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GETE\BUGET 2026\EXECUTIE BUGETARA 2025\PROIECT EXECUTIE CONSILIU\anexe\"/>
    </mc:Choice>
  </mc:AlternateContent>
  <xr:revisionPtr revIDLastSave="0" documentId="13_ncr:1_{B3579AEB-6B39-47E0-977E-4D9F679FDA5F}" xr6:coauthVersionLast="47" xr6:coauthVersionMax="47" xr10:uidLastSave="{00000000-0000-0000-0000-000000000000}"/>
  <bookViews>
    <workbookView xWindow="-120" yWindow="-120" windowWidth="29040" windowHeight="15840" xr2:uid="{CABBECD9-7D63-49F9-B805-53FC501FEAD4}"/>
  </bookViews>
  <sheets>
    <sheet name="DECEMBRIE 2025" sheetId="1" r:id="rId1"/>
  </sheets>
  <definedNames>
    <definedName name="_xlnm.Print_Area" localSheetId="0">'DECEMBRIE 2025'!$A$1:$L$558</definedName>
    <definedName name="_xlnm.Print_Titles" localSheetId="0">'DECEMBRIE 2025'!$8:$8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2" i="1" l="1"/>
  <c r="F552" i="1"/>
  <c r="L552" i="1" s="1"/>
  <c r="L271" i="1" s="1"/>
  <c r="I551" i="1"/>
  <c r="F551" i="1"/>
  <c r="L551" i="1" s="1"/>
  <c r="I550" i="1"/>
  <c r="I549" i="1" s="1"/>
  <c r="F550" i="1"/>
  <c r="L550" i="1" s="1"/>
  <c r="K549" i="1"/>
  <c r="J549" i="1"/>
  <c r="H549" i="1"/>
  <c r="G549" i="1"/>
  <c r="E549" i="1"/>
  <c r="D549" i="1"/>
  <c r="D536" i="1" s="1"/>
  <c r="F548" i="1"/>
  <c r="L548" i="1" s="1"/>
  <c r="L547" i="1"/>
  <c r="F547" i="1"/>
  <c r="F546" i="1"/>
  <c r="K545" i="1"/>
  <c r="J545" i="1"/>
  <c r="I545" i="1"/>
  <c r="H545" i="1"/>
  <c r="G545" i="1"/>
  <c r="E545" i="1"/>
  <c r="D545" i="1"/>
  <c r="I544" i="1"/>
  <c r="F544" i="1"/>
  <c r="L544" i="1" s="1"/>
  <c r="I543" i="1"/>
  <c r="F543" i="1"/>
  <c r="L543" i="1" s="1"/>
  <c r="L262" i="1" s="1"/>
  <c r="I542" i="1"/>
  <c r="F542" i="1"/>
  <c r="K541" i="1"/>
  <c r="J541" i="1"/>
  <c r="I541" i="1"/>
  <c r="H541" i="1"/>
  <c r="G541" i="1"/>
  <c r="E541" i="1"/>
  <c r="D541" i="1"/>
  <c r="I540" i="1"/>
  <c r="F540" i="1"/>
  <c r="L540" i="1" s="1"/>
  <c r="I539" i="1"/>
  <c r="F539" i="1"/>
  <c r="L539" i="1" s="1"/>
  <c r="I538" i="1"/>
  <c r="F538" i="1"/>
  <c r="K537" i="1"/>
  <c r="K536" i="1" s="1"/>
  <c r="J537" i="1"/>
  <c r="I537" i="1"/>
  <c r="I536" i="1" s="1"/>
  <c r="H537" i="1"/>
  <c r="G537" i="1"/>
  <c r="E537" i="1"/>
  <c r="E536" i="1" s="1"/>
  <c r="D537" i="1"/>
  <c r="J536" i="1"/>
  <c r="H536" i="1"/>
  <c r="I535" i="1"/>
  <c r="F535" i="1"/>
  <c r="I534" i="1"/>
  <c r="F534" i="1" s="1"/>
  <c r="I533" i="1"/>
  <c r="F533" i="1"/>
  <c r="F532" i="1" s="1"/>
  <c r="L532" i="1"/>
  <c r="K532" i="1"/>
  <c r="J532" i="1"/>
  <c r="H532" i="1"/>
  <c r="G532" i="1"/>
  <c r="E532" i="1"/>
  <c r="D532" i="1"/>
  <c r="I531" i="1"/>
  <c r="F531" i="1" s="1"/>
  <c r="I529" i="1"/>
  <c r="L528" i="1"/>
  <c r="L527" i="1" s="1"/>
  <c r="K528" i="1"/>
  <c r="K525" i="1" s="1"/>
  <c r="J528" i="1"/>
  <c r="J527" i="1" s="1"/>
  <c r="H528" i="1"/>
  <c r="G528" i="1"/>
  <c r="E528" i="1"/>
  <c r="E525" i="1" s="1"/>
  <c r="D528" i="1"/>
  <c r="D527" i="1" s="1"/>
  <c r="K527" i="1"/>
  <c r="E527" i="1"/>
  <c r="I526" i="1"/>
  <c r="F526" i="1"/>
  <c r="L525" i="1"/>
  <c r="J525" i="1"/>
  <c r="J436" i="1" s="1"/>
  <c r="J435" i="1" s="1"/>
  <c r="D525" i="1"/>
  <c r="D436" i="1" s="1"/>
  <c r="D435" i="1" s="1"/>
  <c r="I524" i="1"/>
  <c r="F524" i="1"/>
  <c r="L523" i="1"/>
  <c r="K523" i="1"/>
  <c r="J523" i="1"/>
  <c r="I523" i="1"/>
  <c r="H523" i="1"/>
  <c r="G523" i="1"/>
  <c r="F523" i="1"/>
  <c r="E523" i="1"/>
  <c r="D523" i="1"/>
  <c r="I522" i="1"/>
  <c r="I521" i="1"/>
  <c r="F521" i="1"/>
  <c r="I520" i="1"/>
  <c r="F520" i="1" s="1"/>
  <c r="L519" i="1"/>
  <c r="K519" i="1"/>
  <c r="J519" i="1"/>
  <c r="H519" i="1"/>
  <c r="G519" i="1"/>
  <c r="E519" i="1"/>
  <c r="D519" i="1"/>
  <c r="I518" i="1"/>
  <c r="F518" i="1" s="1"/>
  <c r="I517" i="1"/>
  <c r="F517" i="1"/>
  <c r="I516" i="1"/>
  <c r="F516" i="1"/>
  <c r="I515" i="1"/>
  <c r="I514" i="1" s="1"/>
  <c r="L514" i="1"/>
  <c r="K514" i="1"/>
  <c r="J514" i="1"/>
  <c r="H514" i="1"/>
  <c r="G514" i="1"/>
  <c r="E514" i="1"/>
  <c r="E437" i="1" s="1"/>
  <c r="E436" i="1" s="1"/>
  <c r="E435" i="1" s="1"/>
  <c r="D514" i="1"/>
  <c r="I513" i="1"/>
  <c r="F513" i="1"/>
  <c r="I512" i="1"/>
  <c r="F512" i="1"/>
  <c r="L512" i="1" s="1"/>
  <c r="I511" i="1"/>
  <c r="F511" i="1"/>
  <c r="L511" i="1" s="1"/>
  <c r="I510" i="1"/>
  <c r="F510" i="1"/>
  <c r="L510" i="1" s="1"/>
  <c r="K509" i="1"/>
  <c r="I509" i="1"/>
  <c r="H509" i="1"/>
  <c r="G509" i="1"/>
  <c r="F509" i="1"/>
  <c r="L509" i="1" s="1"/>
  <c r="I508" i="1"/>
  <c r="F508" i="1"/>
  <c r="L508" i="1" s="1"/>
  <c r="I507" i="1"/>
  <c r="F507" i="1"/>
  <c r="L507" i="1" s="1"/>
  <c r="I506" i="1"/>
  <c r="F506" i="1"/>
  <c r="L506" i="1" s="1"/>
  <c r="K505" i="1"/>
  <c r="I505" i="1"/>
  <c r="F505" i="1" s="1"/>
  <c r="L505" i="1" s="1"/>
  <c r="H505" i="1"/>
  <c r="G505" i="1"/>
  <c r="I504" i="1"/>
  <c r="F504" i="1"/>
  <c r="L504" i="1" s="1"/>
  <c r="I503" i="1"/>
  <c r="F503" i="1"/>
  <c r="L503" i="1" s="1"/>
  <c r="I502" i="1"/>
  <c r="F502" i="1"/>
  <c r="L502" i="1" s="1"/>
  <c r="K501" i="1"/>
  <c r="I501" i="1"/>
  <c r="H501" i="1"/>
  <c r="G501" i="1"/>
  <c r="F501" i="1"/>
  <c r="L501" i="1" s="1"/>
  <c r="I500" i="1"/>
  <c r="F500" i="1"/>
  <c r="L500" i="1" s="1"/>
  <c r="I499" i="1"/>
  <c r="F499" i="1"/>
  <c r="L499" i="1" s="1"/>
  <c r="I498" i="1"/>
  <c r="F498" i="1"/>
  <c r="L498" i="1" s="1"/>
  <c r="K497" i="1"/>
  <c r="I497" i="1"/>
  <c r="F497" i="1" s="1"/>
  <c r="L497" i="1" s="1"/>
  <c r="H497" i="1"/>
  <c r="G497" i="1"/>
  <c r="K493" i="1"/>
  <c r="H493" i="1"/>
  <c r="G493" i="1"/>
  <c r="K489" i="1"/>
  <c r="H489" i="1"/>
  <c r="G489" i="1"/>
  <c r="K485" i="1"/>
  <c r="H485" i="1"/>
  <c r="G485" i="1"/>
  <c r="K481" i="1"/>
  <c r="H481" i="1"/>
  <c r="G481" i="1"/>
  <c r="K477" i="1"/>
  <c r="H477" i="1"/>
  <c r="G477" i="1"/>
  <c r="K473" i="1"/>
  <c r="H473" i="1"/>
  <c r="G473" i="1"/>
  <c r="G468" i="1" s="1"/>
  <c r="K469" i="1"/>
  <c r="H469" i="1"/>
  <c r="G469" i="1"/>
  <c r="K468" i="1"/>
  <c r="H468" i="1"/>
  <c r="I467" i="1"/>
  <c r="F467" i="1"/>
  <c r="L467" i="1" s="1"/>
  <c r="L177" i="1" s="1"/>
  <c r="I466" i="1"/>
  <c r="F466" i="1"/>
  <c r="L465" i="1"/>
  <c r="I465" i="1"/>
  <c r="L464" i="1"/>
  <c r="I464" i="1"/>
  <c r="L463" i="1"/>
  <c r="I463" i="1"/>
  <c r="L462" i="1"/>
  <c r="I462" i="1"/>
  <c r="L461" i="1"/>
  <c r="I461" i="1"/>
  <c r="L460" i="1"/>
  <c r="I460" i="1"/>
  <c r="L459" i="1"/>
  <c r="I459" i="1"/>
  <c r="L458" i="1"/>
  <c r="K458" i="1"/>
  <c r="J458" i="1"/>
  <c r="I458" i="1"/>
  <c r="H458" i="1"/>
  <c r="G458" i="1"/>
  <c r="F458" i="1"/>
  <c r="E458" i="1"/>
  <c r="D458" i="1"/>
  <c r="L457" i="1"/>
  <c r="I457" i="1"/>
  <c r="F457" i="1"/>
  <c r="I456" i="1"/>
  <c r="F456" i="1" s="1"/>
  <c r="L456" i="1" s="1"/>
  <c r="L455" i="1"/>
  <c r="I455" i="1"/>
  <c r="F455" i="1"/>
  <c r="I454" i="1"/>
  <c r="I453" i="1" s="1"/>
  <c r="K453" i="1"/>
  <c r="J453" i="1"/>
  <c r="H453" i="1"/>
  <c r="G453" i="1"/>
  <c r="E453" i="1"/>
  <c r="D453" i="1"/>
  <c r="I452" i="1"/>
  <c r="F452" i="1" s="1"/>
  <c r="L451" i="1"/>
  <c r="I451" i="1"/>
  <c r="F451" i="1"/>
  <c r="I450" i="1"/>
  <c r="F450" i="1" s="1"/>
  <c r="L450" i="1" s="1"/>
  <c r="L449" i="1"/>
  <c r="I449" i="1"/>
  <c r="F449" i="1"/>
  <c r="I448" i="1"/>
  <c r="F448" i="1" s="1"/>
  <c r="L448" i="1" s="1"/>
  <c r="L447" i="1"/>
  <c r="I447" i="1"/>
  <c r="F447" i="1"/>
  <c r="I446" i="1"/>
  <c r="F446" i="1" s="1"/>
  <c r="L445" i="1"/>
  <c r="I445" i="1"/>
  <c r="F445" i="1"/>
  <c r="K444" i="1"/>
  <c r="J444" i="1"/>
  <c r="I444" i="1"/>
  <c r="H444" i="1"/>
  <c r="G444" i="1"/>
  <c r="E444" i="1"/>
  <c r="D444" i="1"/>
  <c r="L443" i="1"/>
  <c r="I443" i="1"/>
  <c r="F443" i="1"/>
  <c r="I442" i="1"/>
  <c r="F442" i="1" s="1"/>
  <c r="L442" i="1" s="1"/>
  <c r="L441" i="1"/>
  <c r="I441" i="1"/>
  <c r="F441" i="1"/>
  <c r="I440" i="1"/>
  <c r="F440" i="1" s="1"/>
  <c r="L440" i="1" s="1"/>
  <c r="L439" i="1"/>
  <c r="I439" i="1"/>
  <c r="F439" i="1"/>
  <c r="L438" i="1"/>
  <c r="I438" i="1"/>
  <c r="K437" i="1"/>
  <c r="K436" i="1" s="1"/>
  <c r="K435" i="1" s="1"/>
  <c r="J437" i="1"/>
  <c r="H437" i="1"/>
  <c r="G437" i="1"/>
  <c r="D437" i="1"/>
  <c r="L434" i="1"/>
  <c r="I434" i="1"/>
  <c r="L433" i="1"/>
  <c r="F433" i="1"/>
  <c r="L432" i="1"/>
  <c r="L431" i="1" s="1"/>
  <c r="L430" i="1" s="1"/>
  <c r="I432" i="1"/>
  <c r="I431" i="1" s="1"/>
  <c r="I430" i="1" s="1"/>
  <c r="K431" i="1"/>
  <c r="J431" i="1"/>
  <c r="J430" i="1" s="1"/>
  <c r="H431" i="1"/>
  <c r="H430" i="1" s="1"/>
  <c r="G431" i="1"/>
  <c r="F431" i="1"/>
  <c r="F430" i="1" s="1"/>
  <c r="E431" i="1"/>
  <c r="D431" i="1"/>
  <c r="D430" i="1" s="1"/>
  <c r="K430" i="1"/>
  <c r="G430" i="1"/>
  <c r="E430" i="1"/>
  <c r="I429" i="1"/>
  <c r="F429" i="1"/>
  <c r="L429" i="1" s="1"/>
  <c r="E429" i="1"/>
  <c r="L428" i="1"/>
  <c r="I428" i="1"/>
  <c r="F428" i="1"/>
  <c r="L427" i="1"/>
  <c r="I427" i="1"/>
  <c r="I426" i="1"/>
  <c r="F426" i="1" s="1"/>
  <c r="L426" i="1" s="1"/>
  <c r="I425" i="1"/>
  <c r="F425" i="1"/>
  <c r="L425" i="1" s="1"/>
  <c r="K424" i="1"/>
  <c r="J424" i="1"/>
  <c r="H424" i="1"/>
  <c r="G424" i="1"/>
  <c r="G423" i="1" s="1"/>
  <c r="E424" i="1"/>
  <c r="D424" i="1"/>
  <c r="K423" i="1"/>
  <c r="J423" i="1"/>
  <c r="H423" i="1"/>
  <c r="E423" i="1"/>
  <c r="D423" i="1"/>
  <c r="I422" i="1"/>
  <c r="F422" i="1"/>
  <c r="F420" i="1" s="1"/>
  <c r="I421" i="1"/>
  <c r="I420" i="1" s="1"/>
  <c r="F421" i="1"/>
  <c r="L421" i="1" s="1"/>
  <c r="L420" i="1" s="1"/>
  <c r="K420" i="1"/>
  <c r="J420" i="1"/>
  <c r="H420" i="1"/>
  <c r="G420" i="1"/>
  <c r="E420" i="1"/>
  <c r="D420" i="1"/>
  <c r="I419" i="1"/>
  <c r="F419" i="1"/>
  <c r="L419" i="1" s="1"/>
  <c r="I418" i="1"/>
  <c r="F418" i="1"/>
  <c r="L417" i="1"/>
  <c r="I417" i="1"/>
  <c r="L416" i="1"/>
  <c r="I416" i="1"/>
  <c r="I415" i="1" s="1"/>
  <c r="I414" i="1" s="1"/>
  <c r="I413" i="1" s="1"/>
  <c r="K415" i="1"/>
  <c r="J415" i="1"/>
  <c r="H415" i="1"/>
  <c r="G415" i="1"/>
  <c r="E415" i="1"/>
  <c r="E414" i="1" s="1"/>
  <c r="E413" i="1" s="1"/>
  <c r="D415" i="1"/>
  <c r="K414" i="1"/>
  <c r="K413" i="1" s="1"/>
  <c r="J414" i="1"/>
  <c r="J413" i="1" s="1"/>
  <c r="H414" i="1"/>
  <c r="D414" i="1"/>
  <c r="D413" i="1" s="1"/>
  <c r="H413" i="1"/>
  <c r="L412" i="1"/>
  <c r="I412" i="1"/>
  <c r="I411" i="1" s="1"/>
  <c r="I410" i="1" s="1"/>
  <c r="I409" i="1" s="1"/>
  <c r="I408" i="1" s="1"/>
  <c r="L411" i="1"/>
  <c r="L410" i="1" s="1"/>
  <c r="K411" i="1"/>
  <c r="J411" i="1"/>
  <c r="J410" i="1" s="1"/>
  <c r="J409" i="1" s="1"/>
  <c r="J408" i="1" s="1"/>
  <c r="H411" i="1"/>
  <c r="H410" i="1" s="1"/>
  <c r="H409" i="1" s="1"/>
  <c r="G411" i="1"/>
  <c r="F411" i="1"/>
  <c r="F410" i="1" s="1"/>
  <c r="F409" i="1" s="1"/>
  <c r="E411" i="1"/>
  <c r="D411" i="1"/>
  <c r="K410" i="1"/>
  <c r="K409" i="1" s="1"/>
  <c r="G410" i="1"/>
  <c r="G409" i="1" s="1"/>
  <c r="E410" i="1"/>
  <c r="E409" i="1" s="1"/>
  <c r="D410" i="1"/>
  <c r="D409" i="1" s="1"/>
  <c r="D408" i="1" s="1"/>
  <c r="L409" i="1"/>
  <c r="L405" i="1"/>
  <c r="I405" i="1"/>
  <c r="F405" i="1"/>
  <c r="I404" i="1"/>
  <c r="F404" i="1"/>
  <c r="L404" i="1" s="1"/>
  <c r="I403" i="1"/>
  <c r="F403" i="1" s="1"/>
  <c r="L402" i="1"/>
  <c r="I402" i="1"/>
  <c r="L401" i="1"/>
  <c r="I401" i="1"/>
  <c r="L400" i="1"/>
  <c r="I400" i="1"/>
  <c r="L399" i="1"/>
  <c r="L397" i="1" s="1"/>
  <c r="I399" i="1"/>
  <c r="L398" i="1"/>
  <c r="I398" i="1"/>
  <c r="I397" i="1" s="1"/>
  <c r="K397" i="1"/>
  <c r="J397" i="1"/>
  <c r="J381" i="1" s="1"/>
  <c r="J380" i="1" s="1"/>
  <c r="H397" i="1"/>
  <c r="G397" i="1"/>
  <c r="F397" i="1"/>
  <c r="E397" i="1"/>
  <c r="D397" i="1"/>
  <c r="L396" i="1"/>
  <c r="I396" i="1"/>
  <c r="I395" i="1"/>
  <c r="F395" i="1" s="1"/>
  <c r="L394" i="1"/>
  <c r="I394" i="1"/>
  <c r="F394" i="1"/>
  <c r="I393" i="1"/>
  <c r="F393" i="1" s="1"/>
  <c r="L393" i="1" s="1"/>
  <c r="L172" i="1" s="1"/>
  <c r="L392" i="1"/>
  <c r="L171" i="1" s="1"/>
  <c r="I392" i="1"/>
  <c r="F392" i="1"/>
  <c r="L391" i="1"/>
  <c r="I391" i="1"/>
  <c r="F391" i="1" s="1"/>
  <c r="L390" i="1"/>
  <c r="I390" i="1"/>
  <c r="L389" i="1"/>
  <c r="I389" i="1"/>
  <c r="L388" i="1"/>
  <c r="I388" i="1"/>
  <c r="L387" i="1"/>
  <c r="I387" i="1"/>
  <c r="F387" i="1"/>
  <c r="L386" i="1"/>
  <c r="I386" i="1"/>
  <c r="L385" i="1"/>
  <c r="I385" i="1"/>
  <c r="L384" i="1"/>
  <c r="I384" i="1"/>
  <c r="L383" i="1"/>
  <c r="I383" i="1"/>
  <c r="K382" i="1"/>
  <c r="J382" i="1"/>
  <c r="H382" i="1"/>
  <c r="G382" i="1"/>
  <c r="G381" i="1" s="1"/>
  <c r="G380" i="1" s="1"/>
  <c r="E382" i="1"/>
  <c r="E381" i="1" s="1"/>
  <c r="D382" i="1"/>
  <c r="K381" i="1"/>
  <c r="H381" i="1"/>
  <c r="H380" i="1" s="1"/>
  <c r="D381" i="1"/>
  <c r="D380" i="1" s="1"/>
  <c r="K380" i="1"/>
  <c r="E380" i="1"/>
  <c r="F379" i="1"/>
  <c r="L378" i="1"/>
  <c r="I378" i="1"/>
  <c r="L377" i="1"/>
  <c r="I377" i="1"/>
  <c r="L376" i="1"/>
  <c r="I376" i="1"/>
  <c r="L375" i="1"/>
  <c r="L373" i="1" s="1"/>
  <c r="I375" i="1"/>
  <c r="L374" i="1"/>
  <c r="I374" i="1"/>
  <c r="K373" i="1"/>
  <c r="K372" i="1" s="1"/>
  <c r="J373" i="1"/>
  <c r="I373" i="1"/>
  <c r="H373" i="1"/>
  <c r="G373" i="1"/>
  <c r="F373" i="1"/>
  <c r="E373" i="1"/>
  <c r="D373" i="1"/>
  <c r="L372" i="1"/>
  <c r="J372" i="1"/>
  <c r="I372" i="1"/>
  <c r="H372" i="1"/>
  <c r="G372" i="1"/>
  <c r="F372" i="1"/>
  <c r="E372" i="1"/>
  <c r="D372" i="1"/>
  <c r="I371" i="1"/>
  <c r="F371" i="1"/>
  <c r="L371" i="1" s="1"/>
  <c r="L113" i="1" s="1"/>
  <c r="I370" i="1"/>
  <c r="F370" i="1"/>
  <c r="L370" i="1" s="1"/>
  <c r="I369" i="1"/>
  <c r="F369" i="1"/>
  <c r="L369" i="1" s="1"/>
  <c r="J368" i="1"/>
  <c r="I368" i="1"/>
  <c r="H368" i="1"/>
  <c r="G368" i="1"/>
  <c r="E368" i="1"/>
  <c r="D368" i="1"/>
  <c r="L367" i="1"/>
  <c r="F367" i="1"/>
  <c r="L366" i="1"/>
  <c r="I366" i="1"/>
  <c r="L365" i="1"/>
  <c r="I365" i="1"/>
  <c r="L364" i="1"/>
  <c r="F364" i="1"/>
  <c r="F361" i="1" s="1"/>
  <c r="L363" i="1"/>
  <c r="L362" i="1"/>
  <c r="L361" i="1" s="1"/>
  <c r="I362" i="1"/>
  <c r="I361" i="1" s="1"/>
  <c r="K361" i="1"/>
  <c r="J361" i="1"/>
  <c r="H361" i="1"/>
  <c r="G361" i="1"/>
  <c r="E361" i="1"/>
  <c r="D361" i="1"/>
  <c r="L360" i="1"/>
  <c r="F360" i="1"/>
  <c r="I359" i="1"/>
  <c r="F359" i="1"/>
  <c r="L359" i="1" s="1"/>
  <c r="L358" i="1"/>
  <c r="I358" i="1"/>
  <c r="I357" i="1"/>
  <c r="F357" i="1" s="1"/>
  <c r="L357" i="1" s="1"/>
  <c r="L356" i="1"/>
  <c r="K356" i="1"/>
  <c r="J356" i="1"/>
  <c r="I356" i="1"/>
  <c r="H356" i="1"/>
  <c r="G356" i="1"/>
  <c r="F356" i="1"/>
  <c r="E356" i="1"/>
  <c r="D356" i="1"/>
  <c r="L355" i="1"/>
  <c r="F355" i="1"/>
  <c r="F354" i="1"/>
  <c r="L354" i="1" s="1"/>
  <c r="L353" i="1"/>
  <c r="J353" i="1"/>
  <c r="I353" i="1"/>
  <c r="H353" i="1"/>
  <c r="G353" i="1"/>
  <c r="F353" i="1"/>
  <c r="E353" i="1"/>
  <c r="D353" i="1"/>
  <c r="D344" i="1" s="1"/>
  <c r="L352" i="1"/>
  <c r="F352" i="1"/>
  <c r="F351" i="1"/>
  <c r="L351" i="1" s="1"/>
  <c r="I350" i="1"/>
  <c r="F350" i="1" s="1"/>
  <c r="L350" i="1" s="1"/>
  <c r="L349" i="1"/>
  <c r="I349" i="1"/>
  <c r="F349" i="1"/>
  <c r="I348" i="1"/>
  <c r="F348" i="1" s="1"/>
  <c r="L347" i="1"/>
  <c r="I347" i="1"/>
  <c r="F347" i="1"/>
  <c r="L346" i="1"/>
  <c r="I346" i="1"/>
  <c r="K345" i="1"/>
  <c r="K344" i="1" s="1"/>
  <c r="J345" i="1"/>
  <c r="H345" i="1"/>
  <c r="G345" i="1"/>
  <c r="G344" i="1" s="1"/>
  <c r="E345" i="1"/>
  <c r="E344" i="1" s="1"/>
  <c r="E331" i="1" s="1"/>
  <c r="D345" i="1"/>
  <c r="J344" i="1"/>
  <c r="H344" i="1"/>
  <c r="L343" i="1"/>
  <c r="L342" i="1" s="1"/>
  <c r="F343" i="1"/>
  <c r="F342" i="1" s="1"/>
  <c r="K342" i="1"/>
  <c r="J342" i="1"/>
  <c r="I342" i="1"/>
  <c r="H342" i="1"/>
  <c r="G342" i="1"/>
  <c r="E342" i="1"/>
  <c r="D342" i="1"/>
  <c r="D332" i="1" s="1"/>
  <c r="D331" i="1" s="1"/>
  <c r="L341" i="1"/>
  <c r="F341" i="1"/>
  <c r="I340" i="1"/>
  <c r="F340" i="1"/>
  <c r="L340" i="1" s="1"/>
  <c r="L339" i="1" s="1"/>
  <c r="L333" i="1" s="1"/>
  <c r="L332" i="1" s="1"/>
  <c r="K339" i="1"/>
  <c r="K333" i="1" s="1"/>
  <c r="K332" i="1" s="1"/>
  <c r="K331" i="1" s="1"/>
  <c r="J339" i="1"/>
  <c r="I339" i="1"/>
  <c r="H339" i="1"/>
  <c r="G339" i="1"/>
  <c r="F339" i="1"/>
  <c r="E339" i="1"/>
  <c r="D339" i="1"/>
  <c r="L338" i="1"/>
  <c r="F338" i="1"/>
  <c r="I337" i="1"/>
  <c r="I336" i="1" s="1"/>
  <c r="F337" i="1"/>
  <c r="L336" i="1"/>
  <c r="K336" i="1"/>
  <c r="J336" i="1"/>
  <c r="J333" i="1" s="1"/>
  <c r="H336" i="1"/>
  <c r="G336" i="1"/>
  <c r="F336" i="1"/>
  <c r="E336" i="1"/>
  <c r="D336" i="1"/>
  <c r="D333" i="1" s="1"/>
  <c r="L335" i="1"/>
  <c r="I335" i="1"/>
  <c r="L334" i="1"/>
  <c r="I334" i="1"/>
  <c r="I333" i="1" s="1"/>
  <c r="I332" i="1" s="1"/>
  <c r="H333" i="1"/>
  <c r="H332" i="1" s="1"/>
  <c r="H331" i="1" s="1"/>
  <c r="G333" i="1"/>
  <c r="F333" i="1"/>
  <c r="F332" i="1" s="1"/>
  <c r="E333" i="1"/>
  <c r="E332" i="1" s="1"/>
  <c r="J332" i="1"/>
  <c r="J331" i="1" s="1"/>
  <c r="F330" i="1"/>
  <c r="L330" i="1" s="1"/>
  <c r="L329" i="1" s="1"/>
  <c r="L328" i="1" s="1"/>
  <c r="K329" i="1"/>
  <c r="J329" i="1"/>
  <c r="I329" i="1"/>
  <c r="H329" i="1"/>
  <c r="G329" i="1"/>
  <c r="G328" i="1" s="1"/>
  <c r="E329" i="1"/>
  <c r="D329" i="1"/>
  <c r="K328" i="1"/>
  <c r="J328" i="1"/>
  <c r="I328" i="1"/>
  <c r="H328" i="1"/>
  <c r="E328" i="1"/>
  <c r="D328" i="1"/>
  <c r="L327" i="1"/>
  <c r="I327" i="1"/>
  <c r="L326" i="1"/>
  <c r="F326" i="1"/>
  <c r="F325" i="1"/>
  <c r="L325" i="1" s="1"/>
  <c r="F324" i="1"/>
  <c r="L324" i="1" s="1"/>
  <c r="K323" i="1"/>
  <c r="J323" i="1"/>
  <c r="I323" i="1"/>
  <c r="I322" i="1" s="1"/>
  <c r="H323" i="1"/>
  <c r="H322" i="1" s="1"/>
  <c r="G323" i="1"/>
  <c r="G322" i="1" s="1"/>
  <c r="G310" i="1" s="1"/>
  <c r="E323" i="1"/>
  <c r="D323" i="1"/>
  <c r="K322" i="1"/>
  <c r="J322" i="1"/>
  <c r="E322" i="1"/>
  <c r="D322" i="1"/>
  <c r="L321" i="1"/>
  <c r="I321" i="1"/>
  <c r="F320" i="1"/>
  <c r="L320" i="1" s="1"/>
  <c r="L319" i="1"/>
  <c r="J319" i="1"/>
  <c r="I319" i="1"/>
  <c r="H319" i="1"/>
  <c r="G319" i="1"/>
  <c r="F319" i="1"/>
  <c r="E319" i="1"/>
  <c r="D319" i="1"/>
  <c r="L318" i="1"/>
  <c r="L317" i="1" s="1"/>
  <c r="F318" i="1"/>
  <c r="K317" i="1"/>
  <c r="K310" i="1" s="1"/>
  <c r="J317" i="1"/>
  <c r="I317" i="1"/>
  <c r="H317" i="1"/>
  <c r="G317" i="1"/>
  <c r="F317" i="1"/>
  <c r="E317" i="1"/>
  <c r="D317" i="1"/>
  <c r="I316" i="1"/>
  <c r="F316" i="1" s="1"/>
  <c r="L316" i="1" s="1"/>
  <c r="L315" i="1"/>
  <c r="I315" i="1"/>
  <c r="F315" i="1"/>
  <c r="L314" i="1"/>
  <c r="F314" i="1"/>
  <c r="I313" i="1"/>
  <c r="L312" i="1"/>
  <c r="I312" i="1"/>
  <c r="K311" i="1"/>
  <c r="J311" i="1"/>
  <c r="J310" i="1" s="1"/>
  <c r="H311" i="1"/>
  <c r="G311" i="1"/>
  <c r="E311" i="1"/>
  <c r="D311" i="1"/>
  <c r="D310" i="1" s="1"/>
  <c r="F309" i="1"/>
  <c r="L309" i="1" s="1"/>
  <c r="E309" i="1"/>
  <c r="L308" i="1"/>
  <c r="F308" i="1"/>
  <c r="F307" i="1"/>
  <c r="L307" i="1" s="1"/>
  <c r="L306" i="1"/>
  <c r="F306" i="1"/>
  <c r="L305" i="1"/>
  <c r="F305" i="1"/>
  <c r="F304" i="1" s="1"/>
  <c r="K304" i="1"/>
  <c r="J304" i="1"/>
  <c r="I304" i="1"/>
  <c r="H304" i="1"/>
  <c r="H300" i="1" s="1"/>
  <c r="H299" i="1" s="1"/>
  <c r="G304" i="1"/>
  <c r="G300" i="1" s="1"/>
  <c r="G299" i="1" s="1"/>
  <c r="E304" i="1"/>
  <c r="D304" i="1"/>
  <c r="F303" i="1"/>
  <c r="L302" i="1"/>
  <c r="F302" i="1"/>
  <c r="K301" i="1"/>
  <c r="K300" i="1" s="1"/>
  <c r="J301" i="1"/>
  <c r="I301" i="1"/>
  <c r="I300" i="1" s="1"/>
  <c r="H301" i="1"/>
  <c r="G301" i="1"/>
  <c r="E301" i="1"/>
  <c r="E300" i="1" s="1"/>
  <c r="E299" i="1" s="1"/>
  <c r="D301" i="1"/>
  <c r="K299" i="1"/>
  <c r="I299" i="1"/>
  <c r="L298" i="1"/>
  <c r="L297" i="1" s="1"/>
  <c r="I298" i="1"/>
  <c r="I297" i="1" s="1"/>
  <c r="K297" i="1"/>
  <c r="J297" i="1"/>
  <c r="H297" i="1"/>
  <c r="G297" i="1"/>
  <c r="G296" i="1" s="1"/>
  <c r="F297" i="1"/>
  <c r="E297" i="1"/>
  <c r="D297" i="1"/>
  <c r="D296" i="1" s="1"/>
  <c r="K296" i="1"/>
  <c r="I296" i="1"/>
  <c r="E296" i="1"/>
  <c r="F295" i="1"/>
  <c r="J294" i="1"/>
  <c r="J293" i="1" s="1"/>
  <c r="I294" i="1"/>
  <c r="I293" i="1" s="1"/>
  <c r="H294" i="1"/>
  <c r="H293" i="1" s="1"/>
  <c r="G294" i="1"/>
  <c r="F294" i="1"/>
  <c r="E294" i="1"/>
  <c r="E293" i="1" s="1"/>
  <c r="D294" i="1"/>
  <c r="D293" i="1" s="1"/>
  <c r="G293" i="1"/>
  <c r="F293" i="1"/>
  <c r="I292" i="1"/>
  <c r="F292" i="1"/>
  <c r="I291" i="1"/>
  <c r="I288" i="1" s="1"/>
  <c r="F291" i="1"/>
  <c r="L290" i="1"/>
  <c r="I290" i="1"/>
  <c r="I289" i="1"/>
  <c r="F289" i="1"/>
  <c r="L289" i="1" s="1"/>
  <c r="K288" i="1"/>
  <c r="J288" i="1"/>
  <c r="H288" i="1"/>
  <c r="G288" i="1"/>
  <c r="G284" i="1" s="1"/>
  <c r="E288" i="1"/>
  <c r="D288" i="1"/>
  <c r="I287" i="1"/>
  <c r="F287" i="1"/>
  <c r="F285" i="1" s="1"/>
  <c r="L286" i="1"/>
  <c r="I286" i="1"/>
  <c r="K285" i="1"/>
  <c r="J285" i="1"/>
  <c r="J284" i="1" s="1"/>
  <c r="I285" i="1"/>
  <c r="H285" i="1"/>
  <c r="G285" i="1"/>
  <c r="E285" i="1"/>
  <c r="D285" i="1"/>
  <c r="D284" i="1" s="1"/>
  <c r="K284" i="1"/>
  <c r="H284" i="1"/>
  <c r="E284" i="1"/>
  <c r="I283" i="1"/>
  <c r="K282" i="1"/>
  <c r="K281" i="1" s="1"/>
  <c r="J282" i="1"/>
  <c r="H282" i="1"/>
  <c r="H281" i="1" s="1"/>
  <c r="G282" i="1"/>
  <c r="G281" i="1" s="1"/>
  <c r="G280" i="1" s="1"/>
  <c r="E282" i="1"/>
  <c r="D282" i="1"/>
  <c r="J281" i="1"/>
  <c r="J280" i="1" s="1"/>
  <c r="E281" i="1"/>
  <c r="D281" i="1"/>
  <c r="D280" i="1" s="1"/>
  <c r="H280" i="1"/>
  <c r="K271" i="1"/>
  <c r="J271" i="1"/>
  <c r="I271" i="1"/>
  <c r="H271" i="1"/>
  <c r="H268" i="1" s="1"/>
  <c r="G271" i="1"/>
  <c r="F271" i="1"/>
  <c r="E271" i="1"/>
  <c r="D271" i="1"/>
  <c r="L270" i="1"/>
  <c r="K270" i="1"/>
  <c r="J270" i="1"/>
  <c r="I270" i="1"/>
  <c r="H270" i="1"/>
  <c r="G270" i="1"/>
  <c r="F270" i="1"/>
  <c r="F268" i="1" s="1"/>
  <c r="E270" i="1"/>
  <c r="E268" i="1" s="1"/>
  <c r="D270" i="1"/>
  <c r="K269" i="1"/>
  <c r="J269" i="1"/>
  <c r="J268" i="1" s="1"/>
  <c r="I269" i="1"/>
  <c r="H269" i="1"/>
  <c r="G269" i="1"/>
  <c r="F269" i="1"/>
  <c r="E269" i="1"/>
  <c r="D269" i="1"/>
  <c r="D268" i="1" s="1"/>
  <c r="K268" i="1"/>
  <c r="K255" i="1" s="1"/>
  <c r="G268" i="1"/>
  <c r="L267" i="1"/>
  <c r="K267" i="1"/>
  <c r="J267" i="1"/>
  <c r="I267" i="1"/>
  <c r="H267" i="1"/>
  <c r="G267" i="1"/>
  <c r="F267" i="1"/>
  <c r="E267" i="1"/>
  <c r="E264" i="1" s="1"/>
  <c r="D267" i="1"/>
  <c r="L266" i="1"/>
  <c r="K266" i="1"/>
  <c r="J266" i="1"/>
  <c r="I266" i="1"/>
  <c r="H266" i="1"/>
  <c r="G266" i="1"/>
  <c r="F266" i="1"/>
  <c r="E266" i="1"/>
  <c r="D266" i="1"/>
  <c r="K265" i="1"/>
  <c r="K264" i="1" s="1"/>
  <c r="J265" i="1"/>
  <c r="J264" i="1" s="1"/>
  <c r="I265" i="1"/>
  <c r="I264" i="1" s="1"/>
  <c r="H265" i="1"/>
  <c r="H264" i="1" s="1"/>
  <c r="G265" i="1"/>
  <c r="F265" i="1"/>
  <c r="E265" i="1"/>
  <c r="D265" i="1"/>
  <c r="D264" i="1" s="1"/>
  <c r="G264" i="1"/>
  <c r="F264" i="1"/>
  <c r="J263" i="1"/>
  <c r="E263" i="1"/>
  <c r="D263" i="1"/>
  <c r="K262" i="1"/>
  <c r="J262" i="1"/>
  <c r="I262" i="1"/>
  <c r="H262" i="1"/>
  <c r="G262" i="1"/>
  <c r="F262" i="1"/>
  <c r="E262" i="1"/>
  <c r="D262" i="1"/>
  <c r="K261" i="1"/>
  <c r="J261" i="1"/>
  <c r="I261" i="1"/>
  <c r="H261" i="1"/>
  <c r="G261" i="1"/>
  <c r="G260" i="1" s="1"/>
  <c r="F261" i="1"/>
  <c r="E261" i="1"/>
  <c r="D261" i="1"/>
  <c r="K260" i="1"/>
  <c r="H260" i="1"/>
  <c r="E260" i="1"/>
  <c r="D260" i="1"/>
  <c r="L259" i="1"/>
  <c r="K259" i="1"/>
  <c r="J259" i="1"/>
  <c r="I259" i="1"/>
  <c r="H259" i="1"/>
  <c r="G259" i="1"/>
  <c r="F259" i="1"/>
  <c r="E259" i="1"/>
  <c r="D259" i="1"/>
  <c r="L258" i="1"/>
  <c r="K258" i="1"/>
  <c r="J258" i="1"/>
  <c r="I258" i="1"/>
  <c r="H258" i="1"/>
  <c r="G258" i="1"/>
  <c r="F258" i="1"/>
  <c r="E258" i="1"/>
  <c r="E256" i="1" s="1"/>
  <c r="D258" i="1"/>
  <c r="K257" i="1"/>
  <c r="J257" i="1"/>
  <c r="I257" i="1"/>
  <c r="H257" i="1"/>
  <c r="H256" i="1" s="1"/>
  <c r="G257" i="1"/>
  <c r="G256" i="1" s="1"/>
  <c r="G255" i="1" s="1"/>
  <c r="E257" i="1"/>
  <c r="D257" i="1"/>
  <c r="K256" i="1"/>
  <c r="J256" i="1"/>
  <c r="I256" i="1"/>
  <c r="D256" i="1"/>
  <c r="L254" i="1"/>
  <c r="K254" i="1"/>
  <c r="J254" i="1"/>
  <c r="I254" i="1"/>
  <c r="H254" i="1"/>
  <c r="G254" i="1"/>
  <c r="F254" i="1"/>
  <c r="E254" i="1"/>
  <c r="D254" i="1"/>
  <c r="L253" i="1"/>
  <c r="K253" i="1"/>
  <c r="J253" i="1"/>
  <c r="I253" i="1"/>
  <c r="H253" i="1"/>
  <c r="G253" i="1"/>
  <c r="F253" i="1"/>
  <c r="E253" i="1"/>
  <c r="D253" i="1"/>
  <c r="L252" i="1"/>
  <c r="K252" i="1"/>
  <c r="J252" i="1"/>
  <c r="I252" i="1"/>
  <c r="H252" i="1"/>
  <c r="G252" i="1"/>
  <c r="F252" i="1"/>
  <c r="E252" i="1"/>
  <c r="D252" i="1"/>
  <c r="L251" i="1"/>
  <c r="K251" i="1"/>
  <c r="J251" i="1"/>
  <c r="H251" i="1"/>
  <c r="G251" i="1"/>
  <c r="F251" i="1"/>
  <c r="E251" i="1"/>
  <c r="D251" i="1"/>
  <c r="L250" i="1"/>
  <c r="K250" i="1"/>
  <c r="J250" i="1"/>
  <c r="I250" i="1"/>
  <c r="H250" i="1"/>
  <c r="G250" i="1"/>
  <c r="F250" i="1"/>
  <c r="E250" i="1"/>
  <c r="D250" i="1"/>
  <c r="L249" i="1"/>
  <c r="K249" i="1"/>
  <c r="J249" i="1"/>
  <c r="I249" i="1"/>
  <c r="H249" i="1"/>
  <c r="H247" i="1" s="1"/>
  <c r="H246" i="1" s="1"/>
  <c r="G249" i="1"/>
  <c r="G247" i="1" s="1"/>
  <c r="G246" i="1" s="1"/>
  <c r="F249" i="1"/>
  <c r="E249" i="1"/>
  <c r="D249" i="1"/>
  <c r="L248" i="1"/>
  <c r="K248" i="1"/>
  <c r="K247" i="1" s="1"/>
  <c r="J248" i="1"/>
  <c r="J247" i="1" s="1"/>
  <c r="J190" i="1" s="1"/>
  <c r="H248" i="1"/>
  <c r="G248" i="1"/>
  <c r="E248" i="1"/>
  <c r="D248" i="1"/>
  <c r="L247" i="1"/>
  <c r="L246" i="1" s="1"/>
  <c r="E247" i="1"/>
  <c r="K246" i="1"/>
  <c r="L245" i="1"/>
  <c r="K245" i="1"/>
  <c r="G245" i="1"/>
  <c r="L244" i="1"/>
  <c r="K244" i="1"/>
  <c r="J244" i="1"/>
  <c r="I244" i="1"/>
  <c r="H244" i="1"/>
  <c r="G244" i="1"/>
  <c r="F244" i="1"/>
  <c r="E244" i="1"/>
  <c r="D244" i="1"/>
  <c r="K243" i="1"/>
  <c r="J243" i="1"/>
  <c r="I243" i="1"/>
  <c r="F243" i="1" s="1"/>
  <c r="L243" i="1" s="1"/>
  <c r="H243" i="1"/>
  <c r="G243" i="1"/>
  <c r="E243" i="1"/>
  <c r="D243" i="1"/>
  <c r="K242" i="1"/>
  <c r="J242" i="1"/>
  <c r="I242" i="1"/>
  <c r="H242" i="1"/>
  <c r="G242" i="1"/>
  <c r="F242" i="1"/>
  <c r="L242" i="1" s="1"/>
  <c r="E242" i="1"/>
  <c r="D242" i="1"/>
  <c r="K241" i="1"/>
  <c r="J241" i="1"/>
  <c r="I241" i="1"/>
  <c r="F241" i="1" s="1"/>
  <c r="L241" i="1" s="1"/>
  <c r="H241" i="1"/>
  <c r="G241" i="1"/>
  <c r="E241" i="1"/>
  <c r="D241" i="1"/>
  <c r="L240" i="1"/>
  <c r="K240" i="1"/>
  <c r="J240" i="1"/>
  <c r="I240" i="1"/>
  <c r="H240" i="1"/>
  <c r="G240" i="1"/>
  <c r="F240" i="1"/>
  <c r="E240" i="1"/>
  <c r="D240" i="1"/>
  <c r="K239" i="1"/>
  <c r="J239" i="1"/>
  <c r="I239" i="1"/>
  <c r="F239" i="1" s="1"/>
  <c r="L239" i="1" s="1"/>
  <c r="H239" i="1"/>
  <c r="G239" i="1"/>
  <c r="E239" i="1"/>
  <c r="D239" i="1"/>
  <c r="K238" i="1"/>
  <c r="J238" i="1"/>
  <c r="I238" i="1"/>
  <c r="H238" i="1"/>
  <c r="G238" i="1"/>
  <c r="F238" i="1"/>
  <c r="L238" i="1" s="1"/>
  <c r="E238" i="1"/>
  <c r="D238" i="1"/>
  <c r="K237" i="1"/>
  <c r="J237" i="1"/>
  <c r="I237" i="1"/>
  <c r="F237" i="1" s="1"/>
  <c r="L237" i="1" s="1"/>
  <c r="H237" i="1"/>
  <c r="G237" i="1"/>
  <c r="E237" i="1"/>
  <c r="D237" i="1"/>
  <c r="L236" i="1"/>
  <c r="K236" i="1"/>
  <c r="J236" i="1"/>
  <c r="I236" i="1"/>
  <c r="H236" i="1"/>
  <c r="G236" i="1"/>
  <c r="F236" i="1"/>
  <c r="E236" i="1"/>
  <c r="D236" i="1"/>
  <c r="K235" i="1"/>
  <c r="J235" i="1"/>
  <c r="I235" i="1"/>
  <c r="F235" i="1" s="1"/>
  <c r="L235" i="1" s="1"/>
  <c r="H235" i="1"/>
  <c r="G235" i="1"/>
  <c r="E235" i="1"/>
  <c r="D235" i="1"/>
  <c r="K234" i="1"/>
  <c r="J234" i="1"/>
  <c r="I234" i="1"/>
  <c r="H234" i="1"/>
  <c r="G234" i="1"/>
  <c r="F234" i="1"/>
  <c r="L234" i="1" s="1"/>
  <c r="E234" i="1"/>
  <c r="D234" i="1"/>
  <c r="K233" i="1"/>
  <c r="J233" i="1"/>
  <c r="I233" i="1"/>
  <c r="F233" i="1" s="1"/>
  <c r="L233" i="1" s="1"/>
  <c r="H233" i="1"/>
  <c r="G233" i="1"/>
  <c r="E233" i="1"/>
  <c r="D233" i="1"/>
  <c r="L232" i="1"/>
  <c r="K232" i="1"/>
  <c r="J232" i="1"/>
  <c r="I232" i="1"/>
  <c r="H232" i="1"/>
  <c r="G232" i="1"/>
  <c r="F232" i="1"/>
  <c r="E232" i="1"/>
  <c r="D232" i="1"/>
  <c r="K231" i="1"/>
  <c r="J231" i="1"/>
  <c r="I231" i="1"/>
  <c r="F231" i="1" s="1"/>
  <c r="L231" i="1" s="1"/>
  <c r="H231" i="1"/>
  <c r="G231" i="1"/>
  <c r="E231" i="1"/>
  <c r="D231" i="1"/>
  <c r="K230" i="1"/>
  <c r="J230" i="1"/>
  <c r="I230" i="1"/>
  <c r="F230" i="1" s="1"/>
  <c r="L230" i="1" s="1"/>
  <c r="H230" i="1"/>
  <c r="G230" i="1"/>
  <c r="E230" i="1"/>
  <c r="D230" i="1"/>
  <c r="K229" i="1"/>
  <c r="J229" i="1"/>
  <c r="I229" i="1"/>
  <c r="H229" i="1"/>
  <c r="G229" i="1"/>
  <c r="F229" i="1"/>
  <c r="L229" i="1" s="1"/>
  <c r="E229" i="1"/>
  <c r="D229" i="1"/>
  <c r="L228" i="1"/>
  <c r="K228" i="1"/>
  <c r="J228" i="1"/>
  <c r="I228" i="1"/>
  <c r="H228" i="1"/>
  <c r="G228" i="1"/>
  <c r="F228" i="1"/>
  <c r="E228" i="1"/>
  <c r="D228" i="1"/>
  <c r="K227" i="1"/>
  <c r="J227" i="1"/>
  <c r="H227" i="1"/>
  <c r="G227" i="1"/>
  <c r="E227" i="1"/>
  <c r="D227" i="1"/>
  <c r="K226" i="1"/>
  <c r="J226" i="1"/>
  <c r="H226" i="1"/>
  <c r="G226" i="1"/>
  <c r="E226" i="1"/>
  <c r="D226" i="1"/>
  <c r="K225" i="1"/>
  <c r="J225" i="1"/>
  <c r="H225" i="1"/>
  <c r="G225" i="1"/>
  <c r="E225" i="1"/>
  <c r="D225" i="1"/>
  <c r="K224" i="1"/>
  <c r="J224" i="1"/>
  <c r="H224" i="1"/>
  <c r="G224" i="1"/>
  <c r="E224" i="1"/>
  <c r="D224" i="1"/>
  <c r="K223" i="1"/>
  <c r="J223" i="1"/>
  <c r="I223" i="1"/>
  <c r="H223" i="1"/>
  <c r="G223" i="1"/>
  <c r="F223" i="1"/>
  <c r="L223" i="1" s="1"/>
  <c r="E223" i="1"/>
  <c r="D223" i="1"/>
  <c r="K222" i="1"/>
  <c r="J222" i="1"/>
  <c r="I222" i="1"/>
  <c r="F222" i="1" s="1"/>
  <c r="L222" i="1" s="1"/>
  <c r="H222" i="1"/>
  <c r="G222" i="1"/>
  <c r="E222" i="1"/>
  <c r="D222" i="1"/>
  <c r="K221" i="1"/>
  <c r="J221" i="1"/>
  <c r="I221" i="1"/>
  <c r="H221" i="1"/>
  <c r="G221" i="1"/>
  <c r="F221" i="1"/>
  <c r="L221" i="1" s="1"/>
  <c r="E221" i="1"/>
  <c r="D221" i="1"/>
  <c r="K220" i="1"/>
  <c r="J220" i="1"/>
  <c r="H220" i="1"/>
  <c r="G220" i="1"/>
  <c r="E220" i="1"/>
  <c r="D220" i="1"/>
  <c r="K219" i="1"/>
  <c r="J219" i="1"/>
  <c r="I219" i="1"/>
  <c r="H219" i="1"/>
  <c r="G219" i="1"/>
  <c r="F219" i="1"/>
  <c r="L219" i="1" s="1"/>
  <c r="E219" i="1"/>
  <c r="D219" i="1"/>
  <c r="K218" i="1"/>
  <c r="J218" i="1"/>
  <c r="I218" i="1"/>
  <c r="F218" i="1" s="1"/>
  <c r="L218" i="1" s="1"/>
  <c r="H218" i="1"/>
  <c r="G218" i="1"/>
  <c r="E218" i="1"/>
  <c r="D218" i="1"/>
  <c r="K217" i="1"/>
  <c r="J217" i="1"/>
  <c r="I217" i="1"/>
  <c r="H217" i="1"/>
  <c r="G217" i="1"/>
  <c r="F217" i="1"/>
  <c r="L217" i="1" s="1"/>
  <c r="E217" i="1"/>
  <c r="D217" i="1"/>
  <c r="K216" i="1"/>
  <c r="J216" i="1"/>
  <c r="H216" i="1"/>
  <c r="G216" i="1"/>
  <c r="E216" i="1"/>
  <c r="D216" i="1"/>
  <c r="K215" i="1"/>
  <c r="J215" i="1"/>
  <c r="I215" i="1"/>
  <c r="H215" i="1"/>
  <c r="G215" i="1"/>
  <c r="F215" i="1"/>
  <c r="L215" i="1" s="1"/>
  <c r="E215" i="1"/>
  <c r="D215" i="1"/>
  <c r="K214" i="1"/>
  <c r="J214" i="1"/>
  <c r="I214" i="1"/>
  <c r="F214" i="1" s="1"/>
  <c r="L214" i="1" s="1"/>
  <c r="H214" i="1"/>
  <c r="G214" i="1"/>
  <c r="E214" i="1"/>
  <c r="D214" i="1"/>
  <c r="K213" i="1"/>
  <c r="J213" i="1"/>
  <c r="I213" i="1"/>
  <c r="H213" i="1"/>
  <c r="G213" i="1"/>
  <c r="F213" i="1"/>
  <c r="L213" i="1" s="1"/>
  <c r="E213" i="1"/>
  <c r="D213" i="1"/>
  <c r="K212" i="1"/>
  <c r="J212" i="1"/>
  <c r="H212" i="1"/>
  <c r="G212" i="1"/>
  <c r="E212" i="1"/>
  <c r="D212" i="1"/>
  <c r="K211" i="1"/>
  <c r="J211" i="1"/>
  <c r="I211" i="1"/>
  <c r="H211" i="1"/>
  <c r="G211" i="1"/>
  <c r="F211" i="1"/>
  <c r="L211" i="1" s="1"/>
  <c r="E211" i="1"/>
  <c r="D211" i="1"/>
  <c r="K210" i="1"/>
  <c r="J210" i="1"/>
  <c r="I210" i="1"/>
  <c r="F210" i="1" s="1"/>
  <c r="L210" i="1" s="1"/>
  <c r="H210" i="1"/>
  <c r="G210" i="1"/>
  <c r="E210" i="1"/>
  <c r="D210" i="1"/>
  <c r="K209" i="1"/>
  <c r="J209" i="1"/>
  <c r="I209" i="1"/>
  <c r="H209" i="1"/>
  <c r="G209" i="1"/>
  <c r="F209" i="1"/>
  <c r="L209" i="1" s="1"/>
  <c r="E209" i="1"/>
  <c r="D209" i="1"/>
  <c r="K208" i="1"/>
  <c r="J208" i="1"/>
  <c r="H208" i="1"/>
  <c r="G208" i="1"/>
  <c r="E208" i="1"/>
  <c r="D208" i="1"/>
  <c r="K207" i="1"/>
  <c r="J207" i="1"/>
  <c r="H207" i="1"/>
  <c r="G207" i="1"/>
  <c r="E207" i="1"/>
  <c r="D207" i="1"/>
  <c r="K206" i="1"/>
  <c r="J206" i="1"/>
  <c r="H206" i="1"/>
  <c r="G206" i="1"/>
  <c r="E206" i="1"/>
  <c r="D206" i="1"/>
  <c r="K205" i="1"/>
  <c r="J205" i="1"/>
  <c r="H205" i="1"/>
  <c r="G205" i="1"/>
  <c r="E205" i="1"/>
  <c r="D205" i="1"/>
  <c r="K204" i="1"/>
  <c r="J204" i="1"/>
  <c r="H204" i="1"/>
  <c r="G204" i="1"/>
  <c r="E204" i="1"/>
  <c r="D204" i="1"/>
  <c r="K203" i="1"/>
  <c r="J203" i="1"/>
  <c r="H203" i="1"/>
  <c r="G203" i="1"/>
  <c r="E203" i="1"/>
  <c r="D203" i="1"/>
  <c r="K202" i="1"/>
  <c r="J202" i="1"/>
  <c r="H202" i="1"/>
  <c r="G202" i="1"/>
  <c r="E202" i="1"/>
  <c r="D202" i="1"/>
  <c r="K201" i="1"/>
  <c r="J201" i="1"/>
  <c r="H201" i="1"/>
  <c r="G201" i="1"/>
  <c r="E201" i="1"/>
  <c r="D201" i="1"/>
  <c r="K200" i="1"/>
  <c r="K199" i="1" s="1"/>
  <c r="J200" i="1"/>
  <c r="J199" i="1" s="1"/>
  <c r="H200" i="1"/>
  <c r="G200" i="1"/>
  <c r="E200" i="1"/>
  <c r="E199" i="1" s="1"/>
  <c r="D200" i="1"/>
  <c r="D199" i="1" s="1"/>
  <c r="L199" i="1"/>
  <c r="I199" i="1"/>
  <c r="H199" i="1"/>
  <c r="F199" i="1" s="1"/>
  <c r="G199" i="1"/>
  <c r="L198" i="1"/>
  <c r="K198" i="1"/>
  <c r="J198" i="1"/>
  <c r="I198" i="1"/>
  <c r="H198" i="1"/>
  <c r="G198" i="1"/>
  <c r="F198" i="1"/>
  <c r="E198" i="1"/>
  <c r="D198" i="1"/>
  <c r="L197" i="1"/>
  <c r="K197" i="1"/>
  <c r="J197" i="1"/>
  <c r="I197" i="1"/>
  <c r="H197" i="1"/>
  <c r="G197" i="1"/>
  <c r="F197" i="1"/>
  <c r="E197" i="1"/>
  <c r="D197" i="1"/>
  <c r="L196" i="1"/>
  <c r="K196" i="1"/>
  <c r="J196" i="1"/>
  <c r="I196" i="1"/>
  <c r="H196" i="1"/>
  <c r="G196" i="1"/>
  <c r="F196" i="1"/>
  <c r="E196" i="1"/>
  <c r="D196" i="1"/>
  <c r="L195" i="1"/>
  <c r="K195" i="1"/>
  <c r="J195" i="1"/>
  <c r="I195" i="1"/>
  <c r="H195" i="1"/>
  <c r="G195" i="1"/>
  <c r="F195" i="1"/>
  <c r="E195" i="1"/>
  <c r="D195" i="1"/>
  <c r="L194" i="1"/>
  <c r="K194" i="1"/>
  <c r="J194" i="1"/>
  <c r="I194" i="1"/>
  <c r="H194" i="1"/>
  <c r="G194" i="1"/>
  <c r="F194" i="1"/>
  <c r="E194" i="1"/>
  <c r="D194" i="1"/>
  <c r="L193" i="1"/>
  <c r="K193" i="1"/>
  <c r="J193" i="1"/>
  <c r="I193" i="1"/>
  <c r="H193" i="1"/>
  <c r="G193" i="1"/>
  <c r="F193" i="1"/>
  <c r="E193" i="1"/>
  <c r="D193" i="1"/>
  <c r="L192" i="1"/>
  <c r="K192" i="1"/>
  <c r="K190" i="1" s="1"/>
  <c r="J192" i="1"/>
  <c r="I192" i="1"/>
  <c r="H192" i="1"/>
  <c r="G192" i="1"/>
  <c r="F192" i="1"/>
  <c r="E192" i="1"/>
  <c r="E190" i="1" s="1"/>
  <c r="D192" i="1"/>
  <c r="L191" i="1"/>
  <c r="L190" i="1" s="1"/>
  <c r="K191" i="1"/>
  <c r="J191" i="1"/>
  <c r="I191" i="1"/>
  <c r="H191" i="1"/>
  <c r="H190" i="1" s="1"/>
  <c r="G191" i="1"/>
  <c r="F191" i="1"/>
  <c r="E191" i="1"/>
  <c r="D191" i="1"/>
  <c r="J189" i="1"/>
  <c r="I189" i="1"/>
  <c r="H189" i="1"/>
  <c r="G189" i="1"/>
  <c r="F189" i="1"/>
  <c r="E189" i="1"/>
  <c r="D189" i="1"/>
  <c r="J188" i="1"/>
  <c r="I188" i="1"/>
  <c r="H188" i="1"/>
  <c r="G188" i="1"/>
  <c r="F188" i="1"/>
  <c r="E188" i="1"/>
  <c r="D188" i="1"/>
  <c r="L187" i="1"/>
  <c r="K187" i="1"/>
  <c r="J187" i="1"/>
  <c r="I187" i="1"/>
  <c r="H187" i="1"/>
  <c r="H184" i="1" s="1"/>
  <c r="G187" i="1"/>
  <c r="E187" i="1"/>
  <c r="D187" i="1"/>
  <c r="L186" i="1"/>
  <c r="K186" i="1"/>
  <c r="J186" i="1"/>
  <c r="I186" i="1"/>
  <c r="H186" i="1"/>
  <c r="G186" i="1"/>
  <c r="G184" i="1" s="1"/>
  <c r="F186" i="1"/>
  <c r="E186" i="1"/>
  <c r="D186" i="1"/>
  <c r="L185" i="1"/>
  <c r="K185" i="1"/>
  <c r="J185" i="1"/>
  <c r="J184" i="1" s="1"/>
  <c r="I185" i="1"/>
  <c r="I184" i="1" s="1"/>
  <c r="H185" i="1"/>
  <c r="G185" i="1"/>
  <c r="F185" i="1"/>
  <c r="E185" i="1"/>
  <c r="E184" i="1" s="1"/>
  <c r="D185" i="1"/>
  <c r="D184" i="1" s="1"/>
  <c r="L184" i="1"/>
  <c r="L183" i="1"/>
  <c r="K183" i="1"/>
  <c r="J183" i="1"/>
  <c r="I183" i="1"/>
  <c r="H183" i="1"/>
  <c r="G183" i="1"/>
  <c r="F183" i="1"/>
  <c r="E183" i="1"/>
  <c r="D183" i="1"/>
  <c r="L182" i="1"/>
  <c r="K182" i="1"/>
  <c r="J182" i="1"/>
  <c r="I182" i="1"/>
  <c r="H182" i="1"/>
  <c r="G182" i="1"/>
  <c r="F182" i="1"/>
  <c r="E182" i="1"/>
  <c r="D182" i="1"/>
  <c r="L181" i="1"/>
  <c r="K181" i="1"/>
  <c r="J181" i="1"/>
  <c r="J179" i="1" s="1"/>
  <c r="I181" i="1"/>
  <c r="H181" i="1"/>
  <c r="H179" i="1" s="1"/>
  <c r="G181" i="1"/>
  <c r="F181" i="1"/>
  <c r="E181" i="1"/>
  <c r="D181" i="1"/>
  <c r="D179" i="1" s="1"/>
  <c r="L180" i="1"/>
  <c r="L179" i="1" s="1"/>
  <c r="K180" i="1"/>
  <c r="K179" i="1" s="1"/>
  <c r="J180" i="1"/>
  <c r="I180" i="1"/>
  <c r="H180" i="1"/>
  <c r="G180" i="1"/>
  <c r="G179" i="1" s="1"/>
  <c r="E180" i="1"/>
  <c r="E179" i="1" s="1"/>
  <c r="D180" i="1"/>
  <c r="I179" i="1"/>
  <c r="L178" i="1"/>
  <c r="K178" i="1"/>
  <c r="J178" i="1"/>
  <c r="I178" i="1"/>
  <c r="H178" i="1"/>
  <c r="G178" i="1"/>
  <c r="F178" i="1"/>
  <c r="E178" i="1"/>
  <c r="D178" i="1"/>
  <c r="K177" i="1"/>
  <c r="J177" i="1"/>
  <c r="I177" i="1"/>
  <c r="H177" i="1"/>
  <c r="G177" i="1"/>
  <c r="F177" i="1"/>
  <c r="E177" i="1"/>
  <c r="D177" i="1"/>
  <c r="C177" i="1"/>
  <c r="A177" i="1"/>
  <c r="K176" i="1"/>
  <c r="J176" i="1"/>
  <c r="I176" i="1"/>
  <c r="H176" i="1"/>
  <c r="G176" i="1"/>
  <c r="F176" i="1"/>
  <c r="E176" i="1"/>
  <c r="D176" i="1"/>
  <c r="L175" i="1"/>
  <c r="K175" i="1"/>
  <c r="J175" i="1"/>
  <c r="I175" i="1"/>
  <c r="H175" i="1"/>
  <c r="G175" i="1"/>
  <c r="F175" i="1"/>
  <c r="E175" i="1"/>
  <c r="D175" i="1"/>
  <c r="K174" i="1"/>
  <c r="J174" i="1"/>
  <c r="I174" i="1"/>
  <c r="H174" i="1"/>
  <c r="G174" i="1"/>
  <c r="E174" i="1"/>
  <c r="D174" i="1"/>
  <c r="L173" i="1"/>
  <c r="K173" i="1"/>
  <c r="J173" i="1"/>
  <c r="I173" i="1"/>
  <c r="H173" i="1"/>
  <c r="G173" i="1"/>
  <c r="F173" i="1"/>
  <c r="E173" i="1"/>
  <c r="D173" i="1"/>
  <c r="K172" i="1"/>
  <c r="J172" i="1"/>
  <c r="I172" i="1"/>
  <c r="H172" i="1"/>
  <c r="G172" i="1"/>
  <c r="F172" i="1"/>
  <c r="E172" i="1"/>
  <c r="D172" i="1"/>
  <c r="K171" i="1"/>
  <c r="J171" i="1"/>
  <c r="I171" i="1"/>
  <c r="H171" i="1"/>
  <c r="G171" i="1"/>
  <c r="F171" i="1"/>
  <c r="E171" i="1"/>
  <c r="D171" i="1"/>
  <c r="L170" i="1"/>
  <c r="K170" i="1"/>
  <c r="J170" i="1"/>
  <c r="I170" i="1"/>
  <c r="H170" i="1"/>
  <c r="G170" i="1"/>
  <c r="F170" i="1"/>
  <c r="E170" i="1"/>
  <c r="D170" i="1"/>
  <c r="L169" i="1"/>
  <c r="K169" i="1"/>
  <c r="J169" i="1"/>
  <c r="I169" i="1"/>
  <c r="H169" i="1"/>
  <c r="G169" i="1"/>
  <c r="F169" i="1"/>
  <c r="E169" i="1"/>
  <c r="D169" i="1"/>
  <c r="L168" i="1"/>
  <c r="K168" i="1"/>
  <c r="J168" i="1"/>
  <c r="I168" i="1"/>
  <c r="H168" i="1"/>
  <c r="G168" i="1"/>
  <c r="F168" i="1"/>
  <c r="E168" i="1"/>
  <c r="D168" i="1"/>
  <c r="L167" i="1"/>
  <c r="K167" i="1"/>
  <c r="J167" i="1"/>
  <c r="I167" i="1"/>
  <c r="H167" i="1"/>
  <c r="G167" i="1"/>
  <c r="F167" i="1"/>
  <c r="E167" i="1"/>
  <c r="D167" i="1"/>
  <c r="L166" i="1"/>
  <c r="K166" i="1"/>
  <c r="J166" i="1"/>
  <c r="I166" i="1"/>
  <c r="H166" i="1"/>
  <c r="G166" i="1"/>
  <c r="F166" i="1"/>
  <c r="E166" i="1"/>
  <c r="D166" i="1"/>
  <c r="L165" i="1"/>
  <c r="K165" i="1"/>
  <c r="J165" i="1"/>
  <c r="I165" i="1"/>
  <c r="H165" i="1"/>
  <c r="G165" i="1"/>
  <c r="F165" i="1"/>
  <c r="E165" i="1"/>
  <c r="D165" i="1"/>
  <c r="L164" i="1"/>
  <c r="K164" i="1"/>
  <c r="J164" i="1"/>
  <c r="I164" i="1"/>
  <c r="H164" i="1"/>
  <c r="G164" i="1"/>
  <c r="F164" i="1"/>
  <c r="E164" i="1"/>
  <c r="D164" i="1"/>
  <c r="L163" i="1"/>
  <c r="K163" i="1"/>
  <c r="J163" i="1"/>
  <c r="I163" i="1"/>
  <c r="H163" i="1"/>
  <c r="G163" i="1"/>
  <c r="F163" i="1"/>
  <c r="E163" i="1"/>
  <c r="D163" i="1"/>
  <c r="L162" i="1"/>
  <c r="K162" i="1"/>
  <c r="J162" i="1"/>
  <c r="I162" i="1"/>
  <c r="H162" i="1"/>
  <c r="G162" i="1"/>
  <c r="F162" i="1"/>
  <c r="E162" i="1"/>
  <c r="D162" i="1"/>
  <c r="L161" i="1"/>
  <c r="K161" i="1"/>
  <c r="J161" i="1"/>
  <c r="I161" i="1"/>
  <c r="H161" i="1"/>
  <c r="G161" i="1"/>
  <c r="F161" i="1"/>
  <c r="E161" i="1"/>
  <c r="D161" i="1"/>
  <c r="L160" i="1"/>
  <c r="K160" i="1"/>
  <c r="J160" i="1"/>
  <c r="I160" i="1"/>
  <c r="H160" i="1"/>
  <c r="G160" i="1"/>
  <c r="F160" i="1"/>
  <c r="E160" i="1"/>
  <c r="D160" i="1"/>
  <c r="L159" i="1"/>
  <c r="K159" i="1"/>
  <c r="J159" i="1"/>
  <c r="I159" i="1"/>
  <c r="H159" i="1"/>
  <c r="G159" i="1"/>
  <c r="F159" i="1"/>
  <c r="E159" i="1"/>
  <c r="D159" i="1"/>
  <c r="L158" i="1"/>
  <c r="K158" i="1"/>
  <c r="J158" i="1"/>
  <c r="I158" i="1"/>
  <c r="H158" i="1"/>
  <c r="G158" i="1"/>
  <c r="F158" i="1"/>
  <c r="E158" i="1"/>
  <c r="D158" i="1"/>
  <c r="L157" i="1"/>
  <c r="K157" i="1"/>
  <c r="J157" i="1"/>
  <c r="I157" i="1"/>
  <c r="H157" i="1"/>
  <c r="G157" i="1"/>
  <c r="F157" i="1"/>
  <c r="E157" i="1"/>
  <c r="D157" i="1"/>
  <c r="L156" i="1"/>
  <c r="K156" i="1"/>
  <c r="J156" i="1"/>
  <c r="I156" i="1"/>
  <c r="H156" i="1"/>
  <c r="G156" i="1"/>
  <c r="F156" i="1"/>
  <c r="E156" i="1"/>
  <c r="D156" i="1"/>
  <c r="L155" i="1"/>
  <c r="L154" i="1" s="1"/>
  <c r="K155" i="1"/>
  <c r="K154" i="1" s="1"/>
  <c r="J155" i="1"/>
  <c r="I155" i="1"/>
  <c r="H155" i="1"/>
  <c r="G155" i="1"/>
  <c r="F155" i="1"/>
  <c r="F154" i="1" s="1"/>
  <c r="E155" i="1"/>
  <c r="E154" i="1" s="1"/>
  <c r="D155" i="1"/>
  <c r="D154" i="1" s="1"/>
  <c r="J154" i="1"/>
  <c r="I154" i="1"/>
  <c r="H154" i="1"/>
  <c r="L153" i="1"/>
  <c r="K153" i="1"/>
  <c r="J153" i="1"/>
  <c r="I153" i="1"/>
  <c r="H153" i="1"/>
  <c r="G153" i="1"/>
  <c r="F153" i="1"/>
  <c r="E153" i="1"/>
  <c r="D153" i="1"/>
  <c r="L152" i="1"/>
  <c r="K152" i="1"/>
  <c r="J152" i="1"/>
  <c r="I152" i="1"/>
  <c r="H152" i="1"/>
  <c r="G152" i="1"/>
  <c r="F152" i="1"/>
  <c r="E152" i="1"/>
  <c r="D152" i="1"/>
  <c r="L151" i="1"/>
  <c r="K151" i="1"/>
  <c r="K149" i="1" s="1"/>
  <c r="J151" i="1"/>
  <c r="J149" i="1" s="1"/>
  <c r="I151" i="1"/>
  <c r="H151" i="1"/>
  <c r="G151" i="1"/>
  <c r="F151" i="1"/>
  <c r="E151" i="1"/>
  <c r="D151" i="1"/>
  <c r="K150" i="1"/>
  <c r="J150" i="1"/>
  <c r="I150" i="1"/>
  <c r="H150" i="1"/>
  <c r="G150" i="1"/>
  <c r="G149" i="1" s="1"/>
  <c r="E150" i="1"/>
  <c r="D150" i="1"/>
  <c r="D149" i="1" s="1"/>
  <c r="E149" i="1"/>
  <c r="K148" i="1"/>
  <c r="J148" i="1"/>
  <c r="I148" i="1"/>
  <c r="H148" i="1"/>
  <c r="G148" i="1"/>
  <c r="E148" i="1"/>
  <c r="D148" i="1"/>
  <c r="L147" i="1"/>
  <c r="K147" i="1"/>
  <c r="J147" i="1"/>
  <c r="I147" i="1"/>
  <c r="H147" i="1"/>
  <c r="G147" i="1"/>
  <c r="F147" i="1"/>
  <c r="E147" i="1"/>
  <c r="D147" i="1"/>
  <c r="L146" i="1"/>
  <c r="K146" i="1"/>
  <c r="J146" i="1"/>
  <c r="I146" i="1"/>
  <c r="H146" i="1"/>
  <c r="G146" i="1"/>
  <c r="F146" i="1"/>
  <c r="E146" i="1"/>
  <c r="D146" i="1"/>
  <c r="L145" i="1"/>
  <c r="K145" i="1"/>
  <c r="J145" i="1"/>
  <c r="I145" i="1"/>
  <c r="H145" i="1"/>
  <c r="G145" i="1"/>
  <c r="F145" i="1"/>
  <c r="E145" i="1"/>
  <c r="D145" i="1"/>
  <c r="L144" i="1"/>
  <c r="K144" i="1"/>
  <c r="J144" i="1"/>
  <c r="I144" i="1"/>
  <c r="H144" i="1"/>
  <c r="G144" i="1"/>
  <c r="F144" i="1"/>
  <c r="E144" i="1"/>
  <c r="D144" i="1"/>
  <c r="L143" i="1"/>
  <c r="K143" i="1"/>
  <c r="J143" i="1"/>
  <c r="I143" i="1"/>
  <c r="H143" i="1"/>
  <c r="G143" i="1"/>
  <c r="F143" i="1"/>
  <c r="F140" i="1" s="1"/>
  <c r="E143" i="1"/>
  <c r="D143" i="1"/>
  <c r="K142" i="1"/>
  <c r="J142" i="1"/>
  <c r="I142" i="1"/>
  <c r="H142" i="1"/>
  <c r="H140" i="1" s="1"/>
  <c r="G142" i="1"/>
  <c r="F142" i="1"/>
  <c r="E142" i="1"/>
  <c r="D142" i="1"/>
  <c r="L141" i="1"/>
  <c r="K141" i="1"/>
  <c r="K140" i="1" s="1"/>
  <c r="J141" i="1"/>
  <c r="I141" i="1"/>
  <c r="I140" i="1" s="1"/>
  <c r="H141" i="1"/>
  <c r="G141" i="1"/>
  <c r="F141" i="1"/>
  <c r="E141" i="1"/>
  <c r="E140" i="1" s="1"/>
  <c r="D141" i="1"/>
  <c r="J140" i="1"/>
  <c r="G140" i="1"/>
  <c r="D140" i="1"/>
  <c r="L139" i="1"/>
  <c r="K139" i="1"/>
  <c r="J139" i="1"/>
  <c r="I139" i="1"/>
  <c r="H139" i="1"/>
  <c r="G139" i="1"/>
  <c r="F139" i="1"/>
  <c r="E139" i="1"/>
  <c r="D139" i="1"/>
  <c r="L138" i="1"/>
  <c r="K138" i="1"/>
  <c r="J138" i="1"/>
  <c r="I138" i="1"/>
  <c r="H138" i="1"/>
  <c r="G138" i="1"/>
  <c r="F138" i="1"/>
  <c r="E138" i="1"/>
  <c r="D138" i="1"/>
  <c r="L137" i="1"/>
  <c r="K137" i="1"/>
  <c r="J137" i="1"/>
  <c r="I137" i="1"/>
  <c r="H137" i="1"/>
  <c r="G137" i="1"/>
  <c r="F137" i="1"/>
  <c r="E137" i="1"/>
  <c r="D137" i="1"/>
  <c r="L136" i="1"/>
  <c r="K136" i="1"/>
  <c r="J136" i="1"/>
  <c r="I136" i="1"/>
  <c r="H136" i="1"/>
  <c r="G136" i="1"/>
  <c r="F136" i="1"/>
  <c r="E136" i="1"/>
  <c r="D136" i="1"/>
  <c r="L135" i="1"/>
  <c r="K135" i="1"/>
  <c r="J135" i="1"/>
  <c r="I135" i="1"/>
  <c r="H135" i="1"/>
  <c r="G135" i="1"/>
  <c r="F135" i="1"/>
  <c r="E135" i="1"/>
  <c r="D135" i="1"/>
  <c r="L134" i="1"/>
  <c r="K134" i="1"/>
  <c r="J134" i="1"/>
  <c r="I134" i="1"/>
  <c r="H134" i="1"/>
  <c r="G134" i="1"/>
  <c r="F134" i="1"/>
  <c r="E134" i="1"/>
  <c r="D134" i="1"/>
  <c r="I133" i="1"/>
  <c r="G133" i="1"/>
  <c r="K130" i="1"/>
  <c r="J130" i="1"/>
  <c r="I130" i="1" s="1"/>
  <c r="F130" i="1" s="1"/>
  <c r="L130" i="1" s="1"/>
  <c r="H130" i="1"/>
  <c r="G130" i="1"/>
  <c r="D130" i="1"/>
  <c r="L129" i="1"/>
  <c r="K129" i="1"/>
  <c r="J129" i="1"/>
  <c r="I129" i="1"/>
  <c r="H129" i="1"/>
  <c r="G129" i="1"/>
  <c r="F129" i="1"/>
  <c r="E129" i="1"/>
  <c r="D129" i="1"/>
  <c r="K128" i="1"/>
  <c r="J128" i="1"/>
  <c r="I128" i="1"/>
  <c r="H128" i="1"/>
  <c r="G128" i="1"/>
  <c r="F128" i="1"/>
  <c r="L128" i="1" s="1"/>
  <c r="E128" i="1"/>
  <c r="D128" i="1"/>
  <c r="K127" i="1"/>
  <c r="J127" i="1"/>
  <c r="H127" i="1"/>
  <c r="G127" i="1"/>
  <c r="E127" i="1"/>
  <c r="D127" i="1"/>
  <c r="K126" i="1"/>
  <c r="J126" i="1"/>
  <c r="I126" i="1"/>
  <c r="H126" i="1"/>
  <c r="G126" i="1"/>
  <c r="F126" i="1"/>
  <c r="L126" i="1" s="1"/>
  <c r="E126" i="1"/>
  <c r="D126" i="1"/>
  <c r="K125" i="1"/>
  <c r="J125" i="1"/>
  <c r="I125" i="1"/>
  <c r="H125" i="1"/>
  <c r="F125" i="1" s="1"/>
  <c r="L125" i="1" s="1"/>
  <c r="G125" i="1"/>
  <c r="E125" i="1"/>
  <c r="D125" i="1"/>
  <c r="K124" i="1"/>
  <c r="K122" i="1" s="1"/>
  <c r="K121" i="1" s="1"/>
  <c r="J124" i="1"/>
  <c r="I124" i="1"/>
  <c r="H124" i="1"/>
  <c r="G124" i="1"/>
  <c r="F124" i="1"/>
  <c r="L124" i="1" s="1"/>
  <c r="E124" i="1"/>
  <c r="E122" i="1" s="1"/>
  <c r="E121" i="1" s="1"/>
  <c r="D124" i="1"/>
  <c r="D122" i="1" s="1"/>
  <c r="D121" i="1" s="1"/>
  <c r="K123" i="1"/>
  <c r="J123" i="1"/>
  <c r="I123" i="1" s="1"/>
  <c r="H123" i="1"/>
  <c r="G123" i="1"/>
  <c r="E123" i="1"/>
  <c r="D123" i="1"/>
  <c r="G122" i="1"/>
  <c r="G121" i="1"/>
  <c r="L120" i="1"/>
  <c r="K120" i="1"/>
  <c r="J120" i="1"/>
  <c r="I120" i="1"/>
  <c r="H120" i="1"/>
  <c r="G120" i="1"/>
  <c r="F120" i="1"/>
  <c r="E120" i="1"/>
  <c r="D120" i="1"/>
  <c r="L119" i="1"/>
  <c r="K119" i="1"/>
  <c r="J119" i="1"/>
  <c r="I119" i="1"/>
  <c r="H119" i="1"/>
  <c r="G119" i="1"/>
  <c r="F119" i="1"/>
  <c r="E119" i="1"/>
  <c r="D119" i="1"/>
  <c r="L118" i="1"/>
  <c r="K118" i="1"/>
  <c r="J118" i="1"/>
  <c r="I118" i="1"/>
  <c r="H118" i="1"/>
  <c r="G118" i="1"/>
  <c r="F118" i="1"/>
  <c r="E118" i="1"/>
  <c r="D118" i="1"/>
  <c r="L117" i="1"/>
  <c r="K117" i="1"/>
  <c r="J117" i="1"/>
  <c r="I117" i="1"/>
  <c r="H117" i="1"/>
  <c r="H115" i="1" s="1"/>
  <c r="H114" i="1" s="1"/>
  <c r="G117" i="1"/>
  <c r="G115" i="1" s="1"/>
  <c r="G114" i="1" s="1"/>
  <c r="F117" i="1"/>
  <c r="E117" i="1"/>
  <c r="D117" i="1"/>
  <c r="L116" i="1"/>
  <c r="L115" i="1" s="1"/>
  <c r="K116" i="1"/>
  <c r="K115" i="1" s="1"/>
  <c r="J116" i="1"/>
  <c r="I116" i="1"/>
  <c r="H116" i="1"/>
  <c r="G116" i="1"/>
  <c r="F116" i="1"/>
  <c r="F115" i="1" s="1"/>
  <c r="E116" i="1"/>
  <c r="E115" i="1" s="1"/>
  <c r="D116" i="1"/>
  <c r="D115" i="1" s="1"/>
  <c r="D114" i="1" s="1"/>
  <c r="J115" i="1"/>
  <c r="I115" i="1"/>
  <c r="I114" i="1" s="1"/>
  <c r="L114" i="1"/>
  <c r="K114" i="1"/>
  <c r="J114" i="1"/>
  <c r="F114" i="1"/>
  <c r="E114" i="1"/>
  <c r="K113" i="1"/>
  <c r="J113" i="1"/>
  <c r="I113" i="1"/>
  <c r="H113" i="1"/>
  <c r="G113" i="1"/>
  <c r="E113" i="1"/>
  <c r="D113" i="1"/>
  <c r="L112" i="1"/>
  <c r="K112" i="1"/>
  <c r="J112" i="1"/>
  <c r="I112" i="1"/>
  <c r="H112" i="1"/>
  <c r="G112" i="1"/>
  <c r="F112" i="1"/>
  <c r="E112" i="1"/>
  <c r="D112" i="1"/>
  <c r="L111" i="1"/>
  <c r="K111" i="1"/>
  <c r="J111" i="1"/>
  <c r="I111" i="1"/>
  <c r="H111" i="1"/>
  <c r="G111" i="1"/>
  <c r="F111" i="1"/>
  <c r="E111" i="1"/>
  <c r="D111" i="1"/>
  <c r="L110" i="1"/>
  <c r="K110" i="1"/>
  <c r="J110" i="1"/>
  <c r="I110" i="1"/>
  <c r="H110" i="1"/>
  <c r="G110" i="1"/>
  <c r="F110" i="1"/>
  <c r="E110" i="1"/>
  <c r="D110" i="1"/>
  <c r="L109" i="1"/>
  <c r="K109" i="1"/>
  <c r="J109" i="1"/>
  <c r="I109" i="1"/>
  <c r="I108" i="1" s="1"/>
  <c r="H109" i="1"/>
  <c r="G109" i="1"/>
  <c r="G108" i="1" s="1"/>
  <c r="F109" i="1"/>
  <c r="E109" i="1"/>
  <c r="D109" i="1"/>
  <c r="L108" i="1"/>
  <c r="K108" i="1"/>
  <c r="E108" i="1"/>
  <c r="D108" i="1"/>
  <c r="L107" i="1"/>
  <c r="K107" i="1"/>
  <c r="J107" i="1"/>
  <c r="I107" i="1"/>
  <c r="H107" i="1"/>
  <c r="G107" i="1"/>
  <c r="F107" i="1"/>
  <c r="E107" i="1"/>
  <c r="D107" i="1"/>
  <c r="L106" i="1"/>
  <c r="K106" i="1"/>
  <c r="K96" i="1" s="1"/>
  <c r="J106" i="1"/>
  <c r="I106" i="1"/>
  <c r="H106" i="1"/>
  <c r="G106" i="1"/>
  <c r="F106" i="1"/>
  <c r="E106" i="1"/>
  <c r="D106" i="1"/>
  <c r="L105" i="1"/>
  <c r="K105" i="1"/>
  <c r="J105" i="1"/>
  <c r="I105" i="1"/>
  <c r="I104" i="1" s="1"/>
  <c r="H105" i="1"/>
  <c r="H104" i="1" s="1"/>
  <c r="G105" i="1"/>
  <c r="G104" i="1" s="1"/>
  <c r="F105" i="1"/>
  <c r="E105" i="1"/>
  <c r="D105" i="1"/>
  <c r="L104" i="1"/>
  <c r="K104" i="1"/>
  <c r="J104" i="1"/>
  <c r="F104" i="1"/>
  <c r="E104" i="1"/>
  <c r="D104" i="1"/>
  <c r="K103" i="1"/>
  <c r="J103" i="1"/>
  <c r="I103" i="1"/>
  <c r="H103" i="1"/>
  <c r="G103" i="1"/>
  <c r="F103" i="1"/>
  <c r="E103" i="1"/>
  <c r="D103" i="1"/>
  <c r="L102" i="1"/>
  <c r="K102" i="1"/>
  <c r="J102" i="1"/>
  <c r="I102" i="1"/>
  <c r="H102" i="1"/>
  <c r="G102" i="1"/>
  <c r="F102" i="1"/>
  <c r="E102" i="1"/>
  <c r="D102" i="1"/>
  <c r="L101" i="1"/>
  <c r="K101" i="1"/>
  <c r="J101" i="1"/>
  <c r="I101" i="1"/>
  <c r="H101" i="1"/>
  <c r="G101" i="1"/>
  <c r="F101" i="1"/>
  <c r="E101" i="1"/>
  <c r="D101" i="1"/>
  <c r="L100" i="1"/>
  <c r="K100" i="1"/>
  <c r="J100" i="1"/>
  <c r="I100" i="1"/>
  <c r="H100" i="1"/>
  <c r="G100" i="1"/>
  <c r="F100" i="1"/>
  <c r="E100" i="1"/>
  <c r="D100" i="1"/>
  <c r="L99" i="1"/>
  <c r="K99" i="1"/>
  <c r="J99" i="1"/>
  <c r="I99" i="1"/>
  <c r="H99" i="1"/>
  <c r="G99" i="1"/>
  <c r="F99" i="1"/>
  <c r="E99" i="1"/>
  <c r="D99" i="1"/>
  <c r="L98" i="1"/>
  <c r="K98" i="1"/>
  <c r="J98" i="1"/>
  <c r="I98" i="1"/>
  <c r="H98" i="1"/>
  <c r="G98" i="1"/>
  <c r="F98" i="1"/>
  <c r="E98" i="1"/>
  <c r="D98" i="1"/>
  <c r="L97" i="1"/>
  <c r="K97" i="1"/>
  <c r="J97" i="1"/>
  <c r="I97" i="1"/>
  <c r="H97" i="1"/>
  <c r="G97" i="1"/>
  <c r="G96" i="1" s="1"/>
  <c r="F97" i="1"/>
  <c r="E97" i="1"/>
  <c r="D97" i="1"/>
  <c r="F96" i="1"/>
  <c r="E96" i="1"/>
  <c r="L95" i="1"/>
  <c r="K95" i="1"/>
  <c r="J95" i="1"/>
  <c r="I95" i="1"/>
  <c r="H95" i="1"/>
  <c r="G95" i="1"/>
  <c r="F95" i="1"/>
  <c r="E95" i="1"/>
  <c r="D95" i="1"/>
  <c r="L94" i="1"/>
  <c r="K94" i="1"/>
  <c r="J94" i="1"/>
  <c r="I94" i="1"/>
  <c r="H94" i="1"/>
  <c r="G94" i="1"/>
  <c r="F94" i="1"/>
  <c r="E94" i="1"/>
  <c r="D94" i="1"/>
  <c r="L93" i="1"/>
  <c r="K93" i="1"/>
  <c r="J93" i="1"/>
  <c r="J91" i="1" s="1"/>
  <c r="I93" i="1"/>
  <c r="I91" i="1" s="1"/>
  <c r="H93" i="1"/>
  <c r="H91" i="1" s="1"/>
  <c r="G93" i="1"/>
  <c r="F93" i="1"/>
  <c r="E93" i="1"/>
  <c r="D93" i="1"/>
  <c r="L92" i="1"/>
  <c r="L91" i="1" s="1"/>
  <c r="K92" i="1"/>
  <c r="K91" i="1" s="1"/>
  <c r="J92" i="1"/>
  <c r="I92" i="1"/>
  <c r="H92" i="1"/>
  <c r="G92" i="1"/>
  <c r="F92" i="1"/>
  <c r="F91" i="1" s="1"/>
  <c r="E92" i="1"/>
  <c r="E91" i="1" s="1"/>
  <c r="D92" i="1"/>
  <c r="G91" i="1"/>
  <c r="D91" i="1"/>
  <c r="K90" i="1"/>
  <c r="J90" i="1"/>
  <c r="I90" i="1"/>
  <c r="H90" i="1"/>
  <c r="G90" i="1"/>
  <c r="F90" i="1"/>
  <c r="L90" i="1" s="1"/>
  <c r="E90" i="1"/>
  <c r="D90" i="1"/>
  <c r="K89" i="1"/>
  <c r="J89" i="1"/>
  <c r="J88" i="1" s="1"/>
  <c r="H89" i="1"/>
  <c r="H88" i="1" s="1"/>
  <c r="G89" i="1"/>
  <c r="F89" i="1"/>
  <c r="E89" i="1"/>
  <c r="D89" i="1"/>
  <c r="K88" i="1"/>
  <c r="I88" i="1"/>
  <c r="F88" i="1"/>
  <c r="E88" i="1"/>
  <c r="D88" i="1"/>
  <c r="L87" i="1"/>
  <c r="K87" i="1"/>
  <c r="J87" i="1"/>
  <c r="I87" i="1"/>
  <c r="H87" i="1"/>
  <c r="G87" i="1"/>
  <c r="F87" i="1"/>
  <c r="E87" i="1"/>
  <c r="D87" i="1"/>
  <c r="L86" i="1"/>
  <c r="K86" i="1"/>
  <c r="J86" i="1"/>
  <c r="I86" i="1"/>
  <c r="H86" i="1"/>
  <c r="G86" i="1"/>
  <c r="F86" i="1"/>
  <c r="E86" i="1"/>
  <c r="D86" i="1"/>
  <c r="L85" i="1"/>
  <c r="K85" i="1"/>
  <c r="J85" i="1"/>
  <c r="I85" i="1"/>
  <c r="H85" i="1"/>
  <c r="G85" i="1"/>
  <c r="F85" i="1"/>
  <c r="E85" i="1"/>
  <c r="D85" i="1"/>
  <c r="L84" i="1"/>
  <c r="K84" i="1"/>
  <c r="J84" i="1"/>
  <c r="I84" i="1"/>
  <c r="H84" i="1"/>
  <c r="G84" i="1"/>
  <c r="F84" i="1"/>
  <c r="E84" i="1"/>
  <c r="D84" i="1"/>
  <c r="K83" i="1"/>
  <c r="J83" i="1"/>
  <c r="I83" i="1"/>
  <c r="H83" i="1"/>
  <c r="G83" i="1"/>
  <c r="F83" i="1"/>
  <c r="E83" i="1"/>
  <c r="D83" i="1"/>
  <c r="L82" i="1"/>
  <c r="K82" i="1"/>
  <c r="J82" i="1"/>
  <c r="I82" i="1"/>
  <c r="I80" i="1" s="1"/>
  <c r="H82" i="1"/>
  <c r="G82" i="1"/>
  <c r="F82" i="1"/>
  <c r="E82" i="1"/>
  <c r="E80" i="1" s="1"/>
  <c r="D82" i="1"/>
  <c r="D80" i="1" s="1"/>
  <c r="L81" i="1"/>
  <c r="K81" i="1"/>
  <c r="J81" i="1"/>
  <c r="I81" i="1"/>
  <c r="H81" i="1"/>
  <c r="H80" i="1" s="1"/>
  <c r="G81" i="1"/>
  <c r="G80" i="1" s="1"/>
  <c r="F81" i="1"/>
  <c r="F80" i="1" s="1"/>
  <c r="E81" i="1"/>
  <c r="D81" i="1"/>
  <c r="K80" i="1"/>
  <c r="J80" i="1"/>
  <c r="L78" i="1"/>
  <c r="K78" i="1"/>
  <c r="K77" i="1" s="1"/>
  <c r="J78" i="1"/>
  <c r="J77" i="1" s="1"/>
  <c r="I78" i="1"/>
  <c r="I77" i="1" s="1"/>
  <c r="H78" i="1"/>
  <c r="G78" i="1"/>
  <c r="F78" i="1"/>
  <c r="E78" i="1"/>
  <c r="E77" i="1" s="1"/>
  <c r="D78" i="1"/>
  <c r="D77" i="1" s="1"/>
  <c r="L77" i="1"/>
  <c r="H77" i="1"/>
  <c r="G77" i="1"/>
  <c r="F77" i="1"/>
  <c r="L76" i="1"/>
  <c r="K76" i="1"/>
  <c r="J76" i="1"/>
  <c r="I76" i="1"/>
  <c r="H76" i="1"/>
  <c r="G76" i="1"/>
  <c r="F76" i="1"/>
  <c r="E76" i="1"/>
  <c r="D76" i="1"/>
  <c r="L75" i="1"/>
  <c r="K75" i="1"/>
  <c r="J75" i="1"/>
  <c r="I75" i="1"/>
  <c r="I74" i="1" s="1"/>
  <c r="H75" i="1"/>
  <c r="H74" i="1" s="1"/>
  <c r="G75" i="1"/>
  <c r="G74" i="1" s="1"/>
  <c r="F75" i="1"/>
  <c r="E75" i="1"/>
  <c r="D75" i="1"/>
  <c r="L74" i="1"/>
  <c r="K74" i="1"/>
  <c r="K68" i="1" s="1"/>
  <c r="K67" i="1" s="1"/>
  <c r="J74" i="1"/>
  <c r="F74" i="1"/>
  <c r="E74" i="1"/>
  <c r="D74" i="1"/>
  <c r="L73" i="1"/>
  <c r="K73" i="1"/>
  <c r="J73" i="1"/>
  <c r="I73" i="1"/>
  <c r="H73" i="1"/>
  <c r="G73" i="1"/>
  <c r="F73" i="1"/>
  <c r="E73" i="1"/>
  <c r="D73" i="1"/>
  <c r="L72" i="1"/>
  <c r="K72" i="1"/>
  <c r="J72" i="1"/>
  <c r="I72" i="1"/>
  <c r="H72" i="1"/>
  <c r="G72" i="1"/>
  <c r="F72" i="1"/>
  <c r="E72" i="1"/>
  <c r="D72" i="1"/>
  <c r="L71" i="1"/>
  <c r="K71" i="1"/>
  <c r="J71" i="1"/>
  <c r="I71" i="1"/>
  <c r="H71" i="1"/>
  <c r="G71" i="1"/>
  <c r="F71" i="1"/>
  <c r="E71" i="1"/>
  <c r="D71" i="1"/>
  <c r="L70" i="1"/>
  <c r="K70" i="1"/>
  <c r="J70" i="1"/>
  <c r="I70" i="1"/>
  <c r="I68" i="1" s="1"/>
  <c r="I67" i="1" s="1"/>
  <c r="H70" i="1"/>
  <c r="G70" i="1"/>
  <c r="F70" i="1"/>
  <c r="E70" i="1"/>
  <c r="D70" i="1"/>
  <c r="D68" i="1" s="1"/>
  <c r="D67" i="1" s="1"/>
  <c r="L69" i="1"/>
  <c r="L68" i="1" s="1"/>
  <c r="K69" i="1"/>
  <c r="J69" i="1"/>
  <c r="I69" i="1"/>
  <c r="H69" i="1"/>
  <c r="G69" i="1"/>
  <c r="G68" i="1" s="1"/>
  <c r="G67" i="1" s="1"/>
  <c r="F69" i="1"/>
  <c r="F68" i="1" s="1"/>
  <c r="F67" i="1" s="1"/>
  <c r="E69" i="1"/>
  <c r="D69" i="1"/>
  <c r="J68" i="1"/>
  <c r="J67" i="1" s="1"/>
  <c r="L65" i="1"/>
  <c r="L64" i="1" s="1"/>
  <c r="L63" i="1" s="1"/>
  <c r="K65" i="1"/>
  <c r="J65" i="1"/>
  <c r="I65" i="1"/>
  <c r="H65" i="1"/>
  <c r="H64" i="1" s="1"/>
  <c r="G65" i="1"/>
  <c r="G64" i="1" s="1"/>
  <c r="F65" i="1"/>
  <c r="E65" i="1"/>
  <c r="D65" i="1"/>
  <c r="K64" i="1"/>
  <c r="K63" i="1" s="1"/>
  <c r="J64" i="1"/>
  <c r="J63" i="1" s="1"/>
  <c r="I64" i="1"/>
  <c r="I63" i="1" s="1"/>
  <c r="F64" i="1"/>
  <c r="E64" i="1"/>
  <c r="E63" i="1" s="1"/>
  <c r="D64" i="1"/>
  <c r="D63" i="1" s="1"/>
  <c r="H63" i="1"/>
  <c r="G63" i="1"/>
  <c r="F63" i="1"/>
  <c r="L62" i="1"/>
  <c r="K62" i="1"/>
  <c r="J62" i="1"/>
  <c r="I62" i="1"/>
  <c r="H62" i="1"/>
  <c r="G62" i="1"/>
  <c r="F62" i="1"/>
  <c r="E62" i="1"/>
  <c r="D62" i="1"/>
  <c r="L61" i="1"/>
  <c r="K61" i="1"/>
  <c r="J61" i="1"/>
  <c r="I61" i="1"/>
  <c r="H61" i="1"/>
  <c r="G61" i="1"/>
  <c r="F61" i="1"/>
  <c r="E61" i="1"/>
  <c r="D61" i="1"/>
  <c r="L60" i="1"/>
  <c r="K60" i="1"/>
  <c r="J60" i="1"/>
  <c r="I60" i="1"/>
  <c r="H60" i="1"/>
  <c r="G60" i="1"/>
  <c r="F60" i="1"/>
  <c r="E60" i="1"/>
  <c r="D60" i="1"/>
  <c r="D58" i="1" s="1"/>
  <c r="D57" i="1" s="1"/>
  <c r="L59" i="1"/>
  <c r="K59" i="1"/>
  <c r="J59" i="1"/>
  <c r="I59" i="1"/>
  <c r="H59" i="1"/>
  <c r="H58" i="1" s="1"/>
  <c r="G59" i="1"/>
  <c r="G58" i="1" s="1"/>
  <c r="F59" i="1"/>
  <c r="E59" i="1"/>
  <c r="D59" i="1"/>
  <c r="K58" i="1"/>
  <c r="K57" i="1" s="1"/>
  <c r="J58" i="1"/>
  <c r="J57" i="1" s="1"/>
  <c r="I58" i="1"/>
  <c r="I57" i="1" s="1"/>
  <c r="F58" i="1"/>
  <c r="L58" i="1" s="1"/>
  <c r="L57" i="1" s="1"/>
  <c r="E58" i="1"/>
  <c r="E57" i="1" s="1"/>
  <c r="H57" i="1"/>
  <c r="G57" i="1"/>
  <c r="F57" i="1"/>
  <c r="K56" i="1"/>
  <c r="J56" i="1"/>
  <c r="I56" i="1"/>
  <c r="F56" i="1" s="1"/>
  <c r="H56" i="1"/>
  <c r="G56" i="1"/>
  <c r="E56" i="1"/>
  <c r="D56" i="1"/>
  <c r="D54" i="1" s="1"/>
  <c r="D44" i="1" s="1"/>
  <c r="L55" i="1"/>
  <c r="K55" i="1"/>
  <c r="J55" i="1"/>
  <c r="I55" i="1"/>
  <c r="H55" i="1"/>
  <c r="H54" i="1" s="1"/>
  <c r="G55" i="1"/>
  <c r="G54" i="1" s="1"/>
  <c r="F55" i="1"/>
  <c r="E55" i="1"/>
  <c r="D55" i="1"/>
  <c r="K54" i="1"/>
  <c r="J54" i="1"/>
  <c r="I54" i="1"/>
  <c r="E54" i="1"/>
  <c r="K53" i="1"/>
  <c r="J53" i="1"/>
  <c r="I53" i="1"/>
  <c r="I52" i="1" s="1"/>
  <c r="H53" i="1"/>
  <c r="H52" i="1" s="1"/>
  <c r="G53" i="1"/>
  <c r="G52" i="1" s="1"/>
  <c r="F53" i="1"/>
  <c r="L53" i="1" s="1"/>
  <c r="L52" i="1" s="1"/>
  <c r="E53" i="1"/>
  <c r="D53" i="1"/>
  <c r="K52" i="1"/>
  <c r="J52" i="1"/>
  <c r="F52" i="1"/>
  <c r="E52" i="1"/>
  <c r="D52" i="1"/>
  <c r="L51" i="1"/>
  <c r="K51" i="1"/>
  <c r="J51" i="1"/>
  <c r="I51" i="1"/>
  <c r="H51" i="1"/>
  <c r="G51" i="1"/>
  <c r="F51" i="1"/>
  <c r="E51" i="1"/>
  <c r="D51" i="1"/>
  <c r="L50" i="1"/>
  <c r="K50" i="1"/>
  <c r="J50" i="1"/>
  <c r="I50" i="1"/>
  <c r="H50" i="1"/>
  <c r="G50" i="1"/>
  <c r="F50" i="1"/>
  <c r="E50" i="1"/>
  <c r="D50" i="1"/>
  <c r="L49" i="1"/>
  <c r="K49" i="1"/>
  <c r="J49" i="1"/>
  <c r="I49" i="1"/>
  <c r="H49" i="1"/>
  <c r="G49" i="1"/>
  <c r="F49" i="1"/>
  <c r="E49" i="1"/>
  <c r="D49" i="1"/>
  <c r="L48" i="1"/>
  <c r="K48" i="1"/>
  <c r="J48" i="1"/>
  <c r="I48" i="1"/>
  <c r="H48" i="1"/>
  <c r="G48" i="1"/>
  <c r="F48" i="1"/>
  <c r="E48" i="1"/>
  <c r="D48" i="1"/>
  <c r="K47" i="1"/>
  <c r="J47" i="1"/>
  <c r="I47" i="1"/>
  <c r="H47" i="1"/>
  <c r="H45" i="1" s="1"/>
  <c r="G47" i="1"/>
  <c r="G45" i="1" s="1"/>
  <c r="G44" i="1" s="1"/>
  <c r="E47" i="1"/>
  <c r="D47" i="1"/>
  <c r="L46" i="1"/>
  <c r="K46" i="1"/>
  <c r="K45" i="1" s="1"/>
  <c r="J46" i="1"/>
  <c r="J45" i="1" s="1"/>
  <c r="J44" i="1" s="1"/>
  <c r="I46" i="1"/>
  <c r="I45" i="1" s="1"/>
  <c r="H46" i="1"/>
  <c r="G46" i="1"/>
  <c r="F46" i="1"/>
  <c r="E46" i="1"/>
  <c r="E45" i="1" s="1"/>
  <c r="D46" i="1"/>
  <c r="D45" i="1" s="1"/>
  <c r="K44" i="1"/>
  <c r="L43" i="1"/>
  <c r="K43" i="1"/>
  <c r="J43" i="1"/>
  <c r="I43" i="1"/>
  <c r="H43" i="1"/>
  <c r="G43" i="1"/>
  <c r="F43" i="1"/>
  <c r="E43" i="1"/>
  <c r="D43" i="1"/>
  <c r="L42" i="1"/>
  <c r="K42" i="1"/>
  <c r="J42" i="1"/>
  <c r="I42" i="1"/>
  <c r="H42" i="1"/>
  <c r="G42" i="1"/>
  <c r="F42" i="1"/>
  <c r="E42" i="1"/>
  <c r="D42" i="1"/>
  <c r="L41" i="1"/>
  <c r="K41" i="1"/>
  <c r="J41" i="1"/>
  <c r="I41" i="1"/>
  <c r="H41" i="1"/>
  <c r="G41" i="1"/>
  <c r="F41" i="1"/>
  <c r="E41" i="1"/>
  <c r="D41" i="1"/>
  <c r="L40" i="1"/>
  <c r="K40" i="1"/>
  <c r="J40" i="1"/>
  <c r="I40" i="1"/>
  <c r="I38" i="1" s="1"/>
  <c r="H40" i="1"/>
  <c r="G40" i="1"/>
  <c r="F40" i="1"/>
  <c r="E40" i="1"/>
  <c r="E38" i="1" s="1"/>
  <c r="D40" i="1"/>
  <c r="D38" i="1" s="1"/>
  <c r="L39" i="1"/>
  <c r="L38" i="1" s="1"/>
  <c r="K39" i="1"/>
  <c r="J39" i="1"/>
  <c r="I39" i="1"/>
  <c r="H39" i="1"/>
  <c r="H38" i="1" s="1"/>
  <c r="G39" i="1"/>
  <c r="G38" i="1" s="1"/>
  <c r="F39" i="1"/>
  <c r="F38" i="1" s="1"/>
  <c r="E39" i="1"/>
  <c r="D39" i="1"/>
  <c r="K38" i="1"/>
  <c r="J38" i="1"/>
  <c r="K37" i="1"/>
  <c r="J37" i="1"/>
  <c r="I37" i="1"/>
  <c r="H37" i="1"/>
  <c r="G37" i="1"/>
  <c r="G35" i="1" s="1"/>
  <c r="G34" i="1" s="1"/>
  <c r="F37" i="1"/>
  <c r="F35" i="1" s="1"/>
  <c r="F34" i="1" s="1"/>
  <c r="F33" i="1" s="1"/>
  <c r="E37" i="1"/>
  <c r="D37" i="1"/>
  <c r="L36" i="1"/>
  <c r="K36" i="1"/>
  <c r="J36" i="1"/>
  <c r="J35" i="1" s="1"/>
  <c r="J34" i="1" s="1"/>
  <c r="J33" i="1" s="1"/>
  <c r="I36" i="1"/>
  <c r="I35" i="1" s="1"/>
  <c r="H36" i="1"/>
  <c r="H35" i="1" s="1"/>
  <c r="G36" i="1"/>
  <c r="F36" i="1"/>
  <c r="E36" i="1"/>
  <c r="D36" i="1"/>
  <c r="D35" i="1" s="1"/>
  <c r="D34" i="1" s="1"/>
  <c r="D33" i="1" s="1"/>
  <c r="K35" i="1"/>
  <c r="K34" i="1" s="1"/>
  <c r="K33" i="1" s="1"/>
  <c r="E35" i="1"/>
  <c r="H34" i="1"/>
  <c r="H33" i="1" s="1"/>
  <c r="E34" i="1"/>
  <c r="E33" i="1" s="1"/>
  <c r="G33" i="1"/>
  <c r="K32" i="1"/>
  <c r="K31" i="1" s="1"/>
  <c r="J32" i="1"/>
  <c r="J31" i="1" s="1"/>
  <c r="I32" i="1"/>
  <c r="H32" i="1"/>
  <c r="G32" i="1"/>
  <c r="E32" i="1"/>
  <c r="D32" i="1"/>
  <c r="D31" i="1" s="1"/>
  <c r="H31" i="1"/>
  <c r="G31" i="1"/>
  <c r="E31" i="1"/>
  <c r="I30" i="1"/>
  <c r="F30" i="1"/>
  <c r="L30" i="1" s="1"/>
  <c r="J29" i="1"/>
  <c r="I29" i="1"/>
  <c r="H29" i="1"/>
  <c r="G29" i="1"/>
  <c r="G28" i="1" s="1"/>
  <c r="G27" i="1" s="1"/>
  <c r="F29" i="1"/>
  <c r="E29" i="1"/>
  <c r="E28" i="1" s="1"/>
  <c r="E27" i="1" s="1"/>
  <c r="D29" i="1"/>
  <c r="J28" i="1"/>
  <c r="J27" i="1" s="1"/>
  <c r="I28" i="1"/>
  <c r="H28" i="1"/>
  <c r="H27" i="1" s="1"/>
  <c r="F28" i="1"/>
  <c r="F27" i="1" s="1"/>
  <c r="D28" i="1"/>
  <c r="D27" i="1" s="1"/>
  <c r="I27" i="1"/>
  <c r="L26" i="1"/>
  <c r="K26" i="1"/>
  <c r="K22" i="1" s="1"/>
  <c r="J26" i="1"/>
  <c r="I26" i="1"/>
  <c r="H26" i="1"/>
  <c r="G26" i="1"/>
  <c r="F26" i="1"/>
  <c r="E26" i="1"/>
  <c r="D26" i="1"/>
  <c r="K25" i="1"/>
  <c r="J25" i="1"/>
  <c r="I25" i="1"/>
  <c r="H25" i="1"/>
  <c r="G25" i="1"/>
  <c r="E25" i="1"/>
  <c r="D25" i="1"/>
  <c r="L24" i="1"/>
  <c r="K24" i="1"/>
  <c r="J24" i="1"/>
  <c r="I24" i="1"/>
  <c r="H24" i="1"/>
  <c r="G24" i="1"/>
  <c r="F24" i="1"/>
  <c r="E24" i="1"/>
  <c r="D24" i="1"/>
  <c r="D22" i="1" s="1"/>
  <c r="L23" i="1"/>
  <c r="K23" i="1"/>
  <c r="J23" i="1"/>
  <c r="I23" i="1"/>
  <c r="I22" i="1" s="1"/>
  <c r="I18" i="1" s="1"/>
  <c r="H23" i="1"/>
  <c r="G23" i="1"/>
  <c r="F23" i="1"/>
  <c r="E23" i="1"/>
  <c r="D23" i="1"/>
  <c r="J22" i="1"/>
  <c r="E22" i="1"/>
  <c r="K21" i="1"/>
  <c r="J21" i="1"/>
  <c r="I21" i="1"/>
  <c r="H21" i="1"/>
  <c r="G21" i="1"/>
  <c r="G19" i="1" s="1"/>
  <c r="F21" i="1"/>
  <c r="E21" i="1"/>
  <c r="D21" i="1"/>
  <c r="L20" i="1"/>
  <c r="J20" i="1"/>
  <c r="J19" i="1" s="1"/>
  <c r="J18" i="1" s="1"/>
  <c r="I20" i="1"/>
  <c r="I19" i="1" s="1"/>
  <c r="H20" i="1"/>
  <c r="G20" i="1"/>
  <c r="F20" i="1"/>
  <c r="E20" i="1"/>
  <c r="D20" i="1"/>
  <c r="D19" i="1" s="1"/>
  <c r="K19" i="1"/>
  <c r="F19" i="1"/>
  <c r="E19" i="1"/>
  <c r="K17" i="1"/>
  <c r="K16" i="1" s="1"/>
  <c r="J17" i="1"/>
  <c r="J16" i="1" s="1"/>
  <c r="I17" i="1"/>
  <c r="H17" i="1"/>
  <c r="G17" i="1"/>
  <c r="E17" i="1"/>
  <c r="E16" i="1" s="1"/>
  <c r="E15" i="1" s="1"/>
  <c r="D17" i="1"/>
  <c r="D16" i="1" s="1"/>
  <c r="D15" i="1" s="1"/>
  <c r="I16" i="1"/>
  <c r="I15" i="1" s="1"/>
  <c r="H16" i="1"/>
  <c r="H15" i="1" s="1"/>
  <c r="G16" i="1"/>
  <c r="G15" i="1" s="1"/>
  <c r="K15" i="1"/>
  <c r="J15" i="1"/>
  <c r="J13" i="1" s="1"/>
  <c r="J12" i="1" s="1"/>
  <c r="I14" i="1"/>
  <c r="F14" i="1"/>
  <c r="L14" i="1" s="1"/>
  <c r="D18" i="1" l="1"/>
  <c r="D13" i="1" s="1"/>
  <c r="D12" i="1" s="1"/>
  <c r="I79" i="1"/>
  <c r="I66" i="1" s="1"/>
  <c r="F537" i="1"/>
  <c r="L538" i="1"/>
  <c r="F257" i="1"/>
  <c r="G13" i="1"/>
  <c r="G12" i="1" s="1"/>
  <c r="K18" i="1"/>
  <c r="H44" i="1"/>
  <c r="E44" i="1"/>
  <c r="E68" i="1"/>
  <c r="E67" i="1" s="1"/>
  <c r="E66" i="1" s="1"/>
  <c r="L80" i="1"/>
  <c r="K295" i="1"/>
  <c r="J296" i="1"/>
  <c r="L296" i="1" s="1"/>
  <c r="F22" i="1"/>
  <c r="F18" i="1" s="1"/>
  <c r="L56" i="1"/>
  <c r="L54" i="1" s="1"/>
  <c r="F54" i="1"/>
  <c r="L549" i="1"/>
  <c r="L269" i="1"/>
  <c r="L268" i="1" s="1"/>
  <c r="H19" i="1"/>
  <c r="H18" i="1" s="1"/>
  <c r="H13" i="1" s="1"/>
  <c r="H12" i="1" s="1"/>
  <c r="D96" i="1"/>
  <c r="D79" i="1" s="1"/>
  <c r="D66" i="1" s="1"/>
  <c r="J96" i="1"/>
  <c r="J79" i="1" s="1"/>
  <c r="J66" i="1" s="1"/>
  <c r="J11" i="1" s="1"/>
  <c r="I34" i="1"/>
  <c r="I33" i="1" s="1"/>
  <c r="E79" i="1"/>
  <c r="E133" i="1"/>
  <c r="E132" i="1" s="1"/>
  <c r="E131" i="1" s="1"/>
  <c r="I190" i="1"/>
  <c r="I132" i="1" s="1"/>
  <c r="I131" i="1" s="1"/>
  <c r="L291" i="1"/>
  <c r="F25" i="1"/>
  <c r="F288" i="1"/>
  <c r="F284" i="1" s="1"/>
  <c r="F256" i="1"/>
  <c r="H255" i="1"/>
  <c r="I13" i="1"/>
  <c r="I31" i="1"/>
  <c r="F32" i="1"/>
  <c r="G22" i="1"/>
  <c r="G18" i="1" s="1"/>
  <c r="E18" i="1"/>
  <c r="E13" i="1" s="1"/>
  <c r="E12" i="1" s="1"/>
  <c r="E11" i="1" s="1"/>
  <c r="H22" i="1"/>
  <c r="I44" i="1"/>
  <c r="L67" i="1"/>
  <c r="J108" i="1"/>
  <c r="I122" i="1"/>
  <c r="I121" i="1" s="1"/>
  <c r="I127" i="1"/>
  <c r="F127" i="1" s="1"/>
  <c r="L127" i="1" s="1"/>
  <c r="J122" i="1"/>
  <c r="J121" i="1" s="1"/>
  <c r="D133" i="1"/>
  <c r="J133" i="1"/>
  <c r="J132" i="1" s="1"/>
  <c r="J131" i="1" s="1"/>
  <c r="D190" i="1"/>
  <c r="J255" i="1"/>
  <c r="J279" i="1"/>
  <c r="J278" i="1" s="1"/>
  <c r="H68" i="1"/>
  <c r="H67" i="1" s="1"/>
  <c r="K79" i="1"/>
  <c r="K66" i="1" s="1"/>
  <c r="F123" i="1"/>
  <c r="H122" i="1"/>
  <c r="H121" i="1" s="1"/>
  <c r="L301" i="1"/>
  <c r="L300" i="1" s="1"/>
  <c r="L299" i="1" s="1"/>
  <c r="H149" i="1"/>
  <c r="D247" i="1"/>
  <c r="I263" i="1"/>
  <c r="F263" i="1" s="1"/>
  <c r="L263" i="1" s="1"/>
  <c r="J260" i="1"/>
  <c r="E280" i="1"/>
  <c r="L89" i="1"/>
  <c r="L88" i="1" s="1"/>
  <c r="H96" i="1"/>
  <c r="H79" i="1" s="1"/>
  <c r="G154" i="1"/>
  <c r="H133" i="1"/>
  <c r="H132" i="1" s="1"/>
  <c r="H131" i="1" s="1"/>
  <c r="K184" i="1"/>
  <c r="K133" i="1" s="1"/>
  <c r="K132" i="1" s="1"/>
  <c r="K131" i="1" s="1"/>
  <c r="F260" i="1"/>
  <c r="G279" i="1"/>
  <c r="G88" i="1"/>
  <c r="G79" i="1" s="1"/>
  <c r="G66" i="1" s="1"/>
  <c r="I96" i="1"/>
  <c r="H108" i="1"/>
  <c r="E255" i="1"/>
  <c r="F313" i="1"/>
  <c r="I311" i="1"/>
  <c r="I310" i="1" s="1"/>
  <c r="E310" i="1"/>
  <c r="F174" i="1"/>
  <c r="L395" i="1"/>
  <c r="L174" i="1" s="1"/>
  <c r="D406" i="1"/>
  <c r="D407" i="1"/>
  <c r="I407" i="1"/>
  <c r="F529" i="1"/>
  <c r="I528" i="1"/>
  <c r="I527" i="1" s="1"/>
  <c r="G190" i="1"/>
  <c r="G132" i="1" s="1"/>
  <c r="G131" i="1" s="1"/>
  <c r="D255" i="1"/>
  <c r="I268" i="1"/>
  <c r="L303" i="1"/>
  <c r="L37" i="1" s="1"/>
  <c r="L35" i="1" s="1"/>
  <c r="L34" i="1" s="1"/>
  <c r="L33" i="1" s="1"/>
  <c r="F301" i="1"/>
  <c r="F300" i="1" s="1"/>
  <c r="F299" i="1" s="1"/>
  <c r="I284" i="1"/>
  <c r="L368" i="1"/>
  <c r="L415" i="1"/>
  <c r="L414" i="1" s="1"/>
  <c r="L413" i="1" s="1"/>
  <c r="L446" i="1"/>
  <c r="L142" i="1" s="1"/>
  <c r="L140" i="1" s="1"/>
  <c r="F444" i="1"/>
  <c r="L452" i="1"/>
  <c r="L148" i="1" s="1"/>
  <c r="F148" i="1"/>
  <c r="I149" i="1"/>
  <c r="L287" i="1"/>
  <c r="L21" i="1" s="1"/>
  <c r="L19" i="1" s="1"/>
  <c r="J300" i="1"/>
  <c r="J299" i="1" s="1"/>
  <c r="F345" i="1"/>
  <c r="L348" i="1"/>
  <c r="L83" i="1" s="1"/>
  <c r="F368" i="1"/>
  <c r="J407" i="1"/>
  <c r="J406" i="1"/>
  <c r="F113" i="1"/>
  <c r="F108" i="1" s="1"/>
  <c r="F79" i="1" s="1"/>
  <c r="F66" i="1" s="1"/>
  <c r="I248" i="1"/>
  <c r="I247" i="1" s="1"/>
  <c r="F283" i="1"/>
  <c r="I282" i="1"/>
  <c r="I281" i="1" s="1"/>
  <c r="I280" i="1" s="1"/>
  <c r="I279" i="1" s="1"/>
  <c r="D300" i="1"/>
  <c r="D299" i="1" s="1"/>
  <c r="D279" i="1" s="1"/>
  <c r="D278" i="1" s="1"/>
  <c r="L304" i="1"/>
  <c r="L323" i="1"/>
  <c r="L322" i="1" s="1"/>
  <c r="I345" i="1"/>
  <c r="I344" i="1" s="1"/>
  <c r="I331" i="1" s="1"/>
  <c r="G414" i="1"/>
  <c r="G413" i="1" s="1"/>
  <c r="G408" i="1" s="1"/>
  <c r="L424" i="1"/>
  <c r="L423" i="1" s="1"/>
  <c r="G536" i="1"/>
  <c r="F541" i="1"/>
  <c r="L542" i="1"/>
  <c r="H310" i="1"/>
  <c r="H279" i="1" s="1"/>
  <c r="H278" i="1" s="1"/>
  <c r="H408" i="1"/>
  <c r="I424" i="1"/>
  <c r="I423" i="1" s="1"/>
  <c r="H525" i="1"/>
  <c r="H436" i="1" s="1"/>
  <c r="H435" i="1" s="1"/>
  <c r="H527" i="1"/>
  <c r="F545" i="1"/>
  <c r="L545" i="1" s="1"/>
  <c r="L546" i="1"/>
  <c r="L265" i="1" s="1"/>
  <c r="L264" i="1" s="1"/>
  <c r="F323" i="1"/>
  <c r="F322" i="1" s="1"/>
  <c r="F329" i="1"/>
  <c r="F328" i="1" s="1"/>
  <c r="I382" i="1"/>
  <c r="I381" i="1" s="1"/>
  <c r="I380" i="1" s="1"/>
  <c r="L408" i="1"/>
  <c r="K408" i="1"/>
  <c r="F415" i="1"/>
  <c r="F414" i="1" s="1"/>
  <c r="F413" i="1" s="1"/>
  <c r="F408" i="1" s="1"/>
  <c r="F423" i="1"/>
  <c r="F424" i="1"/>
  <c r="L466" i="1"/>
  <c r="F522" i="1"/>
  <c r="I519" i="1"/>
  <c r="G525" i="1"/>
  <c r="G436" i="1" s="1"/>
  <c r="G435" i="1" s="1"/>
  <c r="G527" i="1"/>
  <c r="G332" i="1"/>
  <c r="G331" i="1" s="1"/>
  <c r="F382" i="1"/>
  <c r="F381" i="1" s="1"/>
  <c r="F380" i="1" s="1"/>
  <c r="E408" i="1"/>
  <c r="L418" i="1"/>
  <c r="L103" i="1" s="1"/>
  <c r="L96" i="1" s="1"/>
  <c r="L444" i="1"/>
  <c r="I437" i="1"/>
  <c r="F454" i="1"/>
  <c r="F515" i="1"/>
  <c r="I532" i="1"/>
  <c r="I251" i="1" s="1"/>
  <c r="F549" i="1"/>
  <c r="G406" i="1" l="1"/>
  <c r="G407" i="1"/>
  <c r="E10" i="1"/>
  <c r="E9" i="1"/>
  <c r="F407" i="1"/>
  <c r="L407" i="1" s="1"/>
  <c r="J10" i="1"/>
  <c r="J9" i="1"/>
  <c r="D277" i="1"/>
  <c r="D276" i="1"/>
  <c r="D11" i="1"/>
  <c r="E279" i="1"/>
  <c r="E278" i="1" s="1"/>
  <c r="L256" i="1"/>
  <c r="F255" i="1"/>
  <c r="L123" i="1"/>
  <c r="L122" i="1" s="1"/>
  <c r="L121" i="1" s="1"/>
  <c r="F122" i="1"/>
  <c r="F121" i="1" s="1"/>
  <c r="L537" i="1"/>
  <c r="L536" i="1" s="1"/>
  <c r="L257" i="1"/>
  <c r="L283" i="1"/>
  <c r="F282" i="1"/>
  <c r="F281" i="1" s="1"/>
  <c r="F280" i="1" s="1"/>
  <c r="F279" i="1" s="1"/>
  <c r="F278" i="1" s="1"/>
  <c r="F17" i="1"/>
  <c r="F16" i="1" s="1"/>
  <c r="F15" i="1" s="1"/>
  <c r="F13" i="1" s="1"/>
  <c r="L382" i="1"/>
  <c r="L381" i="1" s="1"/>
  <c r="L380" i="1" s="1"/>
  <c r="I525" i="1"/>
  <c r="I436" i="1" s="1"/>
  <c r="I435" i="1" s="1"/>
  <c r="I406" i="1" s="1"/>
  <c r="F344" i="1"/>
  <c r="F331" i="1" s="1"/>
  <c r="L345" i="1"/>
  <c r="L344" i="1" s="1"/>
  <c r="L331" i="1" s="1"/>
  <c r="L313" i="1"/>
  <c r="F311" i="1"/>
  <c r="F310" i="1" s="1"/>
  <c r="F47" i="1"/>
  <c r="F45" i="1" s="1"/>
  <c r="F44" i="1" s="1"/>
  <c r="G278" i="1"/>
  <c r="D132" i="1"/>
  <c r="D131" i="1" s="1"/>
  <c r="L66" i="1"/>
  <c r="L32" i="1"/>
  <c r="L31" i="1" s="1"/>
  <c r="F31" i="1"/>
  <c r="L295" i="1"/>
  <c r="K294" i="1"/>
  <c r="K293" i="1" s="1"/>
  <c r="K280" i="1" s="1"/>
  <c r="K279" i="1" s="1"/>
  <c r="K278" i="1" s="1"/>
  <c r="K29" i="1"/>
  <c r="K28" i="1" s="1"/>
  <c r="K27" i="1" s="1"/>
  <c r="F536" i="1"/>
  <c r="L406" i="1"/>
  <c r="E406" i="1"/>
  <c r="E407" i="1"/>
  <c r="F519" i="1"/>
  <c r="F187" i="1"/>
  <c r="F184" i="1" s="1"/>
  <c r="I260" i="1"/>
  <c r="I255" i="1" s="1"/>
  <c r="H66" i="1"/>
  <c r="H11" i="1" s="1"/>
  <c r="L541" i="1"/>
  <c r="L261" i="1"/>
  <c r="L260" i="1" s="1"/>
  <c r="F528" i="1"/>
  <c r="F248" i="1"/>
  <c r="F247" i="1" s="1"/>
  <c r="F190" i="1" s="1"/>
  <c r="F514" i="1"/>
  <c r="F437" i="1" s="1"/>
  <c r="F180" i="1"/>
  <c r="F179" i="1" s="1"/>
  <c r="F133" i="1" s="1"/>
  <c r="H407" i="1"/>
  <c r="H406" i="1"/>
  <c r="J277" i="1"/>
  <c r="J276" i="1"/>
  <c r="I12" i="1"/>
  <c r="I11" i="1" s="1"/>
  <c r="L79" i="1"/>
  <c r="K13" i="1"/>
  <c r="K12" i="1" s="1"/>
  <c r="K11" i="1" s="1"/>
  <c r="L454" i="1"/>
  <c r="F453" i="1"/>
  <c r="F150" i="1"/>
  <c r="F149" i="1" s="1"/>
  <c r="L437" i="1"/>
  <c r="L436" i="1" s="1"/>
  <c r="L435" i="1" s="1"/>
  <c r="L176" i="1"/>
  <c r="L133" i="1" s="1"/>
  <c r="L132" i="1" s="1"/>
  <c r="L131" i="1" s="1"/>
  <c r="K406" i="1"/>
  <c r="K407" i="1"/>
  <c r="H277" i="1"/>
  <c r="H276" i="1"/>
  <c r="I278" i="1"/>
  <c r="L285" i="1"/>
  <c r="L284" i="1" s="1"/>
  <c r="L25" i="1"/>
  <c r="L22" i="1" s="1"/>
  <c r="L18" i="1" s="1"/>
  <c r="L288" i="1"/>
  <c r="G11" i="1"/>
  <c r="H9" i="1" l="1"/>
  <c r="H10" i="1"/>
  <c r="F436" i="1"/>
  <c r="F435" i="1" s="1"/>
  <c r="F406" i="1" s="1"/>
  <c r="K10" i="1"/>
  <c r="K9" i="1"/>
  <c r="K277" i="1"/>
  <c r="K276" i="1"/>
  <c r="D10" i="1"/>
  <c r="D9" i="1"/>
  <c r="L294" i="1"/>
  <c r="L293" i="1" s="1"/>
  <c r="L29" i="1"/>
  <c r="L28" i="1" s="1"/>
  <c r="L27" i="1" s="1"/>
  <c r="G276" i="1"/>
  <c r="G277" i="1"/>
  <c r="I276" i="1"/>
  <c r="I277" i="1"/>
  <c r="I9" i="1"/>
  <c r="I10" i="1"/>
  <c r="F132" i="1"/>
  <c r="F131" i="1" s="1"/>
  <c r="F12" i="1"/>
  <c r="F11" i="1" s="1"/>
  <c r="L311" i="1"/>
  <c r="L310" i="1" s="1"/>
  <c r="L47" i="1"/>
  <c r="L45" i="1" s="1"/>
  <c r="L44" i="1" s="1"/>
  <c r="F277" i="1"/>
  <c r="F276" i="1"/>
  <c r="L255" i="1"/>
  <c r="G9" i="1"/>
  <c r="G10" i="1"/>
  <c r="L282" i="1"/>
  <c r="L281" i="1" s="1"/>
  <c r="L17" i="1"/>
  <c r="L16" i="1" s="1"/>
  <c r="L15" i="1" s="1"/>
  <c r="L13" i="1" s="1"/>
  <c r="L12" i="1" s="1"/>
  <c r="L11" i="1" s="1"/>
  <c r="L453" i="1"/>
  <c r="L150" i="1"/>
  <c r="L149" i="1" s="1"/>
  <c r="F527" i="1"/>
  <c r="F525" i="1"/>
  <c r="E276" i="1"/>
  <c r="E277" i="1"/>
  <c r="F10" i="1" l="1"/>
  <c r="F9" i="1"/>
  <c r="L10" i="1"/>
  <c r="L9" i="1"/>
  <c r="L280" i="1"/>
  <c r="L279" i="1" s="1"/>
  <c r="L278" i="1" s="1"/>
  <c r="L277" i="1" l="1"/>
  <c r="L276" i="1"/>
  <c r="F468" i="1"/>
  <c r="I468" i="1"/>
  <c r="F204" i="1"/>
  <c r="F473" i="1"/>
  <c r="I224" i="1"/>
  <c r="I207" i="1"/>
  <c r="L204" i="1"/>
  <c r="L473" i="1"/>
  <c r="L203" i="1"/>
  <c r="L472" i="1"/>
  <c r="L225" i="1"/>
  <c r="L494" i="1"/>
  <c r="L206" i="1"/>
  <c r="L475" i="1"/>
  <c r="I206" i="1"/>
  <c r="L212" i="1"/>
  <c r="L481" i="1"/>
  <c r="I488" i="1"/>
  <c r="F488" i="1"/>
  <c r="L488" i="1"/>
  <c r="I227" i="1"/>
  <c r="F200" i="1"/>
  <c r="F469" i="1"/>
  <c r="I493" i="1"/>
  <c r="F493" i="1"/>
  <c r="F224" i="1"/>
  <c r="I208" i="1"/>
  <c r="I483" i="1"/>
  <c r="F483" i="1"/>
  <c r="L483" i="1"/>
  <c r="F201" i="1"/>
  <c r="L201" i="1"/>
  <c r="L227" i="1"/>
  <c r="I212" i="1"/>
  <c r="I481" i="1"/>
  <c r="F481" i="1"/>
  <c r="F212" i="1"/>
  <c r="F202" i="1"/>
  <c r="F226" i="1"/>
  <c r="I225" i="1"/>
  <c r="L207" i="1"/>
  <c r="L476" i="1"/>
  <c r="I491" i="1"/>
  <c r="F491" i="1"/>
  <c r="L491" i="1"/>
  <c r="I478" i="1"/>
  <c r="F478" i="1"/>
  <c r="L478" i="1"/>
  <c r="F227" i="1"/>
  <c r="I220" i="1"/>
  <c r="I216" i="1"/>
  <c r="F203" i="1"/>
  <c r="I201" i="1"/>
  <c r="I480" i="1"/>
  <c r="F480" i="1"/>
  <c r="L480" i="1"/>
  <c r="L468" i="1"/>
  <c r="L470" i="1"/>
  <c r="L469" i="1"/>
  <c r="L200" i="1"/>
  <c r="I496" i="1"/>
  <c r="F496" i="1"/>
  <c r="L496" i="1"/>
  <c r="L493" i="1"/>
  <c r="L224" i="1"/>
  <c r="L220" i="1"/>
  <c r="L489" i="1"/>
  <c r="F208" i="1"/>
  <c r="I490" i="1"/>
  <c r="F490" i="1"/>
  <c r="L490" i="1"/>
  <c r="F205" i="1"/>
  <c r="L471" i="1"/>
  <c r="L202" i="1"/>
  <c r="L495" i="1"/>
  <c r="L226" i="1"/>
  <c r="I476" i="1"/>
  <c r="F476" i="1"/>
  <c r="F207" i="1"/>
  <c r="F471" i="1"/>
  <c r="I471" i="1"/>
  <c r="I202" i="1"/>
  <c r="I482" i="1"/>
  <c r="F482" i="1"/>
  <c r="L482" i="1"/>
  <c r="I205" i="1"/>
  <c r="I492" i="1"/>
  <c r="F492" i="1"/>
  <c r="L492" i="1"/>
  <c r="I489" i="1"/>
  <c r="F489" i="1"/>
  <c r="F220" i="1"/>
  <c r="F216" i="1"/>
  <c r="F472" i="1"/>
  <c r="I472" i="1"/>
  <c r="I203" i="1"/>
  <c r="I484" i="1"/>
  <c r="F484" i="1"/>
  <c r="L484" i="1"/>
  <c r="I486" i="1"/>
  <c r="F486" i="1"/>
  <c r="L486" i="1"/>
  <c r="I479" i="1"/>
  <c r="F479" i="1"/>
  <c r="L479" i="1"/>
  <c r="I473" i="1"/>
  <c r="I204" i="1"/>
  <c r="F495" i="1"/>
  <c r="I495" i="1"/>
  <c r="I226" i="1"/>
  <c r="I494" i="1"/>
  <c r="F494" i="1"/>
  <c r="F225" i="1"/>
  <c r="I477" i="1"/>
  <c r="F477" i="1"/>
  <c r="L477" i="1"/>
  <c r="L208" i="1"/>
  <c r="I485" i="1"/>
  <c r="F485" i="1"/>
  <c r="L485" i="1"/>
  <c r="L216" i="1"/>
  <c r="I487" i="1"/>
  <c r="F487" i="1"/>
  <c r="L487" i="1"/>
  <c r="I474" i="1"/>
  <c r="F474" i="1"/>
  <c r="L474" i="1"/>
  <c r="L205" i="1"/>
  <c r="I475" i="1"/>
  <c r="F475" i="1"/>
  <c r="F206" i="1"/>
  <c r="F470" i="1"/>
  <c r="I470" i="1"/>
  <c r="I469" i="1"/>
  <c r="I2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Borbei Terezia</author>
  </authors>
  <commentList>
    <comment ref="D406" authorId="0" shapeId="0" xr:uid="{B312C414-59C1-427B-BBF8-4E5D63BAF8D4}">
      <text>
        <r>
          <rPr>
            <b/>
            <sz val="8"/>
            <color indexed="81"/>
            <rFont val="Tahoma"/>
            <family val="2"/>
            <charset val="238"/>
          </rPr>
          <t>Borbei Terezia: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<sst xmlns="http://schemas.openxmlformats.org/spreadsheetml/2006/main" count="1103" uniqueCount="545">
  <si>
    <t>CONTUL DE EXECUŢIE A BUGETULUI LOCAL- VENITURI</t>
  </si>
  <si>
    <t xml:space="preserve">                        la data de    31 DECEMBRIE  2025 </t>
  </si>
  <si>
    <t>cod 20</t>
  </si>
  <si>
    <t>Denumirea indicatorilor</t>
  </si>
  <si>
    <t>Cod indicator</t>
  </si>
  <si>
    <t>Prevederi bugetare</t>
  </si>
  <si>
    <t xml:space="preserve">Drepturi         constatate                </t>
  </si>
  <si>
    <t>Stingeri</t>
  </si>
  <si>
    <t>Prevederi initiale</t>
  </si>
  <si>
    <t>Prevederi definitive</t>
  </si>
  <si>
    <t>Total,              din care:</t>
  </si>
  <si>
    <t>din anii precedenţi</t>
  </si>
  <si>
    <t>din anul curent</t>
  </si>
  <si>
    <t>Încasări realizate</t>
  </si>
  <si>
    <t>pe alte căi decât încasări</t>
  </si>
  <si>
    <t>Drepturi constatate de încasat</t>
  </si>
  <si>
    <t>A</t>
  </si>
  <si>
    <t>B</t>
  </si>
  <si>
    <t>3=4+5</t>
  </si>
  <si>
    <t>4</t>
  </si>
  <si>
    <t>5</t>
  </si>
  <si>
    <t>8=3-6-7</t>
  </si>
  <si>
    <t xml:space="preserve"> VENITURI – TOTAL(cod 
 00.02+00.15+00.16+00.17+45.02) </t>
  </si>
  <si>
    <t>00.01</t>
  </si>
  <si>
    <t xml:space="preserve">  VENITURI PROPRII (cod 00.02-11.02-
   37.02+00.15+00.16)</t>
  </si>
  <si>
    <t>48.02</t>
  </si>
  <si>
    <t xml:space="preserve">I. VENITURI CURENTE (cod 00.03+00.12) </t>
  </si>
  <si>
    <t>00.02</t>
  </si>
  <si>
    <t>A. VENITURI FISCALE (cod 00.04+06.02+00.09+00.10+00.11)</t>
  </si>
  <si>
    <t>00.03</t>
  </si>
  <si>
    <t>A1. IMPOZIT PE VENIT, PROFIT ŞI CÂŞTIGURI DIN CAPITAL (cod 00.05+00.06+00.07)</t>
  </si>
  <si>
    <t>00.04</t>
  </si>
  <si>
    <t xml:space="preserve"> A1.1. IMPOZIT PE VENIT, PROFIT ŞI CÂŞTIGURI DIN CAPITAL DE LA PERSOANE JURIDICE (cod 01.02)</t>
  </si>
  <si>
    <t>00.05</t>
  </si>
  <si>
    <t>Impozit pe profit  (cod 01.02.01)</t>
  </si>
  <si>
    <t>01.02</t>
  </si>
  <si>
    <t xml:space="preserve">     Impozit pe profit de la agenţii economici</t>
  </si>
  <si>
    <t>01.02.01</t>
  </si>
  <si>
    <t>A1.2. IMPOZIT PE VENIT, PROFIT ŞI CÂŞTIGURI DIN CAPITAL  DE LA PERSOANE FIZICE( cod 03.02+04.02)</t>
  </si>
  <si>
    <t>00.06</t>
  </si>
  <si>
    <t>Impozit pe venit (cod 03.02.17+ 03.02.18)</t>
  </si>
  <si>
    <t>03.02</t>
  </si>
  <si>
    <t>Impozit pe onorariul avocaţilor şi notarilor publici</t>
  </si>
  <si>
    <t>03.02.17</t>
  </si>
  <si>
    <r>
      <t>I</t>
    </r>
    <r>
      <rPr>
        <sz val="10"/>
        <rFont val="Arial"/>
        <family val="2"/>
        <charset val="238"/>
      </rPr>
      <t>mpozitul pe veniturile din transferul proprietăţilor imobiliare din patrimoniul personal</t>
    </r>
  </si>
  <si>
    <t>03.02.18</t>
  </si>
  <si>
    <t>Cote şi sume defalcate din impozitul pe venit                     (cod 04.02.01+04.02.04)</t>
  </si>
  <si>
    <t>04.02</t>
  </si>
  <si>
    <t xml:space="preserve">      Cote defalcate din impozitul pe venit</t>
  </si>
  <si>
    <t>04.02.01</t>
  </si>
  <si>
    <t xml:space="preserve">      Sume alocate din cotele defalcate din impozitul pe venit  pentru echilibrarea bugetelor locale</t>
  </si>
  <si>
    <t>04.02.04</t>
  </si>
  <si>
    <t xml:space="preserve">Sume din cota de 7,5% din impozitul pe venit pentru echilibrarea bugetelor locale </t>
  </si>
  <si>
    <t>04.02.05</t>
  </si>
  <si>
    <t>Sume repartizate pentru finantarea institutiilor de spectacole si concerte</t>
  </si>
  <si>
    <t>04.02.06</t>
  </si>
  <si>
    <t>A1.3. ALTE IMPOZITE PE VENIT, PROFIT ŞI CÂŞTIGURI DIN CAPITAL(cod 05.02)</t>
  </si>
  <si>
    <t>00.07</t>
  </si>
  <si>
    <t>Alte impozite pe venit, profit şi câştiguri din capital de la persoane fizice (cod 05.02.50)</t>
  </si>
  <si>
    <t>05.02</t>
  </si>
  <si>
    <t xml:space="preserve">  Alte impozite pe venit, profit şi câştiguri din capital</t>
  </si>
  <si>
    <t>05.02.50</t>
  </si>
  <si>
    <t xml:space="preserve">A2 IMPOZIT PE SALARII -TOTAL  (cod 06.02)  - Restanţe anii anteriori -
    </t>
  </si>
  <si>
    <t>Impozit pe salarii - total (06.02.02)</t>
  </si>
  <si>
    <t>06.02</t>
  </si>
  <si>
    <t xml:space="preserve"> Cote defalcate din impozitul pe salarii - Restanţe anii anteriori-</t>
  </si>
  <si>
    <t>06.02.02</t>
  </si>
  <si>
    <t>A3. IMPOZITE ŞI TAXE PE PROPRIETATE (cod 07.02)</t>
  </si>
  <si>
    <t>00.09</t>
  </si>
  <si>
    <t>Impozite şi taxe pe proprietate                                    (cod 07.02.01la 07.02.03+07.02.50)</t>
  </si>
  <si>
    <t>07.02</t>
  </si>
  <si>
    <t xml:space="preserve">   Impozit şi taxă pe clădiri (cod 07.02.01.01+07.02.01.02)</t>
  </si>
  <si>
    <t>07.02.01</t>
  </si>
  <si>
    <t xml:space="preserve">      Impozit pe clădiri de la persoane fizice</t>
  </si>
  <si>
    <t>07.02.01.01</t>
  </si>
  <si>
    <t xml:space="preserve">      Impozit şi taxă  pe clădiri de la persoane juridice</t>
  </si>
  <si>
    <t>07.02.01.02</t>
  </si>
  <si>
    <t xml:space="preserve">
   Impozit şi taxă pe teren  (cod  07.02.02.01 la   
    07.02.02.03)</t>
  </si>
  <si>
    <t>07.02.02</t>
  </si>
  <si>
    <t xml:space="preserve">    Impozit pe terenuri de la persoane fizice</t>
  </si>
  <si>
    <t>07.02.02.01</t>
  </si>
  <si>
    <t xml:space="preserve">    Impozit şi taxă  pe teren  de la persoane juridice</t>
  </si>
  <si>
    <t>07.02.02.02</t>
  </si>
  <si>
    <t xml:space="preserve">    Impozitul pe terenul extravilan*)+Restanţe ani anteriori 
    din impozitul pe terenul agricol-</t>
  </si>
  <si>
    <t>07.02.02.03</t>
  </si>
  <si>
    <t xml:space="preserve">Taxe judiciare de timbru şi alte taxe de timbru </t>
  </si>
  <si>
    <t>07.02.03</t>
  </si>
  <si>
    <t>Alte impozite şi taxe pe proprietate</t>
  </si>
  <si>
    <t>07.02.50</t>
  </si>
  <si>
    <t>A4.IMPOZITE ŞI TAXE PE BUNURI ŞI SERVICII             (cod 11.02+12.02+15.02+16.02)</t>
  </si>
  <si>
    <t>00.10</t>
  </si>
  <si>
    <t>Sume defalcate din TVA (cod 11.02.01+11.02.02+11.02.05 la 11.02.07)</t>
  </si>
  <si>
    <t>11.02</t>
  </si>
  <si>
    <t xml:space="preserve">  Sume defalcate din taxa pe valoarea adăugată pentru finanţarea cheltuielilor descentralizate la nivelul judeţelor </t>
  </si>
  <si>
    <t>11.02.01</t>
  </si>
  <si>
    <t xml:space="preserve">  Sume defalcate din taxa pe valoarea adăugată pentru finanţarea cheltuielilor descentralizate la nivelul comunelor, oraşelor, municipiilor, sectoarelor  şi Municipiului Bucureşti</t>
  </si>
  <si>
    <t>11.02.02</t>
  </si>
  <si>
    <t xml:space="preserve"> Sume defalcate din taxa pe valoarea adaugată  pentru drumuri</t>
  </si>
  <si>
    <t>11.02.05</t>
  </si>
  <si>
    <t xml:space="preserve">   Sume defalcate din taxa pe valoarea adăugată  pentru echilibrarea bugetelor locale</t>
  </si>
  <si>
    <t>11.02.06</t>
  </si>
  <si>
    <t xml:space="preserve">    Sume defalcate din taxa pe valoarea adăugată pentru  Programul de dezvoltare a infrastructurii şi a bazelor sportive din spaţiul rural</t>
  </si>
  <si>
    <t>11.02.07</t>
  </si>
  <si>
    <t>Sume defalcate din taxa pe valoarea adaugata pentru finantarea invatamantului particular sau confesional acreditat</t>
  </si>
  <si>
    <t>11.02.09</t>
  </si>
  <si>
    <t>Alte impozite şi taxe generale pe bunuri şi servicii                           (cod 12.02.07)</t>
  </si>
  <si>
    <t>12.02</t>
  </si>
  <si>
    <t xml:space="preserve">    Taxe hoteliere</t>
  </si>
  <si>
    <t>12.02.07</t>
  </si>
  <si>
    <t>Taxe pe servicii specifice (cod 15.02.01+15.02.50)</t>
  </si>
  <si>
    <t>15.02</t>
  </si>
  <si>
    <t xml:space="preserve">     Impozit pe spectacole</t>
  </si>
  <si>
    <t>15.02.01</t>
  </si>
  <si>
    <t xml:space="preserve">     Alte taxe pe servicii specifice</t>
  </si>
  <si>
    <t>15.02.50</t>
  </si>
  <si>
    <t>Taxe pe utilizarea bunurilor, autorizarea utilizării bunurilor sau pe desfăşurarea de activităţi                     (cod 16.02.02+16.02.03+16.02.50)</t>
  </si>
  <si>
    <t>16.02</t>
  </si>
  <si>
    <t>Impozit pe mijloacele  de transport                                (cod 16.02.02.01+16.02.02.02)</t>
  </si>
  <si>
    <t>16.02.02</t>
  </si>
  <si>
    <t xml:space="preserve">    Impozit pe mijloacele de transport deţinute de persoane fizice</t>
  </si>
  <si>
    <t>16.02.02.01</t>
  </si>
  <si>
    <t xml:space="preserve">    Impozit pe  mijloacele de transport deţinute de persoane juridice</t>
  </si>
  <si>
    <t>16.02.02.02</t>
  </si>
  <si>
    <t>Taxe şi tarife pentru eliberarea de licenţe şi autorizaţii de funcţionare</t>
  </si>
  <si>
    <t>16.02.03</t>
  </si>
  <si>
    <t>Alte taxe pe utilizarea bunurilor, autorizarea utilizării bunurilor sau pe desfăşurarea de activităţi</t>
  </si>
  <si>
    <t>16.02.50</t>
  </si>
  <si>
    <t xml:space="preserve"> A6. ALTE IMPOZITE ŞI TAXE FISCALE (cod 18.02)</t>
  </si>
  <si>
    <t>00.11</t>
  </si>
  <si>
    <t>Alte impozite şi taxe fiscale (cod 18.02.50)</t>
  </si>
  <si>
    <t>18.02</t>
  </si>
  <si>
    <t xml:space="preserve">        Alte impozite şi taxe</t>
  </si>
  <si>
    <t>18.02.50</t>
  </si>
  <si>
    <t>C.   VENITURI NEFISCALE (cod 00.13+00.14)</t>
  </si>
  <si>
    <t>00.12</t>
  </si>
  <si>
    <t>C1.  VENITURI DIN PROPRIETATE (cod 30.02+31.02)</t>
  </si>
  <si>
    <t>00.13</t>
  </si>
  <si>
    <t>Venituri din proprietate (cod 30.02.01+30.02.03+30.02.05+30.02.08+ 30.02.50)</t>
  </si>
  <si>
    <t>30.02</t>
  </si>
  <si>
    <t>Vărsăminte din profitul net al regiilor autonome, societăţilor şi companiilor naţionale</t>
  </si>
  <si>
    <t>30.02.01</t>
  </si>
  <si>
    <t xml:space="preserve"> Restituiri de fonduri din finanţarea bugetară a anilor precedenţi</t>
  </si>
  <si>
    <t>30.02.03</t>
  </si>
  <si>
    <t xml:space="preserve"> Venituri din concesiuni şi închirieri</t>
  </si>
  <si>
    <t>30.02.05</t>
  </si>
  <si>
    <t>Redevente miniere</t>
  </si>
  <si>
    <t>30.02.05.01</t>
  </si>
  <si>
    <t>Alte venituri din concesiuni si inchirieri de catre institutiile 
publice</t>
  </si>
  <si>
    <t>30.02.05.30</t>
  </si>
  <si>
    <t xml:space="preserve"> Venituri din dividende  (cod 30.02.08.02)</t>
  </si>
  <si>
    <t>30.02.08</t>
  </si>
  <si>
    <t xml:space="preserve">      Venituri din dividende de la alţi plătitori</t>
  </si>
  <si>
    <t>30.02.08.02</t>
  </si>
  <si>
    <t>Alte venituri din proprietate</t>
  </si>
  <si>
    <t>30.02.50</t>
  </si>
  <si>
    <t>Venituri din dobânzi (cod 31.02.03)</t>
  </si>
  <si>
    <t>31.02</t>
  </si>
  <si>
    <t xml:space="preserve"> Alte venituri din dobânzi</t>
  </si>
  <si>
    <t>31.02.03</t>
  </si>
  <si>
    <t>C2.VÂNZĂRI DE BUNURI ŞI SERVICII                                   (cod 33.02+34.02+35.02+36.02+37.02)</t>
  </si>
  <si>
    <t>00.14</t>
  </si>
  <si>
    <t>Venituri din prestări de servicii şi alte activităţi                     (cod 33.02.08+33.02.10+33.02.12+33.02.24+33.02.27 +33.02.28+ 33.02.50)</t>
  </si>
  <si>
    <t>33.02</t>
  </si>
  <si>
    <t xml:space="preserve">  Venituri din prestări de servicii</t>
  </si>
  <si>
    <t>33.02.08</t>
  </si>
  <si>
    <t xml:space="preserve">  Contribuţia părinţilor sau susţinătorilor legali pentru întreţinerea copiilor în creşe</t>
  </si>
  <si>
    <t>33.02.10</t>
  </si>
  <si>
    <t xml:space="preserve">  Contribuţia persoanelor beneficiare ale cantinelor de ajutor social</t>
  </si>
  <si>
    <t>33.02.12</t>
  </si>
  <si>
    <t xml:space="preserve">  Taxe din activităţi cadastrale şi agricultură</t>
  </si>
  <si>
    <t>33.02.24</t>
  </si>
  <si>
    <t>Venituri din despagubiri</t>
  </si>
  <si>
    <t>33.02.26</t>
  </si>
  <si>
    <t xml:space="preserve">   Venituri din recuperarea cheltuielilor de judecată, imputaţii şi despăgubiri</t>
  </si>
  <si>
    <t>33.02.28</t>
  </si>
  <si>
    <t xml:space="preserve">   Alte venituri din prestări de servicii şi alte activităţi</t>
  </si>
  <si>
    <t>33.02.50</t>
  </si>
  <si>
    <t>Venituri din taxe administrative, eliberări permise                   (cod 34.02.02+34.02.50)</t>
  </si>
  <si>
    <t>34.02</t>
  </si>
  <si>
    <t xml:space="preserve">  Taxe extrajudiciare de timbru</t>
  </si>
  <si>
    <t>34.02.02</t>
  </si>
  <si>
    <t xml:space="preserve">  Alte venituri din taxe administrative, eliberări permise</t>
  </si>
  <si>
    <t>34.02.50</t>
  </si>
  <si>
    <t>Amenzi, penalităţi şi confiscări                                                          (cod 35.02.01 la 35.02.03+35.02.50)</t>
  </si>
  <si>
    <t>35.02</t>
  </si>
  <si>
    <t xml:space="preserve">   Venituri din amenzi şi alte sancţiuni aplicate potrivit dispoziţiilor legale</t>
  </si>
  <si>
    <t>35.02.01</t>
  </si>
  <si>
    <t xml:space="preserve">    Penalităţi pentru nedepunerea sau depunerea cu întârziere declaraţiei de impozite şi taxe</t>
  </si>
  <si>
    <t>35.02.02</t>
  </si>
  <si>
    <t xml:space="preserve">   Încasări din valorificarea bunurilor confiscate, abandonate şi  alte sume constatate odată cu confiscarea potrivit legii</t>
  </si>
  <si>
    <t>35.02.03</t>
  </si>
  <si>
    <t xml:space="preserve">   Alte amenzi, penalităţi şi confiscări</t>
  </si>
  <si>
    <t>35.02.50</t>
  </si>
  <si>
    <t>Diverse venituri (cod 36.02.01+36.02.05+36.02.06 +36.02.07+36.02.11+36.02.50))</t>
  </si>
  <si>
    <t>36.02</t>
  </si>
  <si>
    <t>Venituri din aplicarea prescripţiei extinctive</t>
  </si>
  <si>
    <t>36.02.01</t>
  </si>
  <si>
    <t xml:space="preserve">   Vărsăminte din veniturile şi/sau disponibilităţile instituţiilor publice</t>
  </si>
  <si>
    <t>36.02.05</t>
  </si>
  <si>
    <t xml:space="preserve">   Taxe speciale</t>
  </si>
  <si>
    <t>36.02.06</t>
  </si>
  <si>
    <t xml:space="preserve">   Vărsăminte din amortizarea mijloacelor fixe</t>
  </si>
  <si>
    <t>36.02.07</t>
  </si>
  <si>
    <t xml:space="preserve">   Venituri din ajutoare de stat recuperate</t>
  </si>
  <si>
    <t>36.02.11</t>
  </si>
  <si>
    <t>Taxa de reabilitare termica 
(venituri de asociatii de propietari)</t>
  </si>
  <si>
    <t>36.02.23</t>
  </si>
  <si>
    <t>Contributia asociatiei de proprietari pentru lucrarile de reabilitare termica</t>
  </si>
  <si>
    <t>36.02.31</t>
  </si>
  <si>
    <t xml:space="preserve">Sume provenite din finantarea anilor precedenti </t>
  </si>
  <si>
    <t>36.02.32</t>
  </si>
  <si>
    <t>Sume provenite din finantarea anilor precedenti - Sectiunea de functionare</t>
  </si>
  <si>
    <t>36.02.32.03</t>
  </si>
  <si>
    <t>Alte venituri pentru finantarea sectiunii de dezvoltare</t>
  </si>
  <si>
    <t>36.02.47</t>
  </si>
  <si>
    <t xml:space="preserve">    Alte venituri</t>
  </si>
  <si>
    <t>36.02.50</t>
  </si>
  <si>
    <t>Transferuri voluntare, altele decât subvenţiile                   (cod 37.02.01+37.02.03+37.02.04+37.02.50)</t>
  </si>
  <si>
    <t>37.02</t>
  </si>
  <si>
    <t xml:space="preserve">    Donaţii şi sponsorizări</t>
  </si>
  <si>
    <t>37.02.01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</si>
  <si>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</si>
  <si>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</si>
  <si>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</si>
  <si>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</si>
  <si>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Sume primite din Fondul de Solidaritate al Uniunii Europene</t>
  </si>
  <si>
    <t>37.02.05</t>
  </si>
  <si>
    <t xml:space="preserve">    Alte transferuri voluntare</t>
  </si>
  <si>
    <t>37.02.50</t>
  </si>
  <si>
    <t>II. VENITURI DIN CAPITAL (cod 39.02)</t>
  </si>
  <si>
    <t>00.15</t>
  </si>
  <si>
    <t>Venituri din valorificarea unor bunuri                                (cod 39.02.01+39.02.03+39.02.04+ 39.02.07+39.02.10)</t>
  </si>
  <si>
    <t>39.02</t>
  </si>
  <si>
    <t xml:space="preserve">  Venituri din valorificarea unor bunuri ale instituţiilor publice</t>
  </si>
  <si>
    <t>39.02.01</t>
  </si>
  <si>
    <t xml:space="preserve">  Venituri din vânzarea locuinţelor construite din fondurile statului</t>
  </si>
  <si>
    <t>39.02.03</t>
  </si>
  <si>
    <t xml:space="preserve">  Venituri din privatizare</t>
  </si>
  <si>
    <t>39.02.04</t>
  </si>
  <si>
    <t xml:space="preserve">  Venituri din vânzarea unor bunuri aparţinând domeniului privat al statului sau al unităţilor administrativ-teritoriale</t>
  </si>
  <si>
    <t>39.02.07</t>
  </si>
  <si>
    <t>Depozite speciale pentru construcţii de locuinţe</t>
  </si>
  <si>
    <t>39.02.10</t>
  </si>
  <si>
    <t>III.OPERAŢIUNI FINANCIARE (cod 40.02)</t>
  </si>
  <si>
    <t>00.16</t>
  </si>
  <si>
    <t>Încasări din rambursarea împrumuturilor acordate                   (cod 40.02.06+40.02.07+40.02.10+40.02.11+ 40.02.13+40.02.14+40.02.50)</t>
  </si>
  <si>
    <t>40.02</t>
  </si>
  <si>
    <t xml:space="preserve">  Încasări din rambursarea împrumuturilor pentru înfiinţarea unor instituţii şi servicii publice de interes local sau a unor activităţi finanţate integral din venituri proprii</t>
  </si>
  <si>
    <t>40.02.06</t>
  </si>
  <si>
    <t xml:space="preserve">  Încasări din rambursarea microcreditelor de la persoane fizice şi juridice</t>
  </si>
  <si>
    <t>40.02.07</t>
  </si>
  <si>
    <t xml:space="preserve">   Împrumuturi temporare din trezoreria statului </t>
  </si>
  <si>
    <t>40.02.10</t>
  </si>
  <si>
    <t xml:space="preserve">   Sume din excedentul anului precedent pentru acoperirea golurilor temporare de casă ale secţiunii de funcţionare</t>
  </si>
  <si>
    <t>40.02.11</t>
  </si>
  <si>
    <t>Sume din excedentul  anului precedent pentru acoperirea golurilor temporare de casă ale secţiunii de dezvoltare</t>
  </si>
  <si>
    <t>40.02.13</t>
  </si>
  <si>
    <t>Sume din excedentul bugetului local utilizate pentru finanţarea cheltuielilor secţiunii de dezvoltare</t>
  </si>
  <si>
    <t>40.02.14</t>
  </si>
  <si>
    <t>Sume decontare cereri de plata</t>
  </si>
  <si>
    <t>40.02.16</t>
  </si>
  <si>
    <t>Sume din excedentul bugetului local itilizate pentru finantarea cheltuielilor sectiunii de functionare</t>
  </si>
  <si>
    <t>40.02.18</t>
  </si>
  <si>
    <t xml:space="preserve">IV. SUBVENŢII (cod 00.18) </t>
  </si>
  <si>
    <t>00.17</t>
  </si>
  <si>
    <t>SUBVENŢII DE LA ALTE NIVELE ALE ADMINISTRAŢIEI PUBLICE (cod 42.02+43.02)</t>
  </si>
  <si>
    <t>00.18</t>
  </si>
  <si>
    <t xml:space="preserve">Subvenţii de la bugetul de stat(cod 42.02.01+42.02.03la 42.02.07+42.02.09+42.02.10+42.02.12 la 42.02.21+42.02.28+42.02.29+42.02.32 la 42.02.37+42.02.40 la 42.02.42+42.02.44 la 42.02.46)  </t>
  </si>
  <si>
    <t>42.02</t>
  </si>
  <si>
    <t xml:space="preserve">  Retehnologizarea centralelor termice şi electrice de termoficare</t>
  </si>
  <si>
    <t>42.02.01</t>
  </si>
  <si>
    <t>Investiţii finanţate parţial din împrumuturi externe</t>
  </si>
  <si>
    <t>42.02.03</t>
  </si>
  <si>
    <t>Aeroporturi de interes local</t>
  </si>
  <si>
    <t>42.02.04</t>
  </si>
  <si>
    <t xml:space="preserve">   Planuri şi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</si>
  <si>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</si>
  <si>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</si>
  <si>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</si>
  <si>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</si>
  <si>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</si>
  <si>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 xml:space="preserve">  Finanţarea programului de pietruire a drumurilor comunale şi alimentare cu apă a satelor (cod 42.02.09.01 la 42.02.09.03)</t>
  </si>
  <si>
    <t>42.02.09</t>
  </si>
  <si>
    <t xml:space="preserve">  Finanţarea subprogramului privind pietruirea, reabilitarea, modernizarea şi/sau asfaltarea  drumurilor de interes local clasate</t>
  </si>
  <si>
    <t>42.02.09.01</t>
  </si>
  <si>
    <t>Finanţarea subprogramului privind alimentarea cu apă a satelor</t>
  </si>
  <si>
    <t>42.02.09.02</t>
  </si>
  <si>
    <t>Finanţarea subprogramului privind canalizarea şi epurarea apelor uzate</t>
  </si>
  <si>
    <t>42.02.09.03</t>
  </si>
  <si>
    <t xml:space="preserve">  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</si>
  <si>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</si>
  <si>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</si>
  <si>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</si>
  <si>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 multianuale prioritare de mediu şi gospodărire a apelor</t>
  </si>
  <si>
    <t>42.02.13</t>
  </si>
  <si>
    <t>Finanţarea unor cheltuieli de capital ale unităţilor de învăţământ preuniversitar</t>
  </si>
  <si>
    <t>42.02.14</t>
  </si>
  <si>
    <t>Subvenţii primite din Fondul Naţional de Dezvoltare</t>
  </si>
  <si>
    <t>42.02.15</t>
  </si>
  <si>
    <t>Subvenţii de la bugetul de stat  către bugetele locale pentru finanţarea investiţiilor  în sănătate (cod 42.02.16.01 la 42.02.16.03)</t>
  </si>
  <si>
    <t>42.02.16</t>
  </si>
  <si>
    <t xml:space="preserve">Subvenţii de la bugetul de stat către bugetele locale pentru finanţarea aparaturii medicale şi echipamentelor de comunicaţii în urgenţă în sănătate 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</si>
  <si>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</si>
  <si>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</si>
  <si>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</si>
  <si>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</si>
  <si>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</si>
  <si>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Subvenţii pentru finalizarea lucrărilor de construcţie a aşezămintelor culturale</t>
  </si>
  <si>
    <t>42.02.17</t>
  </si>
  <si>
    <t>Subvenţii din veniturile proprii ale Ministerului Sănătăţii către bugetele locale pentru finanţarea investiţiilor în sănătate (cod 42.02.18.01 la 42.02.18.03)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</si>
  <si>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</si>
  <si>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</si>
  <si>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</si>
  <si>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</si>
  <si>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</si>
  <si>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</si>
  <si>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</si>
  <si>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asistenţă tehnică pentru  pregătirea proiectelor de investiţii publice finanţate prin Programul operaţional regional 2007-2013</t>
  </si>
  <si>
    <t>42.02.19</t>
  </si>
  <si>
    <t>Subvenţii de la bugetul de stat către bugetele locale necesare susţinerii derulării proiectelor finanţate din fonduri externe nerambursabile (FEN) postaderare</t>
  </si>
  <si>
    <t>42.02.20</t>
  </si>
  <si>
    <t xml:space="preserve">   Finanţarea drepturilor acordate persoanelor cu handicap</t>
  </si>
  <si>
    <t>42.02.21</t>
  </si>
  <si>
    <t xml:space="preserve">   Subvenţii primite din Fondul de Intervenţie</t>
  </si>
  <si>
    <t>42.02.28</t>
  </si>
  <si>
    <t xml:space="preserve">   Finanţarea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</si>
  <si>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</si>
  <si>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</si>
  <si>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</si>
  <si>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</si>
  <si>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</si>
  <si>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</si>
  <si>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</si>
  <si>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</si>
  <si>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</si>
  <si>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nou-nascuţi</t>
  </si>
  <si>
    <t>42.02.36</t>
  </si>
  <si>
    <t xml:space="preserve">Subvenţii de la bugetul de stat  către bugetele locale pentru finanţarea programelor de electrificare </t>
  </si>
  <si>
    <t>42.02.37</t>
  </si>
  <si>
    <t>Subvenţii de la bugetul de stat către bugetele locale  pentru realizarea obiectivelor de investiţii în turism</t>
  </si>
  <si>
    <t>42.02.40</t>
  </si>
  <si>
    <t>Subvenţii din bugetul de stat pentru finanţarea sănătăţii</t>
  </si>
  <si>
    <t>42.02.41</t>
  </si>
  <si>
    <t>Subvenţii din bugetul de stat alocate conform contractelor încheiate cu direcțiile de sănătate publică pentru finanţarea sănătăţii</t>
  </si>
  <si>
    <t>42.02.66</t>
  </si>
  <si>
    <t>Subventii de la bugetul de stat pentru cheltuieli cu carantina</t>
  </si>
  <si>
    <t>42.02.80</t>
  </si>
  <si>
    <t>Sume alocate pentru indemnizatii aferente suspendarii temporare a contractului de activitate sportiva</t>
  </si>
  <si>
    <t>42.02.81</t>
  </si>
  <si>
    <t>Sume alocate pentru stimulentul de risc</t>
  </si>
  <si>
    <t>42.02.82</t>
  </si>
  <si>
    <t>Subvenţii de la bugetul de stat către bugetele locale pentru achitarea obligaţiilor restante ale centralelor de termoficare</t>
  </si>
  <si>
    <t>42.02.46</t>
  </si>
  <si>
    <t>Finantarea Programului National de Dezvoltare Locala</t>
  </si>
  <si>
    <t>42.02.65</t>
  </si>
  <si>
    <t>42.02.69</t>
  </si>
  <si>
    <t>Subventii de la bugetul de stat catre bugetele locale pentru Programul national de investitii "Anghel Saligny"</t>
  </si>
  <si>
    <t>42.02.87</t>
  </si>
  <si>
    <t>Alocări de sume din PNRR aferente asistenței financiare nerambursabile
 ( cod 42.02.88 01 la 42.02.88.03)</t>
  </si>
  <si>
    <t>42.02.88</t>
  </si>
  <si>
    <t>Fonduri europene nerambursabile</t>
  </si>
  <si>
    <t>42.02.88.01</t>
  </si>
  <si>
    <t>Finantare publica naționala</t>
  </si>
  <si>
    <t>42.02.88.02</t>
  </si>
  <si>
    <t>Sume aferente TVA</t>
  </si>
  <si>
    <t>42.02.88.03</t>
  </si>
  <si>
    <t>Sume dezangajate asociate jaloanelor si 
tintelor din PNRR</t>
  </si>
  <si>
    <t>42.02.88.04</t>
  </si>
  <si>
    <t>Alocări de sume din PNRR aferente componentei împrumuturi
( cod 42.02.89.01 la 42.02.89.03)</t>
  </si>
  <si>
    <t>42.02.89</t>
  </si>
  <si>
    <t>Fonduri din împrumut rambursabil</t>
  </si>
  <si>
    <t>42.02.89.01</t>
  </si>
  <si>
    <t>42.02.89.02</t>
  </si>
  <si>
    <t>42.02.89.03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</si>
  <si>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</si>
  <si>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</si>
  <si>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finanţate din FEN postaderare, aferente perioadei de programare 2021-2027</t>
  </si>
  <si>
    <t>42.02.93.03</t>
  </si>
  <si>
    <t>Subvenţii de la alte administraţii                                                      (cod 43.02.01 +43.02.04+43.02.07+ 43.02.08)</t>
  </si>
  <si>
    <t>43.02</t>
  </si>
  <si>
    <t xml:space="preserve">   Subvenţii primite de la bugetele consiliilor judeţene pentru protecţia copilului</t>
  </si>
  <si>
    <t>43.02.01</t>
  </si>
  <si>
    <t>Subvenţii de la bugetul asigurărilor pentru şomaj către bugetele locale, pentru finanţarea programelor pentru ocuparea temporară a forţei de muncă şi subvenţionarea locurilor de muncă</t>
  </si>
  <si>
    <t>43.02.04</t>
  </si>
  <si>
    <t>Subvenţii primite de la alte bugete locale pentru instituţiile de asistenţă socială pentru persoanele cu handicap</t>
  </si>
  <si>
    <t>43.02.07</t>
  </si>
  <si>
    <t>Subvenţii primite de la bugetele consiliilor locale şi judeţene pentru ajutoare în situaţii de extremă dificultate</t>
  </si>
  <si>
    <t>43.02.08</t>
  </si>
  <si>
    <t>Alte subventii de la administratia centrala</t>
  </si>
  <si>
    <t>43.02.20</t>
  </si>
  <si>
    <t>Sume alocate din sumele obținute în urma scoaterii la licitație a certificatelor de emisii de gaze cu efect de seră pentru finanțarea proiectelor de investiții</t>
  </si>
  <si>
    <t>43.02.44</t>
  </si>
  <si>
    <t>Sume alocate pentru cheltuieli aferente izolarii la locul de munca</t>
  </si>
  <si>
    <t>43.02.41</t>
  </si>
  <si>
    <t>Sume alocate din bugetul ANCPI pentru finantarea lucrarilor de inregistrare sistematica din cadrul programului national de cadastru si carte funciara</t>
  </si>
  <si>
    <t>43.02.34</t>
  </si>
  <si>
    <t>Sume primite de la UE/alţi donatori  în contul plăţilor efectuate şi prefinanţări ( cod 45.02.01 la 45.02.05+45.02.07+45.02.08+45.02.15 la 45.02.18)</t>
  </si>
  <si>
    <t>45.02</t>
  </si>
  <si>
    <t xml:space="preserve">Fondul European de Dezvoltare Regională (cod 45.02.01.01 la 45.02.01.03) 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</si>
  <si>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</si>
  <si>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</si>
  <si>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</si>
  <si>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</si>
  <si>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</si>
  <si>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</si>
  <si>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</si>
  <si>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 (cod 45.02.02.01 la 45.02.02.03)</t>
  </si>
  <si>
    <t>45.02.02</t>
  </si>
  <si>
    <t>45.02.02.01</t>
  </si>
  <si>
    <t>45.02.02.02</t>
  </si>
  <si>
    <t>45.02.02.03</t>
  </si>
  <si>
    <t>Fondul de Coeziune   (cod 45.02.03.01 la 45.02.03.03)</t>
  </si>
  <si>
    <t>45.02.03</t>
  </si>
  <si>
    <t>45.02.03.01</t>
  </si>
  <si>
    <t>45.02.03.02</t>
  </si>
  <si>
    <t>45.02.03.03</t>
  </si>
  <si>
    <t>Fondul European Agricol de Dezvoltare Rurală (cod 45.02.04.01 la 45.02.04.03)</t>
  </si>
  <si>
    <t>45.02.04</t>
  </si>
  <si>
    <t>45.02.04.01</t>
  </si>
  <si>
    <t>45.02.04.02</t>
  </si>
  <si>
    <t>45.02.04.03</t>
  </si>
  <si>
    <t>Fondul European pentru Pescuit  (cod 45.02.05.01 la 45.02.05.03)</t>
  </si>
  <si>
    <t>45.02.05</t>
  </si>
  <si>
    <t>45.02.05.01</t>
  </si>
  <si>
    <t>45.02.05.02</t>
  </si>
  <si>
    <t>45.02.05.03</t>
  </si>
  <si>
    <t>Instrumentul de Asistenţă pentru Preaderare (cod 45.02.07.01 la 45.02.07.03)</t>
  </si>
  <si>
    <t>45.02.07</t>
  </si>
  <si>
    <t>45.02.07.01</t>
  </si>
  <si>
    <t>45.02.07.02</t>
  </si>
  <si>
    <t>45.02.07.03</t>
  </si>
  <si>
    <t>Instrumentul European de Vecinătate şi Parteneriat (cod 45.02.08.01 la 45.02.08.03)</t>
  </si>
  <si>
    <t>45.02.08</t>
  </si>
  <si>
    <t>45.02.08.01</t>
  </si>
  <si>
    <t>45.02.08.02</t>
  </si>
  <si>
    <t>45.02.08.03</t>
  </si>
  <si>
    <t>Programe comunitare finanţate în perioada 2007-2013 (cod 45.02.15.01 la 45.02.15.03)</t>
  </si>
  <si>
    <t>45.02.15</t>
  </si>
  <si>
    <t>45.02.15.01</t>
  </si>
  <si>
    <t>45.02.15.02</t>
  </si>
  <si>
    <t>45.02.15.03</t>
  </si>
  <si>
    <t>Alte facilităţi şi instrumente postaderare  (cod 45.02.16.01 la 45.02.16.03)</t>
  </si>
  <si>
    <t>45.02.16</t>
  </si>
  <si>
    <t>45.02.16.01</t>
  </si>
  <si>
    <t>45.02.16.02</t>
  </si>
  <si>
    <t>45.02.16.03</t>
  </si>
  <si>
    <t>Mecanismul financiar SEE (cod 45.02.17.01 la 45.02.17.03)</t>
  </si>
  <si>
    <t>45.02.17</t>
  </si>
  <si>
    <t>45.02.17.01</t>
  </si>
  <si>
    <t>45.02.17.02</t>
  </si>
  <si>
    <t>Sume primite în avans</t>
  </si>
  <si>
    <t>45.02.17.03</t>
  </si>
  <si>
    <t>Programul Norvegian pentru Creştere Economică şi Dezvoltare Durabilă(cod 45.02.18.01 la 45.02.18.03)</t>
  </si>
  <si>
    <t>45.02.18</t>
  </si>
  <si>
    <t>45.02.18.01</t>
  </si>
  <si>
    <t>45.02.18.02</t>
  </si>
  <si>
    <t>45.02.18.03</t>
  </si>
  <si>
    <t xml:space="preserve">Subventii primite din bugetul judetului pentru clasele de invatamant special  organizate in cadrul unitatilor de invatamant de masa </t>
  </si>
  <si>
    <t>43.02.23</t>
  </si>
  <si>
    <t xml:space="preserve">Sume primite de la UE/alti donatori in contul platilor efectuate si prefinantari </t>
  </si>
  <si>
    <t>Sume alocate din PNRR
 aferente componentei împrumuturi 
(cod 43.02.48.01 la 43.02.48.03)</t>
  </si>
  <si>
    <t>43.02.48</t>
  </si>
  <si>
    <t>43.02.48.01</t>
  </si>
  <si>
    <t>43.02.48.02</t>
  </si>
  <si>
    <t>43.02.48.03</t>
  </si>
  <si>
    <t>Sume alocate din PNRR aferente 
asistenței financiare nerambursabile    
     ( cod 43.02.49.01 la 43.02.49.03)</t>
  </si>
  <si>
    <t>43.02.49</t>
  </si>
  <si>
    <t>43.02.49.01</t>
  </si>
  <si>
    <t>43.02.49.02</t>
  </si>
  <si>
    <t>43.02.49.03</t>
  </si>
  <si>
    <t xml:space="preserve">Sume primite de la UE/alţi donatori  în contul plăţilor efectuate şi prefinanţări  </t>
  </si>
  <si>
    <t xml:space="preserve">Fondul European de Dezvoltare Regională , aferent cadrului financiar 2021 -2027 ( COD 45.02.48.01 la  45.02.48.03 </t>
  </si>
  <si>
    <t>45.02.48</t>
  </si>
  <si>
    <t>45.02.48.01</t>
  </si>
  <si>
    <t>45.02.48.02</t>
  </si>
  <si>
    <t>45.02.48.03</t>
  </si>
  <si>
    <t>Fondul Social European Plus (FSE+) aferent cadrului financiar 2021-2027</t>
  </si>
  <si>
    <t>45.02.49</t>
  </si>
  <si>
    <t>45.02.49.01</t>
  </si>
  <si>
    <t>45.02.49.02</t>
  </si>
  <si>
    <t>45.02.49.03</t>
  </si>
  <si>
    <t>Instrumentul European de Vecinătate</t>
  </si>
  <si>
    <t>48.02.12</t>
  </si>
  <si>
    <t>48.02.12.01</t>
  </si>
  <si>
    <t>48.02.12.02</t>
  </si>
  <si>
    <t>48.02.12.03</t>
  </si>
  <si>
    <t>Fondul pentru relații bilaterale aferent Mecanismelor Financiare Spațiul Economic European și Norvegian 2014 - 2021</t>
  </si>
  <si>
    <t>48.02.32</t>
  </si>
  <si>
    <t>48.02.32.01</t>
  </si>
  <si>
    <t>48.02.32.02</t>
  </si>
  <si>
    <t>48.02.32.03</t>
  </si>
  <si>
    <t>VENITURILE SECŢIUNII DE FUNCŢIONARE (cod 00.02+00.16+00.17) - TOTAL</t>
  </si>
  <si>
    <t>VENITURI PROPRII (00.02-11.02-37.02+00.16)</t>
  </si>
  <si>
    <t xml:space="preserve">I.  VENITURI CURENTE (cod 00.03+00.12)    </t>
  </si>
  <si>
    <t>A. VENITURI FISCALE  (cod 00.04+06.02+00.09+00.10+00.11)</t>
  </si>
  <si>
    <t>A1.  IMPOZIT  PE VENIT, PROFIT ŞI CÂŞTIGURI DIN CAPITAL  (cod 00.05+00.06+00.07)</t>
  </si>
  <si>
    <t>A1.1.  IMPOZIT  PE VENIT, PROFIT ŞI CÂŞTIGURI DIN CAPITAL DE LA PERSOANE JURIDICE  (cod 01.02)</t>
  </si>
  <si>
    <t>Impozit pe profit        (cod 01.02.01)</t>
  </si>
  <si>
    <t xml:space="preserve"> A1.3. ALTE IMPOZITE PE VENIT, PROFIT ŞI CÂŞTIGURI DIN CAPITAL(cod 05.02)</t>
  </si>
  <si>
    <t xml:space="preserve">A2 IMPOZIT PE SALARII -TOTAL  (cod 06.02) - Restanţe anii anteriori-  </t>
  </si>
  <si>
    <t>Impozit şi taxă pe teren  (cod 07.02.02.01 la 07.02.02.03)</t>
  </si>
  <si>
    <t xml:space="preserve">    Impozitul pe terenul extravilan*)+Restanţe anii anteriori 
    din impozitul pe terenul agricol-</t>
  </si>
  <si>
    <t>Sume defalcate din TVA (cod 11.02.01+11.02.02+11.02.05+11.02.06)</t>
  </si>
  <si>
    <t xml:space="preserve"> Sume defalcate din taxa pe valoarea adăugată  pentru drumuri</t>
  </si>
  <si>
    <t>Venituri din proprietate (cod 30.02.01+ 30.02.03+30.02.05+30.02.08+30.02.50)</t>
  </si>
  <si>
    <t>Alte venituri din concesiuni si inchirieri de catre institutiile publice</t>
  </si>
  <si>
    <t>Diverse venituri 
(cod 36.02.01+36.02.05+36.02.06+36.02.11+36.02.50)</t>
  </si>
  <si>
    <t>Transferuri voluntare, altele decât subvenţiile                   (cod 37.02.01+37.02.03+37.02.50)</t>
  </si>
  <si>
    <t>Vărsăminte din secţiunea de funcţionare pentru finanţarea secţiunii de dezvoltare a bugetului local ( cu semnul minus)</t>
  </si>
  <si>
    <t>Încasări din rambursarea împrumuturilor acordate                   (cod 40.02.06+40.02.07+40.02.10+40.02.11+ 40.02.50)</t>
  </si>
  <si>
    <t xml:space="preserve">  Încasari din rambursarea microcreditelor de la persoane fizice şi juridice</t>
  </si>
  <si>
    <t xml:space="preserve">   Încasări din rambursarea altor împrumuturi acordate </t>
  </si>
  <si>
    <t>40.02.50</t>
  </si>
  <si>
    <t>IV. SUBVENŢII (cod 00.18)</t>
  </si>
  <si>
    <t xml:space="preserve">Subvenţii de la bugetul de stat (cod 42.02.21+42.02.28+42.02.32 la 42.02.37+42.02.41+ 42.02.42+42.02.44 la 42.02.46) </t>
  </si>
  <si>
    <t>Subventii din bugetul de stat pentru finantarea sanatatii</t>
  </si>
  <si>
    <t>VENITURILE SECŢIUNII DE DEZVOLTARE  (00.02+00.15+00.16+00.17+45.02)- TOTAL</t>
  </si>
  <si>
    <t>VENITURI PROPRII (cod 00.02-11.02-37.02+00.15+00.16)</t>
  </si>
  <si>
    <t>VENITURI CURENTE (cod 00.03+00.12)</t>
  </si>
  <si>
    <t>VENITURI FISCALE (cod 00.10)</t>
  </si>
  <si>
    <t>A4.IMPOZITE ŞI TAXE PE BUNURI ŞI SERVICII             (cod 11.02)</t>
  </si>
  <si>
    <t>Sume defalcate din TVA (11.02.07)</t>
  </si>
  <si>
    <t>VENITURI NEFISCALE (cod 00.14)</t>
  </si>
  <si>
    <t>C2.VÂNZĂRI DE BUNURI ŞI SERVICII                                   (cod 36.02+37.02)</t>
  </si>
  <si>
    <t>Diverse venituri (cod 36.02.07)</t>
  </si>
  <si>
    <t>Transferuri voluntare, altele decât subvenţiile 
(cod 37.02.04)</t>
  </si>
  <si>
    <t>Încasări din rambursarea împrumuturilor acordate                   (cod 40.02.13+40.02.14)</t>
  </si>
  <si>
    <t>SUBVENŢII DE LA ALTE NIVELE ALE ADMINISTRAŢIEI PUBLICE (cod 42.02)</t>
  </si>
  <si>
    <t xml:space="preserve">Subvenţii de la bugetul de stat(cod 42.02.01+42.02.03 la 42.02.07+42.02.09+42.02.10+42.02.12 la 42.02.20+42.02.29+42.02.40)  </t>
  </si>
  <si>
    <t xml:space="preserve">  Finanţarea programului de pietruire a drumurilor comunale şi alimentare cu apă a satelor (cod42.02.09.01 la 42.02.09.03)</t>
  </si>
  <si>
    <t xml:space="preserve">Subvenţii din veniturile proprii ale Ministerului Sănătăţii către bugetele locale pentru finanţarea investiţiilor în sănătate(cod 42.02.18.01 la 42.02.18.03) </t>
  </si>
  <si>
    <t xml:space="preserve"> Finanţarea lucrărilor de cadastru imobiliar</t>
  </si>
  <si>
    <t xml:space="preserve">Subventii de la bugetul de stat catre bugetele locale necesare sustinerii derularii proiectelor finantate din fonduri externe  nerambursabile (FEN) postaderare aferente perioadei de programare 2014-2020 </t>
  </si>
  <si>
    <t>Sume primite de la UE/alţi donatori  în contul plăţilor efectuate şi prefinanţări  ( cod 45.02.01 la 45.02.05+45.02.07+45.02.08+45.02.15 la 45.02.18)</t>
  </si>
  <si>
    <t>Subvenții de la alte administrații</t>
  </si>
  <si>
    <t xml:space="preserve">Instrumentul European de Vecinătate (ENI) (cod 48.02.12.01+48.02.12.02+48.02.12.03) </t>
  </si>
  <si>
    <t>ORDONATOR PRINCIPAL CREDITE</t>
  </si>
  <si>
    <t>DIRECTOR ECONOMIC</t>
  </si>
  <si>
    <t>SEF SERVICIU</t>
  </si>
  <si>
    <r>
      <t>Keresk</t>
    </r>
    <r>
      <rPr>
        <b/>
        <sz val="10"/>
        <rFont val="Calibri"/>
        <family val="2"/>
      </rPr>
      <t>é</t>
    </r>
    <r>
      <rPr>
        <b/>
        <sz val="10"/>
        <rFont val="Arial"/>
        <family val="2"/>
      </rPr>
      <t>nyi G</t>
    </r>
    <r>
      <rPr>
        <b/>
        <sz val="10"/>
        <rFont val="Calibri"/>
        <family val="2"/>
      </rPr>
      <t>á</t>
    </r>
    <r>
      <rPr>
        <b/>
        <sz val="10"/>
        <rFont val="Arial"/>
        <family val="2"/>
      </rPr>
      <t>bor</t>
    </r>
  </si>
  <si>
    <t>ec.Lucia Ursu</t>
  </si>
  <si>
    <t>ec.Terezia Borbei</t>
  </si>
  <si>
    <t>Anexa nr.1</t>
  </si>
  <si>
    <t>PRIMĂRIA MUNICIPIULUI SATU MARE</t>
  </si>
  <si>
    <t>Serviciul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</si>
</sst>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sz val="11"/>
      <color indexed="61"/>
      <name val="Arial"/>
      <family val="2"/>
    </font>
    <font>
      <b/>
      <sz val="10"/>
      <name val="Arial"/>
      <family val="2"/>
    </font>
    <font>
      <sz val="11"/>
      <color indexed="61"/>
      <name val="Arial"/>
      <family val="2"/>
      <charset val="238"/>
    </font>
    <font>
      <sz val="10"/>
      <name val="RomHelvetica"/>
    </font>
    <font>
      <sz val="10"/>
      <color theme="5" tint="0.59999389629810485"/>
      <name val="RomHelvetica"/>
      <charset val="238"/>
    </font>
    <font>
      <sz val="11"/>
      <color theme="5" tint="0.59999389629810485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7030A0"/>
      <name val="RomHelvetica"/>
      <charset val="238"/>
    </font>
    <font>
      <b/>
      <sz val="10"/>
      <name val="RomHelvetica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b/>
      <sz val="11"/>
      <name val="RomHelvetica"/>
    </font>
    <font>
      <b/>
      <sz val="11"/>
      <color rgb="FF7030A0"/>
      <name val="RomHelvetica"/>
      <charset val="238"/>
    </font>
    <font>
      <b/>
      <sz val="11"/>
      <name val="RomHelvetica"/>
      <charset val="238"/>
    </font>
    <font>
      <sz val="11"/>
      <name val="RomHelvetica"/>
    </font>
    <font>
      <b/>
      <i/>
      <sz val="10"/>
      <name val="Arial"/>
      <family val="2"/>
    </font>
    <font>
      <b/>
      <i/>
      <sz val="11"/>
      <name val="RomHelvetica"/>
      <charset val="238"/>
    </font>
    <font>
      <i/>
      <sz val="11"/>
      <name val="RomHelvetica"/>
    </font>
    <font>
      <b/>
      <i/>
      <sz val="11"/>
      <color rgb="FF7030A0"/>
      <name val="RomHelvetica"/>
      <charset val="238"/>
    </font>
    <font>
      <i/>
      <sz val="11"/>
      <name val="Arial"/>
      <family val="2"/>
      <charset val="238"/>
    </font>
    <font>
      <i/>
      <sz val="11"/>
      <name val="RomHelvetica"/>
      <charset val="238"/>
    </font>
    <font>
      <b/>
      <i/>
      <sz val="11"/>
      <name val="RomHelvetica"/>
    </font>
    <font>
      <sz val="8"/>
      <name val="Arial"/>
      <family val="2"/>
    </font>
    <font>
      <sz val="11"/>
      <name val="RomHelvetica"/>
      <charset val="238"/>
    </font>
    <font>
      <sz val="10"/>
      <name val="Tahoma"/>
      <family val="2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8"/>
      <name val="Arial"/>
      <family val="2"/>
    </font>
    <font>
      <i/>
      <sz val="10"/>
      <name val="Arial"/>
      <family val="2"/>
    </font>
    <font>
      <sz val="11"/>
      <name val="Arial"/>
      <family val="2"/>
      <charset val="238"/>
    </font>
    <font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color rgb="FF7030A0"/>
      <name val="Arial"/>
      <family val="2"/>
      <charset val="238"/>
    </font>
    <font>
      <b/>
      <i/>
      <sz val="8"/>
      <name val="Arial"/>
      <family val="2"/>
    </font>
    <font>
      <b/>
      <sz val="11"/>
      <color indexed="61"/>
      <name val="Arial"/>
      <family val="2"/>
    </font>
    <font>
      <b/>
      <sz val="10"/>
      <color rgb="FF7030A0"/>
      <name val="Arial"/>
      <family val="2"/>
      <charset val="238"/>
    </font>
    <font>
      <b/>
      <sz val="10"/>
      <name val="Calibri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i/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2" fillId="0" borderId="0"/>
    <xf numFmtId="0" fontId="1" fillId="0" borderId="0"/>
  </cellStyleXfs>
  <cellXfs count="529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/>
    <xf numFmtId="0" fontId="9" fillId="0" borderId="0" xfId="0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right" vertical="top" wrapText="1"/>
    </xf>
    <xf numFmtId="3" fontId="11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3" fontId="3" fillId="0" borderId="0" xfId="0" quotePrefix="1" applyNumberFormat="1" applyFont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1" fillId="2" borderId="8" xfId="0" applyFont="1" applyFill="1" applyBorder="1"/>
    <xf numFmtId="0" fontId="13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vertical="top" wrapText="1"/>
    </xf>
    <xf numFmtId="0" fontId="15" fillId="4" borderId="14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vertical="top" wrapText="1"/>
    </xf>
    <xf numFmtId="16" fontId="15" fillId="5" borderId="14" xfId="0" quotePrefix="1" applyNumberFormat="1" applyFont="1" applyFill="1" applyBorder="1" applyAlignment="1">
      <alignment horizontal="center" vertical="top" wrapText="1"/>
    </xf>
    <xf numFmtId="0" fontId="16" fillId="5" borderId="14" xfId="0" quotePrefix="1" applyFont="1" applyFill="1" applyBorder="1" applyAlignment="1">
      <alignment horizontal="center" vertical="top" wrapText="1"/>
    </xf>
    <xf numFmtId="0" fontId="18" fillId="5" borderId="14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center" vertical="top"/>
    </xf>
    <xf numFmtId="0" fontId="7" fillId="5" borderId="18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 vertical="center" wrapText="1"/>
    </xf>
    <xf numFmtId="3" fontId="19" fillId="3" borderId="14" xfId="0" applyNumberFormat="1" applyFont="1" applyFill="1" applyBorder="1" applyAlignment="1">
      <alignment vertical="top" wrapText="1"/>
    </xf>
    <xf numFmtId="0" fontId="7" fillId="6" borderId="17" xfId="0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top" wrapText="1"/>
    </xf>
    <xf numFmtId="3" fontId="19" fillId="6" borderId="14" xfId="0" applyNumberFormat="1" applyFont="1" applyFill="1" applyBorder="1" applyAlignment="1">
      <alignment vertical="top" wrapText="1"/>
    </xf>
    <xf numFmtId="3" fontId="20" fillId="4" borderId="14" xfId="0" applyNumberFormat="1" applyFont="1" applyFill="1" applyBorder="1" applyAlignment="1">
      <alignment vertical="top" wrapText="1"/>
    </xf>
    <xf numFmtId="0" fontId="7" fillId="6" borderId="17" xfId="0" applyFont="1" applyFill="1" applyBorder="1" applyAlignment="1">
      <alignment horizontal="center" vertical="top" wrapText="1"/>
    </xf>
    <xf numFmtId="3" fontId="17" fillId="6" borderId="14" xfId="0" applyNumberFormat="1" applyFont="1" applyFill="1" applyBorder="1" applyAlignment="1">
      <alignment vertical="top"/>
    </xf>
    <xf numFmtId="3" fontId="19" fillId="6" borderId="18" xfId="0" applyNumberFormat="1" applyFont="1" applyFill="1" applyBorder="1" applyAlignment="1">
      <alignment vertical="top" wrapText="1"/>
    </xf>
    <xf numFmtId="0" fontId="7" fillId="6" borderId="14" xfId="0" applyFont="1" applyFill="1" applyBorder="1" applyAlignment="1">
      <alignment horizontal="center" vertical="top" wrapText="1"/>
    </xf>
    <xf numFmtId="3" fontId="21" fillId="6" borderId="14" xfId="0" applyNumberFormat="1" applyFont="1" applyFill="1" applyBorder="1" applyAlignment="1">
      <alignment vertical="top" wrapText="1"/>
    </xf>
    <xf numFmtId="0" fontId="7" fillId="7" borderId="17" xfId="0" applyFont="1" applyFill="1" applyBorder="1" applyAlignment="1">
      <alignment vertical="top" wrapText="1"/>
    </xf>
    <xf numFmtId="16" fontId="7" fillId="7" borderId="14" xfId="0" quotePrefix="1" applyNumberFormat="1" applyFont="1" applyFill="1" applyBorder="1" applyAlignment="1">
      <alignment horizontal="center" vertical="top" wrapText="1"/>
    </xf>
    <xf numFmtId="16" fontId="7" fillId="7" borderId="14" xfId="0" applyNumberFormat="1" applyFont="1" applyFill="1" applyBorder="1" applyAlignment="1">
      <alignment horizontal="center" vertical="top" wrapText="1"/>
    </xf>
    <xf numFmtId="3" fontId="21" fillId="7" borderId="14" xfId="0" applyNumberFormat="1" applyFont="1" applyFill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16" fontId="1" fillId="0" borderId="19" xfId="0" quotePrefix="1" applyNumberFormat="1" applyFont="1" applyBorder="1" applyAlignment="1">
      <alignment horizontal="center" vertical="top" wrapText="1"/>
    </xf>
    <xf numFmtId="16" fontId="1" fillId="0" borderId="19" xfId="0" applyNumberFormat="1" applyFont="1" applyBorder="1" applyAlignment="1">
      <alignment horizontal="center" vertical="top" wrapText="1"/>
    </xf>
    <xf numFmtId="3" fontId="22" fillId="0" borderId="19" xfId="0" applyNumberFormat="1" applyFont="1" applyBorder="1" applyAlignment="1">
      <alignment vertical="top" wrapText="1"/>
    </xf>
    <xf numFmtId="3" fontId="20" fillId="0" borderId="19" xfId="0" applyNumberFormat="1" applyFont="1" applyBorder="1" applyAlignment="1">
      <alignment vertical="top" wrapText="1"/>
    </xf>
    <xf numFmtId="16" fontId="1" fillId="6" borderId="14" xfId="0" applyNumberFormat="1" applyFont="1" applyFill="1" applyBorder="1" applyAlignment="1">
      <alignment horizontal="center" vertical="top" wrapText="1"/>
    </xf>
    <xf numFmtId="3" fontId="21" fillId="6" borderId="18" xfId="0" applyNumberFormat="1" applyFont="1" applyFill="1" applyBorder="1" applyAlignment="1">
      <alignment vertical="top" wrapText="1"/>
    </xf>
    <xf numFmtId="0" fontId="2" fillId="0" borderId="21" xfId="0" applyFont="1" applyBorder="1"/>
    <xf numFmtId="0" fontId="7" fillId="7" borderId="22" xfId="0" applyFont="1" applyFill="1" applyBorder="1" applyAlignment="1">
      <alignment vertical="top" wrapText="1"/>
    </xf>
    <xf numFmtId="49" fontId="7" fillId="7" borderId="14" xfId="0" applyNumberFormat="1" applyFont="1" applyFill="1" applyBorder="1" applyAlignment="1">
      <alignment horizontal="center" vertical="top" wrapText="1"/>
    </xf>
    <xf numFmtId="16" fontId="1" fillId="7" borderId="14" xfId="0" applyNumberFormat="1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16" fontId="1" fillId="0" borderId="14" xfId="0" applyNumberFormat="1" applyFont="1" applyBorder="1" applyAlignment="1">
      <alignment horizontal="center" vertical="top" wrapText="1"/>
    </xf>
    <xf numFmtId="3" fontId="22" fillId="0" borderId="14" xfId="0" applyNumberFormat="1" applyFont="1" applyBorder="1" applyAlignment="1">
      <alignment vertical="top" wrapText="1"/>
    </xf>
    <xf numFmtId="3" fontId="20" fillId="0" borderId="14" xfId="0" applyNumberFormat="1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16" fontId="1" fillId="0" borderId="14" xfId="0" quotePrefix="1" applyNumberFormat="1" applyFont="1" applyBorder="1" applyAlignment="1">
      <alignment horizontal="center" vertical="top" wrapText="1"/>
    </xf>
    <xf numFmtId="0" fontId="7" fillId="7" borderId="9" xfId="0" applyFont="1" applyFill="1" applyBorder="1" applyAlignment="1">
      <alignment vertical="top" wrapText="1"/>
    </xf>
    <xf numFmtId="3" fontId="19" fillId="7" borderId="14" xfId="0" applyNumberFormat="1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49" fontId="1" fillId="0" borderId="14" xfId="0" quotePrefix="1" applyNumberFormat="1" applyFont="1" applyBorder="1" applyAlignment="1">
      <alignment horizontal="center" vertical="top" wrapText="1"/>
    </xf>
    <xf numFmtId="0" fontId="7" fillId="6" borderId="17" xfId="0" applyFont="1" applyFill="1" applyBorder="1" applyAlignment="1">
      <alignment vertical="top" wrapText="1"/>
    </xf>
    <xf numFmtId="3" fontId="21" fillId="7" borderId="18" xfId="0" applyNumberFormat="1" applyFont="1" applyFill="1" applyBorder="1" applyAlignment="1">
      <alignment vertical="top" wrapText="1"/>
    </xf>
    <xf numFmtId="0" fontId="1" fillId="0" borderId="17" xfId="0" applyFont="1" applyBorder="1" applyAlignment="1">
      <alignment horizontal="centerContinuous" vertical="top" wrapText="1"/>
    </xf>
    <xf numFmtId="49" fontId="7" fillId="0" borderId="14" xfId="0" applyNumberFormat="1" applyFont="1" applyBorder="1" applyAlignment="1">
      <alignment horizontal="center" vertical="top" wrapText="1"/>
    </xf>
    <xf numFmtId="16" fontId="23" fillId="0" borderId="14" xfId="0" applyNumberFormat="1" applyFont="1" applyBorder="1" applyAlignment="1">
      <alignment horizontal="center" vertical="top" wrapText="1"/>
    </xf>
    <xf numFmtId="3" fontId="24" fillId="0" borderId="14" xfId="0" applyNumberFormat="1" applyFont="1" applyBorder="1" applyAlignment="1">
      <alignment vertical="top" wrapText="1"/>
    </xf>
    <xf numFmtId="3" fontId="25" fillId="0" borderId="14" xfId="0" applyNumberFormat="1" applyFont="1" applyBorder="1" applyAlignment="1">
      <alignment vertical="top" wrapText="1"/>
    </xf>
    <xf numFmtId="3" fontId="26" fillId="0" borderId="14" xfId="0" applyNumberFormat="1" applyFont="1" applyBorder="1" applyAlignment="1">
      <alignment vertical="top" wrapText="1"/>
    </xf>
    <xf numFmtId="3" fontId="27" fillId="0" borderId="14" xfId="0" applyNumberFormat="1" applyFont="1" applyBorder="1" applyAlignment="1">
      <alignment vertical="top"/>
    </xf>
    <xf numFmtId="3" fontId="22" fillId="0" borderId="18" xfId="0" applyNumberFormat="1" applyFont="1" applyBorder="1" applyAlignment="1">
      <alignment vertical="top" wrapText="1"/>
    </xf>
    <xf numFmtId="0" fontId="7" fillId="8" borderId="17" xfId="0" applyFont="1" applyFill="1" applyBorder="1" applyAlignment="1">
      <alignment vertical="top" wrapText="1"/>
    </xf>
    <xf numFmtId="49" fontId="7" fillId="8" borderId="14" xfId="0" applyNumberFormat="1" applyFont="1" applyFill="1" applyBorder="1" applyAlignment="1">
      <alignment horizontal="center" vertical="top" wrapText="1"/>
    </xf>
    <xf numFmtId="16" fontId="23" fillId="8" borderId="14" xfId="0" applyNumberFormat="1" applyFont="1" applyFill="1" applyBorder="1" applyAlignment="1">
      <alignment horizontal="center" vertical="top" wrapText="1"/>
    </xf>
    <xf numFmtId="3" fontId="24" fillId="8" borderId="14" xfId="0" applyNumberFormat="1" applyFont="1" applyFill="1" applyBorder="1" applyAlignment="1">
      <alignment vertical="top" wrapText="1"/>
    </xf>
    <xf numFmtId="3" fontId="26" fillId="4" borderId="14" xfId="0" applyNumberFormat="1" applyFont="1" applyFill="1" applyBorder="1" applyAlignment="1">
      <alignment vertical="top" wrapText="1"/>
    </xf>
    <xf numFmtId="3" fontId="24" fillId="8" borderId="18" xfId="0" applyNumberFormat="1" applyFont="1" applyFill="1" applyBorder="1" applyAlignment="1">
      <alignment vertical="top" wrapText="1"/>
    </xf>
    <xf numFmtId="3" fontId="28" fillId="9" borderId="14" xfId="0" applyNumberFormat="1" applyFont="1" applyFill="1" applyBorder="1" applyAlignment="1">
      <alignment vertical="top" wrapText="1"/>
    </xf>
    <xf numFmtId="3" fontId="22" fillId="9" borderId="14" xfId="0" applyNumberFormat="1" applyFont="1" applyFill="1" applyBorder="1" applyAlignment="1">
      <alignment vertical="top" wrapText="1"/>
    </xf>
    <xf numFmtId="3" fontId="22" fillId="9" borderId="18" xfId="0" applyNumberFormat="1" applyFont="1" applyFill="1" applyBorder="1" applyAlignment="1">
      <alignment vertical="top" wrapText="1"/>
    </xf>
    <xf numFmtId="3" fontId="21" fillId="4" borderId="14" xfId="0" applyNumberFormat="1" applyFont="1" applyFill="1" applyBorder="1" applyAlignment="1">
      <alignment vertical="top" wrapText="1"/>
    </xf>
    <xf numFmtId="0" fontId="1" fillId="10" borderId="17" xfId="0" applyFont="1" applyFill="1" applyBorder="1" applyAlignment="1">
      <alignment vertical="top" wrapText="1"/>
    </xf>
    <xf numFmtId="16" fontId="1" fillId="10" borderId="14" xfId="0" quotePrefix="1" applyNumberFormat="1" applyFont="1" applyFill="1" applyBorder="1" applyAlignment="1">
      <alignment horizontal="center" vertical="top" wrapText="1"/>
    </xf>
    <xf numFmtId="16" fontId="7" fillId="10" borderId="14" xfId="0" applyNumberFormat="1" applyFont="1" applyFill="1" applyBorder="1" applyAlignment="1">
      <alignment horizontal="center" vertical="top" wrapText="1"/>
    </xf>
    <xf numFmtId="3" fontId="28" fillId="10" borderId="14" xfId="0" applyNumberFormat="1" applyFont="1" applyFill="1" applyBorder="1" applyAlignment="1">
      <alignment vertical="top" wrapText="1"/>
    </xf>
    <xf numFmtId="14" fontId="1" fillId="0" borderId="14" xfId="0" quotePrefix="1" applyNumberFormat="1" applyFont="1" applyBorder="1" applyAlignment="1">
      <alignment horizontal="center" vertical="top" wrapText="1"/>
    </xf>
    <xf numFmtId="14" fontId="1" fillId="0" borderId="14" xfId="0" applyNumberFormat="1" applyFont="1" applyBorder="1" applyAlignment="1">
      <alignment horizontal="center" vertical="top" wrapText="1"/>
    </xf>
    <xf numFmtId="0" fontId="23" fillId="10" borderId="17" xfId="0" applyFont="1" applyFill="1" applyBorder="1" applyAlignment="1">
      <alignment horizontal="center" vertical="center" wrapText="1"/>
    </xf>
    <xf numFmtId="3" fontId="29" fillId="10" borderId="14" xfId="0" applyNumberFormat="1" applyFont="1" applyFill="1" applyBorder="1" applyAlignment="1">
      <alignment horizontal="right" vertical="center" wrapText="1"/>
    </xf>
    <xf numFmtId="3" fontId="26" fillId="4" borderId="14" xfId="0" applyNumberFormat="1" applyFont="1" applyFill="1" applyBorder="1" applyAlignment="1">
      <alignment horizontal="right" vertical="center" wrapText="1"/>
    </xf>
    <xf numFmtId="3" fontId="29" fillId="10" borderId="18" xfId="0" applyNumberFormat="1" applyFont="1" applyFill="1" applyBorder="1" applyAlignment="1">
      <alignment horizontal="right" vertical="center" wrapText="1"/>
    </xf>
    <xf numFmtId="14" fontId="7" fillId="7" borderId="14" xfId="0" quotePrefix="1" applyNumberFormat="1" applyFont="1" applyFill="1" applyBorder="1" applyAlignment="1">
      <alignment horizontal="center" vertical="top" wrapText="1"/>
    </xf>
    <xf numFmtId="0" fontId="30" fillId="0" borderId="17" xfId="0" applyFont="1" applyBorder="1" applyAlignment="1">
      <alignment vertical="top" wrapText="1"/>
    </xf>
    <xf numFmtId="0" fontId="1" fillId="0" borderId="14" xfId="0" quotePrefix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7" fillId="7" borderId="17" xfId="0" applyFont="1" applyFill="1" applyBorder="1" applyAlignment="1">
      <alignment horizontal="left" vertical="top" wrapText="1"/>
    </xf>
    <xf numFmtId="0" fontId="7" fillId="7" borderId="14" xfId="0" quotePrefix="1" applyFont="1" applyFill="1" applyBorder="1" applyAlignment="1">
      <alignment horizontal="center" vertical="top" wrapText="1"/>
    </xf>
    <xf numFmtId="0" fontId="7" fillId="7" borderId="14" xfId="0" applyFont="1" applyFill="1" applyBorder="1" applyAlignment="1">
      <alignment horizontal="center" vertical="top" wrapText="1"/>
    </xf>
    <xf numFmtId="3" fontId="21" fillId="7" borderId="14" xfId="0" applyNumberFormat="1" applyFont="1" applyFill="1" applyBorder="1" applyAlignment="1">
      <alignment horizontal="right" vertical="top" wrapText="1"/>
    </xf>
    <xf numFmtId="3" fontId="20" fillId="4" borderId="14" xfId="0" applyNumberFormat="1" applyFont="1" applyFill="1" applyBorder="1" applyAlignment="1">
      <alignment horizontal="right" vertical="top" wrapText="1"/>
    </xf>
    <xf numFmtId="3" fontId="21" fillId="7" borderId="18" xfId="0" applyNumberFormat="1" applyFont="1" applyFill="1" applyBorder="1" applyAlignment="1">
      <alignment horizontal="right" vertical="top" wrapText="1"/>
    </xf>
    <xf numFmtId="3" fontId="21" fillId="0" borderId="14" xfId="0" applyNumberFormat="1" applyFont="1" applyBorder="1" applyAlignment="1">
      <alignment vertical="top" wrapText="1"/>
    </xf>
    <xf numFmtId="3" fontId="22" fillId="0" borderId="14" xfId="0" applyNumberFormat="1" applyFont="1" applyBorder="1" applyAlignment="1">
      <alignment horizontal="right" vertical="center" wrapText="1"/>
    </xf>
    <xf numFmtId="3" fontId="20" fillId="0" borderId="14" xfId="0" applyNumberFormat="1" applyFont="1" applyBorder="1" applyAlignment="1">
      <alignment horizontal="right" vertical="center" wrapText="1"/>
    </xf>
    <xf numFmtId="3" fontId="22" fillId="0" borderId="18" xfId="0" applyNumberFormat="1" applyFont="1" applyBorder="1" applyAlignment="1">
      <alignment horizontal="right" vertical="center" wrapText="1"/>
    </xf>
    <xf numFmtId="0" fontId="12" fillId="7" borderId="17" xfId="0" applyFont="1" applyFill="1" applyBorder="1" applyAlignment="1">
      <alignment horizontal="center" vertical="top" wrapText="1"/>
    </xf>
    <xf numFmtId="3" fontId="19" fillId="7" borderId="14" xfId="0" applyNumberFormat="1" applyFont="1" applyFill="1" applyBorder="1" applyAlignment="1">
      <alignment horizontal="right" vertical="center" wrapText="1"/>
    </xf>
    <xf numFmtId="3" fontId="20" fillId="4" borderId="14" xfId="0" applyNumberFormat="1" applyFont="1" applyFill="1" applyBorder="1" applyAlignment="1">
      <alignment horizontal="right" vertical="center" wrapText="1"/>
    </xf>
    <xf numFmtId="3" fontId="19" fillId="7" borderId="18" xfId="0" applyNumberFormat="1" applyFont="1" applyFill="1" applyBorder="1" applyAlignment="1">
      <alignment horizontal="right" vertical="center" wrapText="1"/>
    </xf>
    <xf numFmtId="0" fontId="23" fillId="0" borderId="17" xfId="0" applyFont="1" applyBorder="1" applyAlignment="1">
      <alignment vertical="top" wrapText="1"/>
    </xf>
    <xf numFmtId="0" fontId="23" fillId="0" borderId="14" xfId="0" quotePrefix="1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3" fontId="29" fillId="0" borderId="14" xfId="0" applyNumberFormat="1" applyFont="1" applyBorder="1" applyAlignment="1">
      <alignment horizontal="right" vertical="center" wrapText="1"/>
    </xf>
    <xf numFmtId="3" fontId="26" fillId="0" borderId="14" xfId="0" applyNumberFormat="1" applyFont="1" applyBorder="1" applyAlignment="1">
      <alignment horizontal="right" vertical="center" wrapText="1"/>
    </xf>
    <xf numFmtId="3" fontId="29" fillId="0" borderId="18" xfId="0" applyNumberFormat="1" applyFont="1" applyBorder="1" applyAlignment="1">
      <alignment horizontal="right" vertical="center" wrapText="1"/>
    </xf>
    <xf numFmtId="3" fontId="31" fillId="0" borderId="14" xfId="0" applyNumberFormat="1" applyFont="1" applyBorder="1" applyAlignment="1">
      <alignment vertical="top" wrapText="1"/>
    </xf>
    <xf numFmtId="3" fontId="31" fillId="11" borderId="14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3" fillId="0" borderId="24" xfId="1" applyFont="1" applyBorder="1" applyAlignment="1">
      <alignment vertical="center" wrapText="1"/>
    </xf>
    <xf numFmtId="3" fontId="20" fillId="9" borderId="14" xfId="0" applyNumberFormat="1" applyFont="1" applyFill="1" applyBorder="1" applyAlignment="1">
      <alignment vertical="top" wrapText="1"/>
    </xf>
    <xf numFmtId="16" fontId="1" fillId="0" borderId="17" xfId="0" applyNumberFormat="1" applyFont="1" applyBorder="1" applyAlignment="1">
      <alignment vertical="top" wrapText="1"/>
    </xf>
    <xf numFmtId="3" fontId="19" fillId="7" borderId="18" xfId="0" applyNumberFormat="1" applyFont="1" applyFill="1" applyBorder="1" applyAlignment="1">
      <alignment vertical="top" wrapText="1"/>
    </xf>
    <xf numFmtId="0" fontId="1" fillId="7" borderId="14" xfId="0" applyFont="1" applyFill="1" applyBorder="1" applyAlignment="1">
      <alignment horizontal="center" vertical="top" wrapText="1"/>
    </xf>
    <xf numFmtId="3" fontId="22" fillId="0" borderId="12" xfId="0" applyNumberFormat="1" applyFont="1" applyBorder="1" applyAlignment="1">
      <alignment vertical="top" wrapText="1"/>
    </xf>
    <xf numFmtId="3" fontId="20" fillId="0" borderId="12" xfId="0" applyNumberFormat="1" applyFont="1" applyBorder="1" applyAlignment="1">
      <alignment vertical="top" wrapText="1"/>
    </xf>
    <xf numFmtId="0" fontId="34" fillId="12" borderId="17" xfId="0" applyFont="1" applyFill="1" applyBorder="1" applyAlignment="1">
      <alignment vertical="top" wrapText="1"/>
    </xf>
    <xf numFmtId="14" fontId="34" fillId="12" borderId="14" xfId="0" applyNumberFormat="1" applyFont="1" applyFill="1" applyBorder="1" applyAlignment="1">
      <alignment horizontal="center" vertical="top" wrapText="1"/>
    </xf>
    <xf numFmtId="3" fontId="24" fillId="0" borderId="12" xfId="0" applyNumberFormat="1" applyFont="1" applyBorder="1" applyAlignment="1">
      <alignment vertical="top" wrapText="1"/>
    </xf>
    <xf numFmtId="3" fontId="26" fillId="0" borderId="12" xfId="0" applyNumberFormat="1" applyFont="1" applyBorder="1" applyAlignment="1">
      <alignment vertical="top" wrapText="1"/>
    </xf>
    <xf numFmtId="14" fontId="1" fillId="7" borderId="14" xfId="0" applyNumberFormat="1" applyFont="1" applyFill="1" applyBorder="1" applyAlignment="1">
      <alignment horizontal="center" vertical="top" wrapText="1"/>
    </xf>
    <xf numFmtId="3" fontId="22" fillId="11" borderId="14" xfId="0" applyNumberFormat="1" applyFont="1" applyFill="1" applyBorder="1" applyAlignment="1">
      <alignment vertical="top" wrapText="1"/>
    </xf>
    <xf numFmtId="0" fontId="7" fillId="6" borderId="17" xfId="0" applyFont="1" applyFill="1" applyBorder="1" applyAlignment="1">
      <alignment horizontal="left" vertical="top" wrapText="1" indent="2"/>
    </xf>
    <xf numFmtId="3" fontId="18" fillId="6" borderId="14" xfId="0" applyNumberFormat="1" applyFont="1" applyFill="1" applyBorder="1"/>
    <xf numFmtId="3" fontId="35" fillId="9" borderId="14" xfId="0" applyNumberFormat="1" applyFont="1" applyFill="1" applyBorder="1"/>
    <xf numFmtId="3" fontId="18" fillId="6" borderId="18" xfId="0" applyNumberFormat="1" applyFont="1" applyFill="1" applyBorder="1"/>
    <xf numFmtId="0" fontId="1" fillId="6" borderId="14" xfId="0" applyFont="1" applyFill="1" applyBorder="1" applyAlignment="1">
      <alignment horizontal="center" vertical="top" wrapText="1"/>
    </xf>
    <xf numFmtId="3" fontId="21" fillId="6" borderId="14" xfId="0" applyNumberFormat="1" applyFont="1" applyFill="1" applyBorder="1" applyAlignment="1">
      <alignment horizontal="right" vertical="top" wrapText="1"/>
    </xf>
    <xf numFmtId="3" fontId="21" fillId="6" borderId="18" xfId="0" applyNumberFormat="1" applyFont="1" applyFill="1" applyBorder="1" applyAlignment="1">
      <alignment horizontal="right" vertical="top" wrapText="1"/>
    </xf>
    <xf numFmtId="0" fontId="7" fillId="7" borderId="17" xfId="0" applyFont="1" applyFill="1" applyBorder="1" applyAlignment="1">
      <alignment horizontal="center" vertical="top"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3" fontId="18" fillId="6" borderId="14" xfId="0" applyNumberFormat="1" applyFont="1" applyFill="1" applyBorder="1" applyAlignment="1">
      <alignment horizontal="right" vertical="top" wrapText="1"/>
    </xf>
    <xf numFmtId="3" fontId="35" fillId="9" borderId="14" xfId="0" applyNumberFormat="1" applyFont="1" applyFill="1" applyBorder="1" applyAlignment="1">
      <alignment horizontal="right" vertical="top" wrapText="1"/>
    </xf>
    <xf numFmtId="3" fontId="18" fillId="6" borderId="18" xfId="0" applyNumberFormat="1" applyFont="1" applyFill="1" applyBorder="1" applyAlignment="1">
      <alignment horizontal="right" vertical="top" wrapText="1"/>
    </xf>
    <xf numFmtId="49" fontId="7" fillId="6" borderId="14" xfId="0" applyNumberFormat="1" applyFont="1" applyFill="1" applyBorder="1" applyAlignment="1">
      <alignment horizontal="center" wrapText="1"/>
    </xf>
    <xf numFmtId="3" fontId="19" fillId="6" borderId="14" xfId="0" applyNumberFormat="1" applyFont="1" applyFill="1" applyBorder="1" applyAlignment="1">
      <alignment horizontal="right" vertical="top" wrapText="1"/>
    </xf>
    <xf numFmtId="0" fontId="36" fillId="8" borderId="17" xfId="0" applyFont="1" applyFill="1" applyBorder="1" applyAlignment="1">
      <alignment vertical="top" wrapText="1"/>
    </xf>
    <xf numFmtId="0" fontId="7" fillId="8" borderId="14" xfId="0" quotePrefix="1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3" fontId="21" fillId="8" borderId="14" xfId="0" applyNumberFormat="1" applyFont="1" applyFill="1" applyBorder="1" applyAlignment="1">
      <alignment horizontal="right" vertical="top" wrapText="1"/>
    </xf>
    <xf numFmtId="3" fontId="22" fillId="0" borderId="14" xfId="0" applyNumberFormat="1" applyFont="1" applyBorder="1" applyAlignment="1">
      <alignment horizontal="right" vertical="top" wrapText="1"/>
    </xf>
    <xf numFmtId="3" fontId="21" fillId="0" borderId="14" xfId="0" applyNumberFormat="1" applyFont="1" applyBorder="1" applyAlignment="1">
      <alignment horizontal="right" vertical="top" wrapText="1"/>
    </xf>
    <xf numFmtId="3" fontId="20" fillId="0" borderId="14" xfId="0" applyNumberFormat="1" applyFont="1" applyBorder="1" applyAlignment="1">
      <alignment horizontal="right" vertical="top" wrapText="1"/>
    </xf>
    <xf numFmtId="0" fontId="1" fillId="13" borderId="17" xfId="0" applyFont="1" applyFill="1" applyBorder="1" applyAlignment="1">
      <alignment vertical="top" wrapText="1"/>
    </xf>
    <xf numFmtId="0" fontId="1" fillId="13" borderId="14" xfId="0" quotePrefix="1" applyFont="1" applyFill="1" applyBorder="1" applyAlignment="1">
      <alignment horizontal="center" vertical="top" wrapText="1"/>
    </xf>
    <xf numFmtId="0" fontId="1" fillId="13" borderId="14" xfId="0" applyFont="1" applyFill="1" applyBorder="1" applyAlignment="1">
      <alignment horizontal="center" vertical="top" wrapText="1"/>
    </xf>
    <xf numFmtId="3" fontId="28" fillId="0" borderId="14" xfId="0" applyNumberFormat="1" applyFont="1" applyBorder="1" applyAlignment="1">
      <alignment horizontal="right" vertical="top" wrapText="1"/>
    </xf>
    <xf numFmtId="3" fontId="26" fillId="0" borderId="14" xfId="0" applyNumberFormat="1" applyFont="1" applyBorder="1" applyAlignment="1">
      <alignment horizontal="right" vertical="top" wrapText="1"/>
    </xf>
    <xf numFmtId="3" fontId="28" fillId="0" borderId="18" xfId="0" applyNumberFormat="1" applyFont="1" applyBorder="1" applyAlignment="1">
      <alignment horizontal="right" vertical="top" wrapText="1"/>
    </xf>
    <xf numFmtId="0" fontId="1" fillId="0" borderId="17" xfId="0" applyFont="1" applyBorder="1" applyAlignment="1">
      <alignment vertical="top"/>
    </xf>
    <xf numFmtId="0" fontId="37" fillId="13" borderId="17" xfId="0" applyFont="1" applyFill="1" applyBorder="1" applyAlignment="1">
      <alignment vertical="top" wrapText="1"/>
    </xf>
    <xf numFmtId="0" fontId="37" fillId="13" borderId="14" xfId="0" applyFont="1" applyFill="1" applyBorder="1" applyAlignment="1">
      <alignment horizontal="center" vertical="top" wrapText="1"/>
    </xf>
    <xf numFmtId="3" fontId="25" fillId="0" borderId="14" xfId="0" applyNumberFormat="1" applyFont="1" applyBorder="1" applyAlignment="1">
      <alignment horizontal="right" vertical="top" wrapText="1"/>
    </xf>
    <xf numFmtId="3" fontId="25" fillId="0" borderId="18" xfId="0" applyNumberFormat="1" applyFont="1" applyBorder="1" applyAlignment="1">
      <alignment horizontal="right" vertical="top" wrapText="1"/>
    </xf>
    <xf numFmtId="0" fontId="1" fillId="0" borderId="17" xfId="0" applyFont="1" applyBorder="1" applyAlignment="1">
      <alignment horizontal="center" vertical="top" wrapText="1"/>
    </xf>
    <xf numFmtId="3" fontId="17" fillId="0" borderId="17" xfId="0" applyNumberFormat="1" applyFont="1" applyBorder="1" applyAlignment="1">
      <alignment vertical="top" wrapText="1"/>
    </xf>
    <xf numFmtId="3" fontId="35" fillId="0" borderId="17" xfId="0" applyNumberFormat="1" applyFont="1" applyBorder="1" applyAlignment="1">
      <alignment vertical="top" wrapText="1"/>
    </xf>
    <xf numFmtId="3" fontId="14" fillId="0" borderId="17" xfId="0" applyNumberFormat="1" applyFont="1" applyBorder="1" applyAlignment="1">
      <alignment vertical="top" wrapText="1"/>
    </xf>
    <xf numFmtId="0" fontId="14" fillId="0" borderId="17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3" fontId="17" fillId="0" borderId="13" xfId="0" applyNumberFormat="1" applyFont="1" applyBorder="1" applyAlignment="1">
      <alignment vertical="top" wrapText="1"/>
    </xf>
    <xf numFmtId="0" fontId="12" fillId="14" borderId="14" xfId="0" applyFont="1" applyFill="1" applyBorder="1" applyAlignment="1">
      <alignment horizontal="center" vertical="center" wrapText="1"/>
    </xf>
    <xf numFmtId="0" fontId="7" fillId="14" borderId="14" xfId="1" applyFont="1" applyFill="1" applyBorder="1" applyAlignment="1">
      <alignment horizontal="center"/>
    </xf>
    <xf numFmtId="3" fontId="14" fillId="14" borderId="13" xfId="0" applyNumberFormat="1" applyFont="1" applyFill="1" applyBorder="1" applyAlignment="1">
      <alignment vertical="top" wrapText="1"/>
    </xf>
    <xf numFmtId="0" fontId="0" fillId="0" borderId="14" xfId="0" applyBorder="1" applyAlignment="1">
      <alignment vertical="center" wrapText="1"/>
    </xf>
    <xf numFmtId="0" fontId="1" fillId="0" borderId="14" xfId="1" applyFont="1" applyBorder="1" applyAlignment="1">
      <alignment horizontal="center" vertical="center"/>
    </xf>
    <xf numFmtId="3" fontId="14" fillId="0" borderId="13" xfId="0" applyNumberFormat="1" applyFont="1" applyBorder="1" applyAlignment="1">
      <alignment vertical="top" wrapText="1"/>
    </xf>
    <xf numFmtId="0" fontId="1" fillId="0" borderId="14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7" fillId="14" borderId="14" xfId="1" applyNumberFormat="1" applyFont="1" applyFill="1" applyBorder="1" applyAlignment="1">
      <alignment horizontal="right"/>
    </xf>
    <xf numFmtId="0" fontId="7" fillId="14" borderId="14" xfId="1" applyFont="1" applyFill="1" applyBorder="1" applyAlignment="1">
      <alignment horizontal="right"/>
    </xf>
    <xf numFmtId="0" fontId="33" fillId="0" borderId="14" xfId="0" applyFont="1" applyBorder="1" applyAlignment="1">
      <alignment vertical="center" wrapText="1"/>
    </xf>
    <xf numFmtId="3" fontId="38" fillId="0" borderId="14" xfId="0" applyNumberFormat="1" applyFont="1" applyBorder="1"/>
    <xf numFmtId="0" fontId="7" fillId="7" borderId="14" xfId="0" quotePrefix="1" applyFont="1" applyFill="1" applyBorder="1" applyAlignment="1">
      <alignment horizontal="center" wrapText="1"/>
    </xf>
    <xf numFmtId="0" fontId="7" fillId="7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vertical="center" wrapText="1"/>
    </xf>
    <xf numFmtId="0" fontId="1" fillId="0" borderId="19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49" fontId="1" fillId="0" borderId="14" xfId="0" applyNumberFormat="1" applyFont="1" applyBorder="1" applyAlignment="1">
      <alignment wrapText="1"/>
    </xf>
    <xf numFmtId="49" fontId="1" fillId="0" borderId="19" xfId="0" applyNumberFormat="1" applyFont="1" applyBorder="1" applyAlignment="1">
      <alignment horizontal="center" wrapText="1"/>
    </xf>
    <xf numFmtId="0" fontId="7" fillId="6" borderId="14" xfId="0" applyFont="1" applyFill="1" applyBorder="1" applyAlignment="1">
      <alignment horizontal="center" wrapText="1"/>
    </xf>
    <xf numFmtId="0" fontId="7" fillId="10" borderId="17" xfId="0" applyFont="1" applyFill="1" applyBorder="1" applyAlignment="1">
      <alignment vertical="top" wrapText="1"/>
    </xf>
    <xf numFmtId="0" fontId="7" fillId="10" borderId="14" xfId="0" applyFont="1" applyFill="1" applyBorder="1" applyAlignment="1">
      <alignment horizontal="center" wrapText="1"/>
    </xf>
    <xf numFmtId="3" fontId="19" fillId="10" borderId="14" xfId="0" applyNumberFormat="1" applyFont="1" applyFill="1" applyBorder="1" applyAlignment="1">
      <alignment horizontal="right" vertical="top" wrapText="1"/>
    </xf>
    <xf numFmtId="3" fontId="19" fillId="10" borderId="18" xfId="0" applyNumberFormat="1" applyFont="1" applyFill="1" applyBorder="1" applyAlignment="1">
      <alignment horizontal="right" vertical="top" wrapText="1"/>
    </xf>
    <xf numFmtId="3" fontId="22" fillId="11" borderId="14" xfId="0" applyNumberFormat="1" applyFont="1" applyFill="1" applyBorder="1" applyAlignment="1">
      <alignment horizontal="right" vertical="top" wrapText="1"/>
    </xf>
    <xf numFmtId="3" fontId="22" fillId="15" borderId="14" xfId="0" applyNumberFormat="1" applyFont="1" applyFill="1" applyBorder="1" applyAlignment="1">
      <alignment vertical="top" wrapText="1"/>
    </xf>
    <xf numFmtId="3" fontId="22" fillId="10" borderId="14" xfId="0" applyNumberFormat="1" applyFont="1" applyFill="1" applyBorder="1" applyAlignment="1">
      <alignment vertical="top" wrapText="1"/>
    </xf>
    <xf numFmtId="3" fontId="22" fillId="0" borderId="19" xfId="0" applyNumberFormat="1" applyFont="1" applyBorder="1" applyAlignment="1">
      <alignment horizontal="right" vertical="top" wrapText="1"/>
    </xf>
    <xf numFmtId="3" fontId="22" fillId="15" borderId="19" xfId="0" applyNumberFormat="1" applyFont="1" applyFill="1" applyBorder="1" applyAlignment="1">
      <alignment vertical="top" wrapText="1"/>
    </xf>
    <xf numFmtId="3" fontId="20" fillId="4" borderId="19" xfId="0" applyNumberFormat="1" applyFont="1" applyFill="1" applyBorder="1" applyAlignment="1">
      <alignment horizontal="right" vertical="top" wrapText="1"/>
    </xf>
    <xf numFmtId="3" fontId="22" fillId="10" borderId="19" xfId="0" applyNumberFormat="1" applyFont="1" applyFill="1" applyBorder="1" applyAlignment="1">
      <alignment vertical="top" wrapText="1"/>
    </xf>
    <xf numFmtId="3" fontId="22" fillId="0" borderId="26" xfId="0" applyNumberFormat="1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49" fontId="1" fillId="0" borderId="19" xfId="0" applyNumberFormat="1" applyFont="1" applyBorder="1" applyAlignment="1">
      <alignment wrapText="1"/>
    </xf>
    <xf numFmtId="49" fontId="7" fillId="16" borderId="14" xfId="0" applyNumberFormat="1" applyFont="1" applyFill="1" applyBorder="1" applyAlignment="1">
      <alignment horizontal="center" wrapText="1"/>
    </xf>
    <xf numFmtId="3" fontId="7" fillId="16" borderId="14" xfId="0" applyNumberFormat="1" applyFont="1" applyFill="1" applyBorder="1" applyAlignment="1">
      <alignment horizontal="right" wrapText="1"/>
    </xf>
    <xf numFmtId="0" fontId="14" fillId="17" borderId="14" xfId="1" applyFont="1" applyFill="1" applyBorder="1" applyAlignment="1">
      <alignment horizontal="center" vertical="center" wrapText="1"/>
    </xf>
    <xf numFmtId="0" fontId="14" fillId="17" borderId="14" xfId="1" applyFont="1" applyFill="1" applyBorder="1" applyAlignment="1">
      <alignment horizontal="center" vertical="center"/>
    </xf>
    <xf numFmtId="0" fontId="14" fillId="17" borderId="14" xfId="0" applyFont="1" applyFill="1" applyBorder="1" applyAlignment="1">
      <alignment horizontal="center" vertical="center" wrapText="1"/>
    </xf>
    <xf numFmtId="3" fontId="14" fillId="17" borderId="14" xfId="0" applyNumberFormat="1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39" fillId="9" borderId="14" xfId="0" applyFont="1" applyFill="1" applyBorder="1" applyAlignment="1">
      <alignment horizontal="center" vertical="center"/>
    </xf>
    <xf numFmtId="0" fontId="39" fillId="9" borderId="19" xfId="0" applyFont="1" applyFill="1" applyBorder="1" applyAlignment="1">
      <alignment horizontal="center" vertical="center"/>
    </xf>
    <xf numFmtId="3" fontId="21" fillId="18" borderId="19" xfId="0" applyNumberFormat="1" applyFont="1" applyFill="1" applyBorder="1" applyAlignment="1">
      <alignment horizontal="right" vertical="top" wrapText="1"/>
    </xf>
    <xf numFmtId="3" fontId="21" fillId="0" borderId="19" xfId="0" applyNumberFormat="1" applyFont="1" applyBorder="1" applyAlignment="1">
      <alignment horizontal="right" vertical="top" wrapText="1"/>
    </xf>
    <xf numFmtId="0" fontId="7" fillId="10" borderId="17" xfId="0" applyFont="1" applyFill="1" applyBorder="1" applyAlignment="1">
      <alignment horizontal="center" vertical="top" wrapText="1"/>
    </xf>
    <xf numFmtId="3" fontId="18" fillId="10" borderId="14" xfId="0" applyNumberFormat="1" applyFont="1" applyFill="1" applyBorder="1"/>
    <xf numFmtId="3" fontId="35" fillId="4" borderId="14" xfId="0" applyNumberFormat="1" applyFont="1" applyFill="1" applyBorder="1"/>
    <xf numFmtId="3" fontId="18" fillId="10" borderId="18" xfId="0" applyNumberFormat="1" applyFont="1" applyFill="1" applyBorder="1"/>
    <xf numFmtId="3" fontId="35" fillId="0" borderId="14" xfId="0" applyNumberFormat="1" applyFont="1" applyBorder="1"/>
    <xf numFmtId="3" fontId="38" fillId="0" borderId="18" xfId="0" applyNumberFormat="1" applyFont="1" applyBorder="1"/>
    <xf numFmtId="3" fontId="21" fillId="19" borderId="14" xfId="0" applyNumberFormat="1" applyFont="1" applyFill="1" applyBorder="1" applyAlignment="1">
      <alignment horizontal="right" vertical="top" wrapText="1"/>
    </xf>
    <xf numFmtId="0" fontId="1" fillId="0" borderId="28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3" fontId="22" fillId="0" borderId="0" xfId="0" applyNumberFormat="1" applyFont="1" applyAlignment="1">
      <alignment horizontal="right" vertical="top" wrapText="1"/>
    </xf>
    <xf numFmtId="3" fontId="22" fillId="15" borderId="0" xfId="0" applyNumberFormat="1" applyFont="1" applyFill="1" applyAlignment="1">
      <alignment vertical="top" wrapText="1"/>
    </xf>
    <xf numFmtId="3" fontId="20" fillId="4" borderId="0" xfId="0" applyNumberFormat="1" applyFont="1" applyFill="1" applyAlignment="1">
      <alignment horizontal="right" vertical="top" wrapText="1"/>
    </xf>
    <xf numFmtId="3" fontId="22" fillId="10" borderId="0" xfId="0" applyNumberFormat="1" applyFont="1" applyFill="1" applyAlignment="1">
      <alignment vertical="top" wrapText="1"/>
    </xf>
    <xf numFmtId="3" fontId="22" fillId="0" borderId="29" xfId="0" applyNumberFormat="1" applyFont="1" applyBorder="1" applyAlignment="1">
      <alignment vertical="top" wrapText="1"/>
    </xf>
    <xf numFmtId="0" fontId="18" fillId="2" borderId="30" xfId="0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center" vertical="distributed" wrapText="1"/>
    </xf>
    <xf numFmtId="0" fontId="1" fillId="2" borderId="6" xfId="0" applyFont="1" applyFill="1" applyBorder="1" applyAlignment="1">
      <alignment horizontal="center" wrapText="1"/>
    </xf>
    <xf numFmtId="3" fontId="21" fillId="2" borderId="30" xfId="0" applyNumberFormat="1" applyFont="1" applyFill="1" applyBorder="1" applyAlignment="1">
      <alignment horizontal="right" vertical="center" wrapText="1"/>
    </xf>
    <xf numFmtId="3" fontId="20" fillId="4" borderId="30" xfId="0" applyNumberFormat="1" applyFont="1" applyFill="1" applyBorder="1" applyAlignment="1">
      <alignment horizontal="right" vertical="center" wrapText="1"/>
    </xf>
    <xf numFmtId="0" fontId="7" fillId="6" borderId="22" xfId="0" applyFont="1" applyFill="1" applyBorder="1" applyAlignment="1">
      <alignment vertical="center" wrapText="1"/>
    </xf>
    <xf numFmtId="49" fontId="18" fillId="6" borderId="15" xfId="0" applyNumberFormat="1" applyFont="1" applyFill="1" applyBorder="1" applyAlignment="1">
      <alignment horizontal="center" vertical="distributed" wrapText="1"/>
    </xf>
    <xf numFmtId="3" fontId="21" fillId="6" borderId="15" xfId="0" applyNumberFormat="1" applyFont="1" applyFill="1" applyBorder="1" applyAlignment="1">
      <alignment horizontal="right" vertical="top" wrapText="1"/>
    </xf>
    <xf numFmtId="3" fontId="20" fillId="4" borderId="15" xfId="0" applyNumberFormat="1" applyFont="1" applyFill="1" applyBorder="1" applyAlignment="1">
      <alignment horizontal="right" vertical="top" wrapText="1"/>
    </xf>
    <xf numFmtId="0" fontId="7" fillId="6" borderId="31" xfId="0" applyFont="1" applyFill="1" applyBorder="1" applyAlignment="1">
      <alignment horizontal="left"/>
    </xf>
    <xf numFmtId="49" fontId="7" fillId="6" borderId="15" xfId="0" applyNumberFormat="1" applyFont="1" applyFill="1" applyBorder="1" applyAlignment="1">
      <alignment horizontal="center" wrapText="1"/>
    </xf>
    <xf numFmtId="0" fontId="7" fillId="6" borderId="17" xfId="0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3" fontId="21" fillId="6" borderId="14" xfId="0" applyNumberFormat="1" applyFont="1" applyFill="1" applyBorder="1" applyAlignment="1">
      <alignment wrapText="1"/>
    </xf>
    <xf numFmtId="3" fontId="20" fillId="4" borderId="14" xfId="0" applyNumberFormat="1" applyFont="1" applyFill="1" applyBorder="1" applyAlignment="1">
      <alignment wrapText="1"/>
    </xf>
    <xf numFmtId="3" fontId="21" fillId="6" borderId="18" xfId="0" applyNumberFormat="1" applyFont="1" applyFill="1" applyBorder="1" applyAlignment="1">
      <alignment wrapText="1"/>
    </xf>
    <xf numFmtId="0" fontId="7" fillId="6" borderId="33" xfId="0" applyFont="1" applyFill="1" applyBorder="1" applyAlignment="1">
      <alignment horizontal="center"/>
    </xf>
    <xf numFmtId="49" fontId="1" fillId="6" borderId="14" xfId="0" applyNumberFormat="1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3" fontId="24" fillId="6" borderId="14" xfId="0" applyNumberFormat="1" applyFont="1" applyFill="1" applyBorder="1" applyAlignment="1">
      <alignment horizontal="right" vertical="top" wrapText="1"/>
    </xf>
    <xf numFmtId="0" fontId="2" fillId="0" borderId="14" xfId="0" applyFont="1" applyBorder="1"/>
    <xf numFmtId="3" fontId="22" fillId="0" borderId="14" xfId="0" applyNumberFormat="1" applyFont="1" applyBorder="1" applyAlignment="1">
      <alignment wrapText="1"/>
    </xf>
    <xf numFmtId="3" fontId="22" fillId="0" borderId="18" xfId="0" applyNumberFormat="1" applyFont="1" applyBorder="1" applyAlignment="1">
      <alignment wrapText="1"/>
    </xf>
    <xf numFmtId="0" fontId="7" fillId="6" borderId="20" xfId="0" applyFont="1" applyFill="1" applyBorder="1" applyAlignment="1">
      <alignment vertical="top" wrapText="1"/>
    </xf>
    <xf numFmtId="49" fontId="7" fillId="6" borderId="14" xfId="0" applyNumberFormat="1" applyFont="1" applyFill="1" applyBorder="1" applyAlignment="1">
      <alignment horizontal="center"/>
    </xf>
    <xf numFmtId="0" fontId="7" fillId="6" borderId="14" xfId="0" applyFont="1" applyFill="1" applyBorder="1"/>
    <xf numFmtId="0" fontId="2" fillId="7" borderId="14" xfId="0" applyFont="1" applyFill="1" applyBorder="1"/>
    <xf numFmtId="3" fontId="18" fillId="7" borderId="14" xfId="0" applyNumberFormat="1" applyFont="1" applyFill="1" applyBorder="1"/>
    <xf numFmtId="3" fontId="38" fillId="9" borderId="14" xfId="0" applyNumberFormat="1" applyFont="1" applyFill="1" applyBorder="1"/>
    <xf numFmtId="3" fontId="22" fillId="9" borderId="14" xfId="0" applyNumberFormat="1" applyFont="1" applyFill="1" applyBorder="1" applyAlignment="1">
      <alignment wrapText="1"/>
    </xf>
    <xf numFmtId="0" fontId="1" fillId="7" borderId="9" xfId="0" applyFont="1" applyFill="1" applyBorder="1" applyAlignment="1">
      <alignment vertical="top" wrapText="1"/>
    </xf>
    <xf numFmtId="3" fontId="22" fillId="0" borderId="12" xfId="0" applyNumberFormat="1" applyFont="1" applyBorder="1" applyAlignment="1">
      <alignment wrapText="1"/>
    </xf>
    <xf numFmtId="3" fontId="18" fillId="20" borderId="14" xfId="0" applyNumberFormat="1" applyFont="1" applyFill="1" applyBorder="1"/>
    <xf numFmtId="3" fontId="18" fillId="0" borderId="14" xfId="0" applyNumberFormat="1" applyFont="1" applyBorder="1"/>
    <xf numFmtId="0" fontId="7" fillId="0" borderId="17" xfId="0" applyFont="1" applyBorder="1" applyAlignment="1">
      <alignment vertical="top" wrapText="1"/>
    </xf>
    <xf numFmtId="16" fontId="23" fillId="6" borderId="14" xfId="0" applyNumberFormat="1" applyFont="1" applyFill="1" applyBorder="1" applyAlignment="1">
      <alignment horizontal="center" vertical="top" wrapText="1"/>
    </xf>
    <xf numFmtId="3" fontId="38" fillId="6" borderId="14" xfId="0" applyNumberFormat="1" applyFont="1" applyFill="1" applyBorder="1"/>
    <xf numFmtId="3" fontId="38" fillId="6" borderId="18" xfId="0" applyNumberFormat="1" applyFont="1" applyFill="1" applyBorder="1"/>
    <xf numFmtId="0" fontId="7" fillId="7" borderId="17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16" fontId="7" fillId="10" borderId="14" xfId="0" quotePrefix="1" applyNumberFormat="1" applyFont="1" applyFill="1" applyBorder="1" applyAlignment="1">
      <alignment horizontal="center" vertical="top" wrapText="1"/>
    </xf>
    <xf numFmtId="3" fontId="17" fillId="10" borderId="14" xfId="0" applyNumberFormat="1" applyFont="1" applyFill="1" applyBorder="1"/>
    <xf numFmtId="3" fontId="21" fillId="0" borderId="14" xfId="0" applyNumberFormat="1" applyFont="1" applyBorder="1" applyAlignment="1">
      <alignment wrapText="1"/>
    </xf>
    <xf numFmtId="3" fontId="40" fillId="0" borderId="14" xfId="0" applyNumberFormat="1" applyFont="1" applyBorder="1"/>
    <xf numFmtId="3" fontId="17" fillId="20" borderId="14" xfId="0" applyNumberFormat="1" applyFont="1" applyFill="1" applyBorder="1"/>
    <xf numFmtId="0" fontId="7" fillId="6" borderId="23" xfId="0" applyFont="1" applyFill="1" applyBorder="1" applyAlignment="1">
      <alignment horizontal="center" vertical="center" wrapText="1"/>
    </xf>
    <xf numFmtId="3" fontId="18" fillId="6" borderId="14" xfId="0" applyNumberFormat="1" applyFont="1" applyFill="1" applyBorder="1" applyAlignment="1">
      <alignment horizontal="right" vertical="center"/>
    </xf>
    <xf numFmtId="3" fontId="35" fillId="4" borderId="14" xfId="0" applyNumberFormat="1" applyFont="1" applyFill="1" applyBorder="1" applyAlignment="1">
      <alignment horizontal="right" vertical="center"/>
    </xf>
    <xf numFmtId="0" fontId="7" fillId="7" borderId="23" xfId="0" applyFont="1" applyFill="1" applyBorder="1" applyAlignment="1">
      <alignment horizontal="center" vertical="center" wrapText="1"/>
    </xf>
    <xf numFmtId="3" fontId="21" fillId="9" borderId="14" xfId="0" applyNumberFormat="1" applyFont="1" applyFill="1" applyBorder="1" applyAlignment="1">
      <alignment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4" xfId="0" quotePrefix="1" applyFont="1" applyFill="1" applyBorder="1" applyAlignment="1">
      <alignment horizontal="center" vertical="top" wrapText="1"/>
    </xf>
    <xf numFmtId="0" fontId="2" fillId="5" borderId="14" xfId="0" applyFont="1" applyFill="1" applyBorder="1"/>
    <xf numFmtId="3" fontId="18" fillId="5" borderId="14" xfId="0" applyNumberFormat="1" applyFont="1" applyFill="1" applyBorder="1"/>
    <xf numFmtId="3" fontId="35" fillId="5" borderId="14" xfId="0" applyNumberFormat="1" applyFont="1" applyFill="1" applyBorder="1"/>
    <xf numFmtId="0" fontId="14" fillId="5" borderId="17" xfId="0" applyFont="1" applyFill="1" applyBorder="1" applyAlignment="1">
      <alignment vertical="top" wrapText="1"/>
    </xf>
    <xf numFmtId="3" fontId="17" fillId="5" borderId="14" xfId="0" applyNumberFormat="1" applyFont="1" applyFill="1" applyBorder="1"/>
    <xf numFmtId="14" fontId="14" fillId="0" borderId="14" xfId="0" applyNumberFormat="1" applyFont="1" applyBorder="1" applyAlignment="1">
      <alignment horizontal="center" vertical="top" wrapText="1"/>
    </xf>
    <xf numFmtId="3" fontId="17" fillId="0" borderId="14" xfId="0" applyNumberFormat="1" applyFont="1" applyBorder="1"/>
    <xf numFmtId="3" fontId="21" fillId="0" borderId="18" xfId="0" applyNumberFormat="1" applyFont="1" applyBorder="1" applyAlignment="1">
      <alignment wrapText="1"/>
    </xf>
    <xf numFmtId="0" fontId="2" fillId="0" borderId="24" xfId="1" applyFont="1" applyBorder="1" applyAlignment="1">
      <alignment vertical="center" wrapText="1"/>
    </xf>
    <xf numFmtId="0" fontId="7" fillId="5" borderId="17" xfId="0" applyFont="1" applyFill="1" applyBorder="1" applyAlignment="1">
      <alignment vertical="top" wrapText="1"/>
    </xf>
    <xf numFmtId="3" fontId="21" fillId="5" borderId="14" xfId="0" applyNumberFormat="1" applyFont="1" applyFill="1" applyBorder="1" applyAlignment="1">
      <alignment wrapText="1"/>
    </xf>
    <xf numFmtId="3" fontId="38" fillId="11" borderId="14" xfId="0" applyNumberFormat="1" applyFont="1" applyFill="1" applyBorder="1"/>
    <xf numFmtId="3" fontId="22" fillId="11" borderId="14" xfId="0" applyNumberFormat="1" applyFont="1" applyFill="1" applyBorder="1" applyAlignment="1">
      <alignment wrapText="1"/>
    </xf>
    <xf numFmtId="3" fontId="22" fillId="11" borderId="18" xfId="0" applyNumberFormat="1" applyFont="1" applyFill="1" applyBorder="1" applyAlignment="1">
      <alignment wrapText="1"/>
    </xf>
    <xf numFmtId="14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3" fontId="38" fillId="5" borderId="14" xfId="0" applyNumberFormat="1" applyFont="1" applyFill="1" applyBorder="1"/>
    <xf numFmtId="3" fontId="22" fillId="5" borderId="14" xfId="0" applyNumberFormat="1" applyFont="1" applyFill="1" applyBorder="1" applyAlignment="1">
      <alignment wrapText="1"/>
    </xf>
    <xf numFmtId="3" fontId="22" fillId="5" borderId="18" xfId="0" applyNumberFormat="1" applyFont="1" applyFill="1" applyBorder="1" applyAlignment="1">
      <alignment wrapText="1"/>
    </xf>
    <xf numFmtId="0" fontId="1" fillId="7" borderId="12" xfId="0" applyFont="1" applyFill="1" applyBorder="1" applyAlignment="1">
      <alignment horizontal="center" vertical="top" wrapText="1"/>
    </xf>
    <xf numFmtId="14" fontId="1" fillId="5" borderId="12" xfId="0" applyNumberFormat="1" applyFont="1" applyFill="1" applyBorder="1" applyAlignment="1">
      <alignment horizontal="center" vertical="top" wrapText="1"/>
    </xf>
    <xf numFmtId="14" fontId="1" fillId="7" borderId="12" xfId="0" applyNumberFormat="1" applyFont="1" applyFill="1" applyBorder="1" applyAlignment="1">
      <alignment horizontal="center" vertical="top" wrapText="1"/>
    </xf>
    <xf numFmtId="3" fontId="8" fillId="0" borderId="14" xfId="0" applyNumberFormat="1" applyFont="1" applyBorder="1"/>
    <xf numFmtId="0" fontId="1" fillId="0" borderId="17" xfId="0" applyFont="1" applyBorder="1" applyAlignment="1">
      <alignment horizontal="left" vertical="top" wrapText="1"/>
    </xf>
    <xf numFmtId="0" fontId="7" fillId="7" borderId="12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7" fillId="10" borderId="14" xfId="0" applyNumberFormat="1" applyFont="1" applyFill="1" applyBorder="1" applyAlignment="1">
      <alignment horizontal="center"/>
    </xf>
    <xf numFmtId="0" fontId="2" fillId="10" borderId="0" xfId="0" applyFont="1" applyFill="1"/>
    <xf numFmtId="0" fontId="7" fillId="10" borderId="14" xfId="0" applyFont="1" applyFill="1" applyBorder="1" applyAlignment="1">
      <alignment horizontal="center"/>
    </xf>
    <xf numFmtId="0" fontId="30" fillId="0" borderId="35" xfId="0" applyFont="1" applyBorder="1" applyAlignment="1">
      <alignment vertical="top" wrapText="1"/>
    </xf>
    <xf numFmtId="0" fontId="7" fillId="10" borderId="14" xfId="0" quotePrefix="1" applyFont="1" applyFill="1" applyBorder="1" applyAlignment="1">
      <alignment horizontal="center" wrapText="1"/>
    </xf>
    <xf numFmtId="0" fontId="2" fillId="10" borderId="14" xfId="0" applyFont="1" applyFill="1" applyBorder="1"/>
    <xf numFmtId="0" fontId="1" fillId="0" borderId="19" xfId="0" quotePrefix="1" applyFont="1" applyBorder="1" applyAlignment="1">
      <alignment horizontal="center" wrapText="1"/>
    </xf>
    <xf numFmtId="0" fontId="2" fillId="0" borderId="19" xfId="0" applyFont="1" applyBorder="1"/>
    <xf numFmtId="3" fontId="38" fillId="0" borderId="19" xfId="0" applyNumberFormat="1" applyFont="1" applyBorder="1"/>
    <xf numFmtId="3" fontId="38" fillId="9" borderId="19" xfId="0" applyNumberFormat="1" applyFont="1" applyFill="1" applyBorder="1"/>
    <xf numFmtId="3" fontId="22" fillId="9" borderId="19" xfId="0" applyNumberFormat="1" applyFont="1" applyFill="1" applyBorder="1" applyAlignment="1">
      <alignment vertical="top" wrapText="1"/>
    </xf>
    <xf numFmtId="3" fontId="35" fillId="4" borderId="19" xfId="0" applyNumberFormat="1" applyFont="1" applyFill="1" applyBorder="1"/>
    <xf numFmtId="0" fontId="1" fillId="0" borderId="19" xfId="0" applyFont="1" applyBorder="1" applyAlignment="1">
      <alignment vertical="top" wrapText="1"/>
    </xf>
    <xf numFmtId="3" fontId="38" fillId="0" borderId="19" xfId="0" applyNumberFormat="1" applyFont="1" applyBorder="1" applyAlignment="1">
      <alignment horizontal="center" vertical="center"/>
    </xf>
    <xf numFmtId="3" fontId="38" fillId="9" borderId="19" xfId="0" applyNumberFormat="1" applyFont="1" applyFill="1" applyBorder="1" applyAlignment="1">
      <alignment horizontal="center" vertical="center"/>
    </xf>
    <xf numFmtId="3" fontId="22" fillId="9" borderId="19" xfId="0" applyNumberFormat="1" applyFont="1" applyFill="1" applyBorder="1" applyAlignment="1">
      <alignment horizontal="right" vertical="center" wrapText="1"/>
    </xf>
    <xf numFmtId="3" fontId="38" fillId="9" borderId="19" xfId="0" applyNumberFormat="1" applyFont="1" applyFill="1" applyBorder="1" applyAlignment="1">
      <alignment horizontal="right" vertical="center"/>
    </xf>
    <xf numFmtId="3" fontId="35" fillId="4" borderId="19" xfId="0" applyNumberFormat="1" applyFont="1" applyFill="1" applyBorder="1" applyAlignment="1">
      <alignment horizontal="right" vertical="center"/>
    </xf>
    <xf numFmtId="3" fontId="38" fillId="0" borderId="19" xfId="0" applyNumberFormat="1" applyFont="1" applyBorder="1" applyAlignment="1">
      <alignment horizontal="right" vertical="center"/>
    </xf>
    <xf numFmtId="3" fontId="22" fillId="0" borderId="26" xfId="0" applyNumberFormat="1" applyFont="1" applyBorder="1" applyAlignment="1">
      <alignment horizontal="right" vertical="center" wrapText="1"/>
    </xf>
    <xf numFmtId="3" fontId="22" fillId="0" borderId="19" xfId="0" applyNumberFormat="1" applyFont="1" applyBorder="1" applyAlignment="1">
      <alignment horizontal="right" vertical="center" wrapText="1"/>
    </xf>
    <xf numFmtId="3" fontId="35" fillId="0" borderId="19" xfId="0" applyNumberFormat="1" applyFont="1" applyBorder="1" applyAlignment="1">
      <alignment horizontal="right" vertical="center"/>
    </xf>
    <xf numFmtId="3" fontId="38" fillId="0" borderId="14" xfId="0" applyNumberFormat="1" applyFont="1" applyBorder="1" applyAlignment="1">
      <alignment vertical="center"/>
    </xf>
    <xf numFmtId="3" fontId="22" fillId="0" borderId="19" xfId="0" applyNumberFormat="1" applyFont="1" applyBorder="1" applyAlignment="1">
      <alignment vertical="center" wrapText="1"/>
    </xf>
    <xf numFmtId="3" fontId="35" fillId="0" borderId="14" xfId="0" applyNumberFormat="1" applyFont="1" applyBorder="1" applyAlignment="1">
      <alignment vertical="center"/>
    </xf>
    <xf numFmtId="3" fontId="22" fillId="0" borderId="14" xfId="0" applyNumberFormat="1" applyFont="1" applyBorder="1" applyAlignment="1">
      <alignment vertical="center" wrapText="1"/>
    </xf>
    <xf numFmtId="3" fontId="22" fillId="0" borderId="26" xfId="0" applyNumberFormat="1" applyFont="1" applyBorder="1" applyAlignment="1">
      <alignment vertical="center" wrapText="1"/>
    </xf>
    <xf numFmtId="3" fontId="38" fillId="9" borderId="19" xfId="0" applyNumberFormat="1" applyFont="1" applyFill="1" applyBorder="1" applyAlignment="1">
      <alignment vertical="center"/>
    </xf>
    <xf numFmtId="3" fontId="22" fillId="9" borderId="19" xfId="0" applyNumberFormat="1" applyFont="1" applyFill="1" applyBorder="1" applyAlignment="1">
      <alignment horizontal="center" vertical="center" wrapText="1"/>
    </xf>
    <xf numFmtId="3" fontId="38" fillId="9" borderId="14" xfId="0" applyNumberFormat="1" applyFont="1" applyFill="1" applyBorder="1" applyAlignment="1">
      <alignment horizontal="center" vertical="center"/>
    </xf>
    <xf numFmtId="3" fontId="35" fillId="4" borderId="19" xfId="0" applyNumberFormat="1" applyFont="1" applyFill="1" applyBorder="1" applyAlignment="1">
      <alignment horizontal="center" vertical="center"/>
    </xf>
    <xf numFmtId="3" fontId="22" fillId="9" borderId="14" xfId="0" applyNumberFormat="1" applyFont="1" applyFill="1" applyBorder="1" applyAlignment="1">
      <alignment horizontal="center" vertical="center" wrapText="1"/>
    </xf>
    <xf numFmtId="3" fontId="38" fillId="9" borderId="14" xfId="0" applyNumberFormat="1" applyFont="1" applyFill="1" applyBorder="1" applyAlignment="1">
      <alignment vertical="center"/>
    </xf>
    <xf numFmtId="49" fontId="18" fillId="2" borderId="30" xfId="0" applyNumberFormat="1" applyFont="1" applyFill="1" applyBorder="1" applyAlignment="1">
      <alignment horizontal="center"/>
    </xf>
    <xf numFmtId="0" fontId="2" fillId="2" borderId="21" xfId="0" applyFont="1" applyFill="1" applyBorder="1"/>
    <xf numFmtId="3" fontId="18" fillId="2" borderId="30" xfId="0" applyNumberFormat="1" applyFont="1" applyFill="1" applyBorder="1" applyAlignment="1">
      <alignment horizontal="right" vertical="center"/>
    </xf>
    <xf numFmtId="0" fontId="7" fillId="6" borderId="9" xfId="0" applyFont="1" applyFill="1" applyBorder="1" applyAlignment="1">
      <alignment vertical="center" wrapText="1"/>
    </xf>
    <xf numFmtId="49" fontId="18" fillId="6" borderId="11" xfId="0" applyNumberFormat="1" applyFont="1" applyFill="1" applyBorder="1" applyAlignment="1">
      <alignment horizontal="center"/>
    </xf>
    <xf numFmtId="0" fontId="2" fillId="6" borderId="14" xfId="0" applyFont="1" applyFill="1" applyBorder="1"/>
    <xf numFmtId="3" fontId="18" fillId="6" borderId="15" xfId="0" applyNumberFormat="1" applyFont="1" applyFill="1" applyBorder="1"/>
    <xf numFmtId="3" fontId="35" fillId="4" borderId="15" xfId="0" applyNumberFormat="1" applyFont="1" applyFill="1" applyBorder="1"/>
    <xf numFmtId="49" fontId="18" fillId="6" borderId="13" xfId="0" applyNumberFormat="1" applyFont="1" applyFill="1" applyBorder="1" applyAlignment="1">
      <alignment horizontal="center"/>
    </xf>
    <xf numFmtId="0" fontId="7" fillId="21" borderId="17" xfId="0" applyFont="1" applyFill="1" applyBorder="1" applyAlignment="1">
      <alignment vertical="top" wrapText="1"/>
    </xf>
    <xf numFmtId="49" fontId="7" fillId="21" borderId="14" xfId="0" applyNumberFormat="1" applyFont="1" applyFill="1" applyBorder="1" applyAlignment="1">
      <alignment horizontal="center" vertical="top" wrapText="1"/>
    </xf>
    <xf numFmtId="14" fontId="7" fillId="21" borderId="14" xfId="0" applyNumberFormat="1" applyFont="1" applyFill="1" applyBorder="1" applyAlignment="1">
      <alignment horizontal="center" vertical="top" wrapText="1"/>
    </xf>
    <xf numFmtId="3" fontId="18" fillId="21" borderId="14" xfId="0" applyNumberFormat="1" applyFont="1" applyFill="1" applyBorder="1"/>
    <xf numFmtId="3" fontId="22" fillId="11" borderId="14" xfId="0" applyNumberFormat="1" applyFont="1" applyFill="1" applyBorder="1" applyAlignment="1">
      <alignment horizontal="right" vertical="center" wrapText="1"/>
    </xf>
    <xf numFmtId="3" fontId="38" fillId="11" borderId="14" xfId="0" applyNumberFormat="1" applyFont="1" applyFill="1" applyBorder="1" applyAlignment="1">
      <alignment horizontal="right" vertical="center"/>
    </xf>
    <xf numFmtId="3" fontId="38" fillId="9" borderId="14" xfId="0" applyNumberFormat="1" applyFont="1" applyFill="1" applyBorder="1" applyAlignment="1">
      <alignment horizontal="right"/>
    </xf>
    <xf numFmtId="3" fontId="22" fillId="9" borderId="14" xfId="0" applyNumberFormat="1" applyFont="1" applyFill="1" applyBorder="1" applyAlignment="1">
      <alignment horizontal="right" vertical="center" wrapText="1"/>
    </xf>
    <xf numFmtId="3" fontId="38" fillId="9" borderId="14" xfId="0" applyNumberFormat="1" applyFont="1" applyFill="1" applyBorder="1" applyAlignment="1">
      <alignment horizontal="right" vertical="center"/>
    </xf>
    <xf numFmtId="3" fontId="22" fillId="9" borderId="14" xfId="0" applyNumberFormat="1" applyFont="1" applyFill="1" applyBorder="1" applyAlignment="1">
      <alignment horizontal="right" vertical="top" wrapText="1"/>
    </xf>
    <xf numFmtId="3" fontId="22" fillId="9" borderId="18" xfId="0" applyNumberFormat="1" applyFont="1" applyFill="1" applyBorder="1" applyAlignment="1">
      <alignment horizontal="right" vertical="top" wrapText="1"/>
    </xf>
    <xf numFmtId="0" fontId="7" fillId="21" borderId="17" xfId="0" applyFont="1" applyFill="1" applyBorder="1" applyAlignment="1">
      <alignment horizontal="center" vertical="top" wrapText="1"/>
    </xf>
    <xf numFmtId="14" fontId="1" fillId="22" borderId="14" xfId="0" applyNumberFormat="1" applyFont="1" applyFill="1" applyBorder="1" applyAlignment="1">
      <alignment horizontal="center" vertical="top" wrapText="1"/>
    </xf>
    <xf numFmtId="3" fontId="22" fillId="11" borderId="14" xfId="0" applyNumberFormat="1" applyFont="1" applyFill="1" applyBorder="1" applyAlignment="1">
      <alignment horizontal="right" wrapText="1"/>
    </xf>
    <xf numFmtId="3" fontId="40" fillId="11" borderId="14" xfId="0" applyNumberFormat="1" applyFont="1" applyFill="1" applyBorder="1"/>
    <xf numFmtId="3" fontId="22" fillId="11" borderId="18" xfId="0" applyNumberFormat="1" applyFont="1" applyFill="1" applyBorder="1" applyAlignment="1">
      <alignment vertical="top" wrapText="1"/>
    </xf>
    <xf numFmtId="14" fontId="1" fillId="22" borderId="13" xfId="0" applyNumberFormat="1" applyFont="1" applyFill="1" applyBorder="1" applyAlignment="1">
      <alignment horizontal="center" vertical="top" wrapText="1"/>
    </xf>
    <xf numFmtId="3" fontId="22" fillId="11" borderId="12" xfId="0" applyNumberFormat="1" applyFont="1" applyFill="1" applyBorder="1" applyAlignment="1">
      <alignment vertical="top" wrapText="1"/>
    </xf>
    <xf numFmtId="0" fontId="7" fillId="21" borderId="17" xfId="0" applyFont="1" applyFill="1" applyBorder="1" applyAlignment="1">
      <alignment horizontal="left" vertical="top" wrapText="1" indent="2"/>
    </xf>
    <xf numFmtId="0" fontId="7" fillId="21" borderId="14" xfId="0" quotePrefix="1" applyFont="1" applyFill="1" applyBorder="1" applyAlignment="1">
      <alignment horizontal="center" vertical="top" wrapText="1"/>
    </xf>
    <xf numFmtId="0" fontId="7" fillId="21" borderId="14" xfId="0" applyFont="1" applyFill="1" applyBorder="1" applyAlignment="1">
      <alignment horizontal="center" vertical="top" wrapText="1"/>
    </xf>
    <xf numFmtId="3" fontId="22" fillId="0" borderId="14" xfId="0" applyNumberFormat="1" applyFont="1" applyBorder="1" applyAlignment="1">
      <alignment horizontal="right" wrapText="1"/>
    </xf>
    <xf numFmtId="3" fontId="38" fillId="0" borderId="14" xfId="0" applyNumberFormat="1" applyFont="1" applyBorder="1" applyAlignment="1">
      <alignment horizontal="right"/>
    </xf>
    <xf numFmtId="3" fontId="35" fillId="0" borderId="14" xfId="0" applyNumberFormat="1" applyFont="1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3" fontId="38" fillId="11" borderId="14" xfId="0" applyNumberFormat="1" applyFont="1" applyFill="1" applyBorder="1" applyAlignment="1">
      <alignment horizontal="right"/>
    </xf>
    <xf numFmtId="3" fontId="35" fillId="4" borderId="14" xfId="0" applyNumberFormat="1" applyFont="1" applyFill="1" applyBorder="1" applyAlignment="1">
      <alignment horizontal="right"/>
    </xf>
    <xf numFmtId="0" fontId="1" fillId="21" borderId="0" xfId="0" applyFont="1" applyFill="1" applyAlignment="1">
      <alignment horizontal="center" vertical="top" wrapText="1"/>
    </xf>
    <xf numFmtId="3" fontId="22" fillId="9" borderId="18" xfId="0" applyNumberFormat="1" applyFont="1" applyFill="1" applyBorder="1" applyAlignment="1">
      <alignment horizontal="right" vertical="center" wrapText="1"/>
    </xf>
    <xf numFmtId="0" fontId="7" fillId="23" borderId="17" xfId="0" applyFont="1" applyFill="1" applyBorder="1" applyAlignment="1">
      <alignment vertical="top" wrapText="1"/>
    </xf>
    <xf numFmtId="49" fontId="7" fillId="23" borderId="14" xfId="0" applyNumberFormat="1" applyFont="1" applyFill="1" applyBorder="1" applyAlignment="1">
      <alignment horizontal="center"/>
    </xf>
    <xf numFmtId="0" fontId="2" fillId="23" borderId="0" xfId="0" applyFont="1" applyFill="1"/>
    <xf numFmtId="3" fontId="18" fillId="23" borderId="14" xfId="0" applyNumberFormat="1" applyFont="1" applyFill="1" applyBorder="1"/>
    <xf numFmtId="0" fontId="7" fillId="6" borderId="14" xfId="0" applyFont="1" applyFill="1" applyBorder="1" applyAlignment="1">
      <alignment horizontal="center"/>
    </xf>
    <xf numFmtId="0" fontId="7" fillId="6" borderId="0" xfId="0" applyFont="1" applyFill="1"/>
    <xf numFmtId="0" fontId="23" fillId="3" borderId="17" xfId="0" applyFont="1" applyFill="1" applyBorder="1" applyAlignment="1">
      <alignment vertical="top" wrapText="1"/>
    </xf>
    <xf numFmtId="0" fontId="23" fillId="3" borderId="14" xfId="0" quotePrefix="1" applyFont="1" applyFill="1" applyBorder="1" applyAlignment="1">
      <alignment horizontal="center" vertical="top" wrapText="1"/>
    </xf>
    <xf numFmtId="0" fontId="23" fillId="3" borderId="14" xfId="0" applyFont="1" applyFill="1" applyBorder="1" applyAlignment="1">
      <alignment horizontal="center" vertical="top" wrapText="1"/>
    </xf>
    <xf numFmtId="3" fontId="41" fillId="3" borderId="14" xfId="0" applyNumberFormat="1" applyFont="1" applyFill="1" applyBorder="1"/>
    <xf numFmtId="3" fontId="41" fillId="0" borderId="14" xfId="0" applyNumberFormat="1" applyFont="1" applyBorder="1"/>
    <xf numFmtId="3" fontId="42" fillId="0" borderId="14" xfId="0" applyNumberFormat="1" applyFont="1" applyBorder="1"/>
    <xf numFmtId="3" fontId="41" fillId="3" borderId="18" xfId="0" applyNumberFormat="1" applyFont="1" applyFill="1" applyBorder="1"/>
    <xf numFmtId="3" fontId="38" fillId="0" borderId="14" xfId="0" applyNumberFormat="1" applyFont="1" applyBorder="1" applyAlignment="1">
      <alignment horizontal="right" vertical="center"/>
    </xf>
    <xf numFmtId="3" fontId="35" fillId="0" borderId="14" xfId="0" applyNumberFormat="1" applyFont="1" applyBorder="1" applyAlignment="1">
      <alignment horizontal="right" vertical="center"/>
    </xf>
    <xf numFmtId="0" fontId="43" fillId="3" borderId="17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3" fontId="44" fillId="9" borderId="14" xfId="0" applyNumberFormat="1" applyFont="1" applyFill="1" applyBorder="1"/>
    <xf numFmtId="3" fontId="38" fillId="9" borderId="18" xfId="0" applyNumberFormat="1" applyFont="1" applyFill="1" applyBorder="1"/>
    <xf numFmtId="3" fontId="44" fillId="11" borderId="14" xfId="0" applyNumberFormat="1" applyFont="1" applyFill="1" applyBorder="1"/>
    <xf numFmtId="3" fontId="38" fillId="11" borderId="18" xfId="0" applyNumberFormat="1" applyFont="1" applyFill="1" applyBorder="1"/>
    <xf numFmtId="3" fontId="7" fillId="10" borderId="14" xfId="0" applyNumberFormat="1" applyFont="1" applyFill="1" applyBorder="1"/>
    <xf numFmtId="3" fontId="45" fillId="4" borderId="14" xfId="0" applyNumberFormat="1" applyFont="1" applyFill="1" applyBorder="1"/>
    <xf numFmtId="3" fontId="44" fillId="10" borderId="14" xfId="0" applyNumberFormat="1" applyFont="1" applyFill="1" applyBorder="1"/>
    <xf numFmtId="3" fontId="7" fillId="10" borderId="18" xfId="0" applyNumberFormat="1" applyFont="1" applyFill="1" applyBorder="1"/>
    <xf numFmtId="3" fontId="2" fillId="0" borderId="14" xfId="0" applyNumberFormat="1" applyFont="1" applyBorder="1"/>
    <xf numFmtId="3" fontId="2" fillId="0" borderId="18" xfId="0" applyNumberFormat="1" applyFont="1" applyBorder="1"/>
    <xf numFmtId="3" fontId="2" fillId="9" borderId="14" xfId="0" applyNumberFormat="1" applyFont="1" applyFill="1" applyBorder="1"/>
    <xf numFmtId="3" fontId="8" fillId="9" borderId="14" xfId="0" applyNumberFormat="1" applyFont="1" applyFill="1" applyBorder="1"/>
    <xf numFmtId="3" fontId="2" fillId="9" borderId="18" xfId="0" applyNumberFormat="1" applyFont="1" applyFill="1" applyBorder="1"/>
    <xf numFmtId="3" fontId="9" fillId="10" borderId="14" xfId="0" applyNumberFormat="1" applyFont="1" applyFill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37" xfId="0" applyFont="1" applyBorder="1" applyAlignment="1">
      <alignment horizontal="center" wrapText="1"/>
    </xf>
    <xf numFmtId="3" fontId="2" fillId="0" borderId="37" xfId="0" applyNumberFormat="1" applyFont="1" applyBorder="1"/>
    <xf numFmtId="3" fontId="45" fillId="4" borderId="37" xfId="0" applyNumberFormat="1" applyFont="1" applyFill="1" applyBorder="1"/>
    <xf numFmtId="3" fontId="9" fillId="10" borderId="37" xfId="0" applyNumberFormat="1" applyFont="1" applyFill="1" applyBorder="1" applyAlignment="1">
      <alignment vertical="top" wrapText="1"/>
    </xf>
    <xf numFmtId="3" fontId="8" fillId="0" borderId="37" xfId="0" applyNumberFormat="1" applyFont="1" applyBorder="1"/>
    <xf numFmtId="3" fontId="2" fillId="0" borderId="38" xfId="0" applyNumberFormat="1" applyFont="1" applyBorder="1"/>
    <xf numFmtId="3" fontId="22" fillId="0" borderId="25" xfId="0" applyNumberFormat="1" applyFont="1" applyBorder="1" applyAlignment="1">
      <alignment wrapText="1"/>
    </xf>
    <xf numFmtId="3" fontId="2" fillId="0" borderId="25" xfId="0" applyNumberFormat="1" applyFont="1" applyBorder="1"/>
    <xf numFmtId="3" fontId="45" fillId="4" borderId="25" xfId="0" applyNumberFormat="1" applyFont="1" applyFill="1" applyBorder="1"/>
    <xf numFmtId="3" fontId="38" fillId="0" borderId="25" xfId="0" applyNumberFormat="1" applyFont="1" applyBorder="1"/>
    <xf numFmtId="3" fontId="2" fillId="0" borderId="39" xfId="0" applyNumberFormat="1" applyFont="1" applyBorder="1"/>
    <xf numFmtId="3" fontId="7" fillId="14" borderId="25" xfId="0" applyNumberFormat="1" applyFont="1" applyFill="1" applyBorder="1" applyAlignment="1">
      <alignment horizontal="right"/>
    </xf>
    <xf numFmtId="3" fontId="22" fillId="0" borderId="13" xfId="0" applyNumberFormat="1" applyFont="1" applyBorder="1" applyAlignment="1">
      <alignment wrapText="1"/>
    </xf>
    <xf numFmtId="3" fontId="9" fillId="10" borderId="25" xfId="0" applyNumberFormat="1" applyFont="1" applyFill="1" applyBorder="1" applyAlignment="1">
      <alignment vertical="top" wrapText="1"/>
    </xf>
    <xf numFmtId="3" fontId="8" fillId="0" borderId="25" xfId="0" applyNumberFormat="1" applyFont="1" applyBorder="1"/>
    <xf numFmtId="3" fontId="1" fillId="0" borderId="14" xfId="1" applyNumberFormat="1" applyFont="1" applyBorder="1" applyAlignment="1">
      <alignment vertical="center"/>
    </xf>
    <xf numFmtId="3" fontId="7" fillId="14" borderId="25" xfId="0" applyNumberFormat="1" applyFont="1" applyFill="1" applyBorder="1"/>
    <xf numFmtId="3" fontId="2" fillId="0" borderId="14" xfId="0" applyNumberFormat="1" applyFont="1" applyBorder="1" applyAlignment="1">
      <alignment horizontal="right"/>
    </xf>
    <xf numFmtId="3" fontId="45" fillId="4" borderId="14" xfId="0" applyNumberFormat="1" applyFont="1" applyFill="1" applyBorder="1" applyAlignment="1">
      <alignment horizontal="right"/>
    </xf>
    <xf numFmtId="3" fontId="9" fillId="10" borderId="14" xfId="0" applyNumberFormat="1" applyFont="1" applyFill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3" fontId="18" fillId="6" borderId="17" xfId="0" applyNumberFormat="1" applyFont="1" applyFill="1" applyBorder="1" applyAlignment="1">
      <alignment vertical="center" wrapText="1"/>
    </xf>
    <xf numFmtId="3" fontId="1" fillId="0" borderId="14" xfId="0" applyNumberFormat="1" applyFont="1" applyBorder="1"/>
    <xf numFmtId="3" fontId="2" fillId="0" borderId="19" xfId="0" applyNumberFormat="1" applyFont="1" applyBorder="1"/>
    <xf numFmtId="3" fontId="45" fillId="0" borderId="19" xfId="0" applyNumberFormat="1" applyFont="1" applyBorder="1"/>
    <xf numFmtId="3" fontId="9" fillId="0" borderId="19" xfId="0" applyNumberFormat="1" applyFont="1" applyBorder="1" applyAlignment="1">
      <alignment horizontal="right" wrapText="1"/>
    </xf>
    <xf numFmtId="3" fontId="38" fillId="0" borderId="19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14" fillId="16" borderId="14" xfId="1" applyNumberFormat="1" applyFont="1" applyFill="1" applyBorder="1" applyAlignment="1">
      <alignment horizontal="right"/>
    </xf>
    <xf numFmtId="3" fontId="14" fillId="17" borderId="14" xfId="1" applyNumberFormat="1" applyFont="1" applyFill="1" applyBorder="1" applyAlignment="1">
      <alignment horizontal="right" vertical="center"/>
    </xf>
    <xf numFmtId="3" fontId="18" fillId="17" borderId="14" xfId="0" applyNumberFormat="1" applyFont="1" applyFill="1" applyBorder="1"/>
    <xf numFmtId="3" fontId="44" fillId="0" borderId="14" xfId="0" applyNumberFormat="1" applyFont="1" applyBorder="1"/>
    <xf numFmtId="0" fontId="7" fillId="10" borderId="14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2" fillId="0" borderId="14" xfId="1" applyFont="1" applyBorder="1" applyAlignment="1">
      <alignment horizontal="left" vertical="center"/>
    </xf>
    <xf numFmtId="3" fontId="9" fillId="0" borderId="0" xfId="0" applyNumberFormat="1" applyFont="1" applyAlignment="1">
      <alignment vertical="top" wrapText="1"/>
    </xf>
    <xf numFmtId="3" fontId="8" fillId="0" borderId="0" xfId="0" applyNumberFormat="1" applyFont="1"/>
    <xf numFmtId="0" fontId="22" fillId="0" borderId="0" xfId="0" applyFont="1" applyAlignment="1">
      <alignment wrapText="1"/>
    </xf>
    <xf numFmtId="0" fontId="8" fillId="0" borderId="0" xfId="0" applyFont="1"/>
    <xf numFmtId="0" fontId="16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9" fillId="0" borderId="0" xfId="0" applyFont="1" applyAlignment="1">
      <alignment vertical="top"/>
    </xf>
    <xf numFmtId="3" fontId="19" fillId="6" borderId="14" xfId="0" applyNumberFormat="1" applyFont="1" applyFill="1" applyBorder="1" applyAlignment="1">
      <alignment vertical="top" wrapText="1"/>
    </xf>
    <xf numFmtId="3" fontId="19" fillId="6" borderId="19" xfId="0" applyNumberFormat="1" applyFont="1" applyFill="1" applyBorder="1" applyAlignment="1">
      <alignment vertical="top" wrapText="1"/>
    </xf>
    <xf numFmtId="3" fontId="19" fillId="6" borderId="15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49" fontId="7" fillId="3" borderId="14" xfId="0" applyNumberFormat="1" applyFont="1" applyFill="1" applyBorder="1" applyAlignment="1">
      <alignment horizontal="center" vertical="top" wrapText="1"/>
    </xf>
    <xf numFmtId="16" fontId="7" fillId="7" borderId="14" xfId="0" quotePrefix="1" applyNumberFormat="1" applyFont="1" applyFill="1" applyBorder="1" applyAlignment="1">
      <alignment horizontal="center" vertical="top" wrapText="1"/>
    </xf>
    <xf numFmtId="16" fontId="7" fillId="7" borderId="14" xfId="0" applyNumberFormat="1" applyFont="1" applyFill="1" applyBorder="1" applyAlignment="1">
      <alignment horizontal="center" vertical="top" wrapText="1"/>
    </xf>
    <xf numFmtId="49" fontId="7" fillId="6" borderId="14" xfId="0" applyNumberFormat="1" applyFont="1" applyFill="1" applyBorder="1" applyAlignment="1">
      <alignment horizontal="center" vertical="top" wrapText="1"/>
    </xf>
    <xf numFmtId="14" fontId="1" fillId="0" borderId="14" xfId="0" quotePrefix="1" applyNumberFormat="1" applyFont="1" applyBorder="1" applyAlignment="1">
      <alignment horizontal="center" vertical="top" wrapText="1"/>
    </xf>
    <xf numFmtId="14" fontId="1" fillId="0" borderId="14" xfId="0" applyNumberFormat="1" applyFont="1" applyBorder="1" applyAlignment="1">
      <alignment horizontal="center" vertical="top" wrapText="1"/>
    </xf>
    <xf numFmtId="14" fontId="23" fillId="10" borderId="12" xfId="0" quotePrefix="1" applyNumberFormat="1" applyFont="1" applyFill="1" applyBorder="1" applyAlignment="1">
      <alignment horizontal="right" vertical="center" wrapText="1"/>
    </xf>
    <xf numFmtId="14" fontId="23" fillId="10" borderId="13" xfId="0" applyNumberFormat="1" applyFont="1" applyFill="1" applyBorder="1" applyAlignment="1">
      <alignment horizontal="right" vertical="center" wrapText="1"/>
    </xf>
    <xf numFmtId="0" fontId="7" fillId="6" borderId="17" xfId="0" applyFont="1" applyFill="1" applyBorder="1" applyAlignment="1">
      <alignment horizontal="center" vertical="top" wrapText="1"/>
    </xf>
    <xf numFmtId="16" fontId="1" fillId="0" borderId="14" xfId="0" quotePrefix="1" applyNumberFormat="1" applyFont="1" applyBorder="1" applyAlignment="1">
      <alignment horizontal="center" vertical="top" wrapText="1"/>
    </xf>
    <xf numFmtId="16" fontId="1" fillId="0" borderId="14" xfId="0" applyNumberFormat="1" applyFont="1" applyBorder="1" applyAlignment="1">
      <alignment horizontal="center" vertical="top" wrapText="1"/>
    </xf>
    <xf numFmtId="0" fontId="1" fillId="0" borderId="14" xfId="0" quotePrefix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14" fontId="7" fillId="7" borderId="14" xfId="0" quotePrefix="1" applyNumberFormat="1" applyFont="1" applyFill="1" applyBorder="1" applyAlignment="1">
      <alignment horizontal="center" vertical="top" wrapText="1"/>
    </xf>
    <xf numFmtId="14" fontId="7" fillId="7" borderId="14" xfId="0" applyNumberFormat="1" applyFont="1" applyFill="1" applyBorder="1" applyAlignment="1">
      <alignment horizontal="center" vertical="top" wrapText="1"/>
    </xf>
    <xf numFmtId="0" fontId="7" fillId="7" borderId="14" xfId="0" quotePrefix="1" applyFont="1" applyFill="1" applyBorder="1" applyAlignment="1">
      <alignment horizontal="center" vertical="top" wrapText="1"/>
    </xf>
    <xf numFmtId="0" fontId="7" fillId="7" borderId="14" xfId="0" applyFont="1" applyFill="1" applyBorder="1" applyAlignment="1">
      <alignment horizontal="center" vertical="top" wrapText="1"/>
    </xf>
    <xf numFmtId="0" fontId="1" fillId="0" borderId="12" xfId="0" quotePrefix="1" applyFont="1" applyBorder="1" applyAlignment="1">
      <alignment horizontal="center" vertical="top" wrapText="1"/>
    </xf>
    <xf numFmtId="0" fontId="1" fillId="0" borderId="13" xfId="0" quotePrefix="1" applyFont="1" applyBorder="1" applyAlignment="1">
      <alignment horizontal="center" vertical="top" wrapText="1"/>
    </xf>
    <xf numFmtId="14" fontId="7" fillId="10" borderId="14" xfId="0" quotePrefix="1" applyNumberFormat="1" applyFont="1" applyFill="1" applyBorder="1" applyAlignment="1">
      <alignment horizontal="center" vertical="top" wrapText="1"/>
    </xf>
    <xf numFmtId="14" fontId="7" fillId="10" borderId="14" xfId="0" applyNumberFormat="1" applyFont="1" applyFill="1" applyBorder="1" applyAlignment="1">
      <alignment horizontal="center" vertical="top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7" fillId="6" borderId="13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14" fontId="14" fillId="5" borderId="14" xfId="0" quotePrefix="1" applyNumberFormat="1" applyFont="1" applyFill="1" applyBorder="1" applyAlignment="1">
      <alignment horizontal="center" vertical="top" wrapText="1"/>
    </xf>
    <xf numFmtId="14" fontId="14" fillId="5" borderId="14" xfId="0" applyNumberFormat="1" applyFont="1" applyFill="1" applyBorder="1" applyAlignment="1">
      <alignment horizontal="center" vertical="top" wrapText="1"/>
    </xf>
    <xf numFmtId="0" fontId="7" fillId="5" borderId="14" xfId="0" quotePrefix="1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16" fontId="7" fillId="6" borderId="14" xfId="0" quotePrefix="1" applyNumberFormat="1" applyFont="1" applyFill="1" applyBorder="1" applyAlignment="1">
      <alignment horizontal="center" vertical="top" wrapText="1"/>
    </xf>
    <xf numFmtId="16" fontId="7" fillId="6" borderId="14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14" fontId="1" fillId="0" borderId="12" xfId="0" applyNumberFormat="1" applyFont="1" applyBorder="1" applyAlignment="1">
      <alignment horizontal="center" vertical="top" wrapText="1"/>
    </xf>
    <xf numFmtId="49" fontId="7" fillId="7" borderId="14" xfId="0" applyNumberFormat="1" applyFont="1" applyFill="1" applyBorder="1" applyAlignment="1">
      <alignment horizontal="center" vertical="top" wrapText="1"/>
    </xf>
    <xf numFmtId="49" fontId="7" fillId="7" borderId="12" xfId="0" applyNumberFormat="1" applyFont="1" applyFill="1" applyBorder="1" applyAlignment="1">
      <alignment horizontal="center" vertical="top" wrapText="1"/>
    </xf>
    <xf numFmtId="14" fontId="7" fillId="7" borderId="12" xfId="0" applyNumberFormat="1" applyFont="1" applyFill="1" applyBorder="1" applyAlignment="1">
      <alignment horizontal="center" vertical="top" wrapText="1"/>
    </xf>
    <xf numFmtId="0" fontId="1" fillId="0" borderId="34" xfId="0" quotePrefix="1" applyFont="1" applyBorder="1" applyAlignment="1">
      <alignment horizontal="center" vertical="top" wrapText="1"/>
    </xf>
    <xf numFmtId="0" fontId="22" fillId="0" borderId="0" xfId="0" applyFont="1" applyAlignment="1">
      <alignment wrapText="1"/>
    </xf>
    <xf numFmtId="0" fontId="7" fillId="0" borderId="0" xfId="2" applyFont="1" applyAlignment="1">
      <alignment horizontal="center"/>
    </xf>
    <xf numFmtId="49" fontId="7" fillId="21" borderId="12" xfId="0" applyNumberFormat="1" applyFont="1" applyFill="1" applyBorder="1" applyAlignment="1">
      <alignment horizontal="center" vertical="top" wrapText="1"/>
    </xf>
    <xf numFmtId="49" fontId="7" fillId="21" borderId="13" xfId="0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_mach31" xfId="2" xr:uid="{87D1AA97-10CD-40CA-8B9C-6CED2E3F68C1}"/>
    <cellStyle name="Normal_Machete buget 99" xfId="1" xr:uid="{BCECE40C-C701-4F23-A398-A6BFE1605E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F5DD-3CE2-437D-8CE9-388CB58E7EEB}">
  <sheetPr>
    <tabColor theme="9" tint="0.39997558519241921"/>
  </sheetPr>
  <dimension ref="A1:L891"/>
  <sheetViews>
    <sheetView tabSelected="1" view="pageBreakPreview" topLeftCell="A434" zoomScale="95" zoomScaleNormal="100" zoomScaleSheetLayoutView="95" workbookViewId="0">
      <selection activeCell="A514" sqref="A276:L552"/>
    </sheetView>
  </sheetViews>
  <sheetFormatPr defaultRowHeight="14.25"/>
  <cols>
    <col min="1" max="1" width="46.85546875" style="1" customWidth="1"/>
    <col min="2" max="2" width="11.7109375" style="1" customWidth="1"/>
    <col min="3" max="3" width="9.140625" style="1" hidden="1" customWidth="1"/>
    <col min="4" max="4" width="12.85546875" style="1" customWidth="1"/>
    <col min="5" max="5" width="12.7109375" style="1" customWidth="1"/>
    <col min="6" max="6" width="14" style="1" customWidth="1"/>
    <col min="7" max="7" width="0.140625" style="1" customWidth="1"/>
    <col min="8" max="8" width="13.42578125" style="1" customWidth="1"/>
    <col min="9" max="9" width="14.140625" style="1" customWidth="1"/>
    <col min="10" max="10" width="13" style="468" customWidth="1"/>
    <col min="11" max="11" width="9.140625" style="1" customWidth="1"/>
    <col min="12" max="12" width="13.42578125" style="1" customWidth="1"/>
    <col min="13" max="256" width="9.140625" style="1"/>
    <col min="257" max="257" width="48.5703125" style="1" customWidth="1"/>
    <col min="258" max="258" width="10.85546875" style="1" customWidth="1"/>
    <col min="259" max="259" width="0" style="1" hidden="1" customWidth="1"/>
    <col min="260" max="260" width="12.85546875" style="1" customWidth="1"/>
    <col min="261" max="261" width="12.7109375" style="1" customWidth="1"/>
    <col min="262" max="262" width="12.42578125" style="1" customWidth="1"/>
    <col min="263" max="263" width="0.140625" style="1" customWidth="1"/>
    <col min="264" max="264" width="12.140625" style="1" customWidth="1"/>
    <col min="265" max="266" width="12.28515625" style="1" customWidth="1"/>
    <col min="267" max="267" width="10.85546875" style="1" customWidth="1"/>
    <col min="268" max="268" width="12.42578125" style="1" customWidth="1"/>
    <col min="269" max="512" width="9.140625" style="1"/>
    <col min="513" max="513" width="48.5703125" style="1" customWidth="1"/>
    <col min="514" max="514" width="10.85546875" style="1" customWidth="1"/>
    <col min="515" max="515" width="0" style="1" hidden="1" customWidth="1"/>
    <col min="516" max="516" width="12.85546875" style="1" customWidth="1"/>
    <col min="517" max="517" width="12.7109375" style="1" customWidth="1"/>
    <col min="518" max="518" width="12.42578125" style="1" customWidth="1"/>
    <col min="519" max="519" width="0.140625" style="1" customWidth="1"/>
    <col min="520" max="520" width="12.140625" style="1" customWidth="1"/>
    <col min="521" max="522" width="12.28515625" style="1" customWidth="1"/>
    <col min="523" max="523" width="10.85546875" style="1" customWidth="1"/>
    <col min="524" max="524" width="12.42578125" style="1" customWidth="1"/>
    <col min="525" max="768" width="9.140625" style="1"/>
    <col min="769" max="769" width="48.5703125" style="1" customWidth="1"/>
    <col min="770" max="770" width="10.85546875" style="1" customWidth="1"/>
    <col min="771" max="771" width="0" style="1" hidden="1" customWidth="1"/>
    <col min="772" max="772" width="12.85546875" style="1" customWidth="1"/>
    <col min="773" max="773" width="12.7109375" style="1" customWidth="1"/>
    <col min="774" max="774" width="12.42578125" style="1" customWidth="1"/>
    <col min="775" max="775" width="0.140625" style="1" customWidth="1"/>
    <col min="776" max="776" width="12.140625" style="1" customWidth="1"/>
    <col min="777" max="778" width="12.28515625" style="1" customWidth="1"/>
    <col min="779" max="779" width="10.85546875" style="1" customWidth="1"/>
    <col min="780" max="780" width="12.42578125" style="1" customWidth="1"/>
    <col min="781" max="1024" width="9.140625" style="1"/>
    <col min="1025" max="1025" width="48.5703125" style="1" customWidth="1"/>
    <col min="1026" max="1026" width="10.85546875" style="1" customWidth="1"/>
    <col min="1027" max="1027" width="0" style="1" hidden="1" customWidth="1"/>
    <col min="1028" max="1028" width="12.85546875" style="1" customWidth="1"/>
    <col min="1029" max="1029" width="12.7109375" style="1" customWidth="1"/>
    <col min="1030" max="1030" width="12.42578125" style="1" customWidth="1"/>
    <col min="1031" max="1031" width="0.140625" style="1" customWidth="1"/>
    <col min="1032" max="1032" width="12.140625" style="1" customWidth="1"/>
    <col min="1033" max="1034" width="12.28515625" style="1" customWidth="1"/>
    <col min="1035" max="1035" width="10.85546875" style="1" customWidth="1"/>
    <col min="1036" max="1036" width="12.42578125" style="1" customWidth="1"/>
    <col min="1037" max="1280" width="9.140625" style="1"/>
    <col min="1281" max="1281" width="48.5703125" style="1" customWidth="1"/>
    <col min="1282" max="1282" width="10.85546875" style="1" customWidth="1"/>
    <col min="1283" max="1283" width="0" style="1" hidden="1" customWidth="1"/>
    <col min="1284" max="1284" width="12.85546875" style="1" customWidth="1"/>
    <col min="1285" max="1285" width="12.7109375" style="1" customWidth="1"/>
    <col min="1286" max="1286" width="12.42578125" style="1" customWidth="1"/>
    <col min="1287" max="1287" width="0.140625" style="1" customWidth="1"/>
    <col min="1288" max="1288" width="12.140625" style="1" customWidth="1"/>
    <col min="1289" max="1290" width="12.28515625" style="1" customWidth="1"/>
    <col min="1291" max="1291" width="10.85546875" style="1" customWidth="1"/>
    <col min="1292" max="1292" width="12.42578125" style="1" customWidth="1"/>
    <col min="1293" max="1536" width="9.140625" style="1"/>
    <col min="1537" max="1537" width="48.5703125" style="1" customWidth="1"/>
    <col min="1538" max="1538" width="10.85546875" style="1" customWidth="1"/>
    <col min="1539" max="1539" width="0" style="1" hidden="1" customWidth="1"/>
    <col min="1540" max="1540" width="12.85546875" style="1" customWidth="1"/>
    <col min="1541" max="1541" width="12.7109375" style="1" customWidth="1"/>
    <col min="1542" max="1542" width="12.42578125" style="1" customWidth="1"/>
    <col min="1543" max="1543" width="0.140625" style="1" customWidth="1"/>
    <col min="1544" max="1544" width="12.140625" style="1" customWidth="1"/>
    <col min="1545" max="1546" width="12.28515625" style="1" customWidth="1"/>
    <col min="1547" max="1547" width="10.85546875" style="1" customWidth="1"/>
    <col min="1548" max="1548" width="12.42578125" style="1" customWidth="1"/>
    <col min="1549" max="1792" width="9.140625" style="1"/>
    <col min="1793" max="1793" width="48.5703125" style="1" customWidth="1"/>
    <col min="1794" max="1794" width="10.85546875" style="1" customWidth="1"/>
    <col min="1795" max="1795" width="0" style="1" hidden="1" customWidth="1"/>
    <col min="1796" max="1796" width="12.85546875" style="1" customWidth="1"/>
    <col min="1797" max="1797" width="12.7109375" style="1" customWidth="1"/>
    <col min="1798" max="1798" width="12.42578125" style="1" customWidth="1"/>
    <col min="1799" max="1799" width="0.140625" style="1" customWidth="1"/>
    <col min="1800" max="1800" width="12.140625" style="1" customWidth="1"/>
    <col min="1801" max="1802" width="12.28515625" style="1" customWidth="1"/>
    <col min="1803" max="1803" width="10.85546875" style="1" customWidth="1"/>
    <col min="1804" max="1804" width="12.42578125" style="1" customWidth="1"/>
    <col min="1805" max="2048" width="9.140625" style="1"/>
    <col min="2049" max="2049" width="48.5703125" style="1" customWidth="1"/>
    <col min="2050" max="2050" width="10.85546875" style="1" customWidth="1"/>
    <col min="2051" max="2051" width="0" style="1" hidden="1" customWidth="1"/>
    <col min="2052" max="2052" width="12.85546875" style="1" customWidth="1"/>
    <col min="2053" max="2053" width="12.7109375" style="1" customWidth="1"/>
    <col min="2054" max="2054" width="12.42578125" style="1" customWidth="1"/>
    <col min="2055" max="2055" width="0.140625" style="1" customWidth="1"/>
    <col min="2056" max="2056" width="12.140625" style="1" customWidth="1"/>
    <col min="2057" max="2058" width="12.28515625" style="1" customWidth="1"/>
    <col min="2059" max="2059" width="10.85546875" style="1" customWidth="1"/>
    <col min="2060" max="2060" width="12.42578125" style="1" customWidth="1"/>
    <col min="2061" max="2304" width="9.140625" style="1"/>
    <col min="2305" max="2305" width="48.5703125" style="1" customWidth="1"/>
    <col min="2306" max="2306" width="10.85546875" style="1" customWidth="1"/>
    <col min="2307" max="2307" width="0" style="1" hidden="1" customWidth="1"/>
    <col min="2308" max="2308" width="12.85546875" style="1" customWidth="1"/>
    <col min="2309" max="2309" width="12.7109375" style="1" customWidth="1"/>
    <col min="2310" max="2310" width="12.42578125" style="1" customWidth="1"/>
    <col min="2311" max="2311" width="0.140625" style="1" customWidth="1"/>
    <col min="2312" max="2312" width="12.140625" style="1" customWidth="1"/>
    <col min="2313" max="2314" width="12.28515625" style="1" customWidth="1"/>
    <col min="2315" max="2315" width="10.85546875" style="1" customWidth="1"/>
    <col min="2316" max="2316" width="12.42578125" style="1" customWidth="1"/>
    <col min="2317" max="2560" width="9.140625" style="1"/>
    <col min="2561" max="2561" width="48.5703125" style="1" customWidth="1"/>
    <col min="2562" max="2562" width="10.85546875" style="1" customWidth="1"/>
    <col min="2563" max="2563" width="0" style="1" hidden="1" customWidth="1"/>
    <col min="2564" max="2564" width="12.85546875" style="1" customWidth="1"/>
    <col min="2565" max="2565" width="12.7109375" style="1" customWidth="1"/>
    <col min="2566" max="2566" width="12.42578125" style="1" customWidth="1"/>
    <col min="2567" max="2567" width="0.140625" style="1" customWidth="1"/>
    <col min="2568" max="2568" width="12.140625" style="1" customWidth="1"/>
    <col min="2569" max="2570" width="12.28515625" style="1" customWidth="1"/>
    <col min="2571" max="2571" width="10.85546875" style="1" customWidth="1"/>
    <col min="2572" max="2572" width="12.42578125" style="1" customWidth="1"/>
    <col min="2573" max="2816" width="9.140625" style="1"/>
    <col min="2817" max="2817" width="48.5703125" style="1" customWidth="1"/>
    <col min="2818" max="2818" width="10.85546875" style="1" customWidth="1"/>
    <col min="2819" max="2819" width="0" style="1" hidden="1" customWidth="1"/>
    <col min="2820" max="2820" width="12.85546875" style="1" customWidth="1"/>
    <col min="2821" max="2821" width="12.7109375" style="1" customWidth="1"/>
    <col min="2822" max="2822" width="12.42578125" style="1" customWidth="1"/>
    <col min="2823" max="2823" width="0.140625" style="1" customWidth="1"/>
    <col min="2824" max="2824" width="12.140625" style="1" customWidth="1"/>
    <col min="2825" max="2826" width="12.28515625" style="1" customWidth="1"/>
    <col min="2827" max="2827" width="10.85546875" style="1" customWidth="1"/>
    <col min="2828" max="2828" width="12.42578125" style="1" customWidth="1"/>
    <col min="2829" max="3072" width="9.140625" style="1"/>
    <col min="3073" max="3073" width="48.5703125" style="1" customWidth="1"/>
    <col min="3074" max="3074" width="10.85546875" style="1" customWidth="1"/>
    <col min="3075" max="3075" width="0" style="1" hidden="1" customWidth="1"/>
    <col min="3076" max="3076" width="12.85546875" style="1" customWidth="1"/>
    <col min="3077" max="3077" width="12.7109375" style="1" customWidth="1"/>
    <col min="3078" max="3078" width="12.42578125" style="1" customWidth="1"/>
    <col min="3079" max="3079" width="0.140625" style="1" customWidth="1"/>
    <col min="3080" max="3080" width="12.140625" style="1" customWidth="1"/>
    <col min="3081" max="3082" width="12.28515625" style="1" customWidth="1"/>
    <col min="3083" max="3083" width="10.85546875" style="1" customWidth="1"/>
    <col min="3084" max="3084" width="12.42578125" style="1" customWidth="1"/>
    <col min="3085" max="3328" width="9.140625" style="1"/>
    <col min="3329" max="3329" width="48.5703125" style="1" customWidth="1"/>
    <col min="3330" max="3330" width="10.85546875" style="1" customWidth="1"/>
    <col min="3331" max="3331" width="0" style="1" hidden="1" customWidth="1"/>
    <col min="3332" max="3332" width="12.85546875" style="1" customWidth="1"/>
    <col min="3333" max="3333" width="12.7109375" style="1" customWidth="1"/>
    <col min="3334" max="3334" width="12.42578125" style="1" customWidth="1"/>
    <col min="3335" max="3335" width="0.140625" style="1" customWidth="1"/>
    <col min="3336" max="3336" width="12.140625" style="1" customWidth="1"/>
    <col min="3337" max="3338" width="12.28515625" style="1" customWidth="1"/>
    <col min="3339" max="3339" width="10.85546875" style="1" customWidth="1"/>
    <col min="3340" max="3340" width="12.42578125" style="1" customWidth="1"/>
    <col min="3341" max="3584" width="9.140625" style="1"/>
    <col min="3585" max="3585" width="48.5703125" style="1" customWidth="1"/>
    <col min="3586" max="3586" width="10.85546875" style="1" customWidth="1"/>
    <col min="3587" max="3587" width="0" style="1" hidden="1" customWidth="1"/>
    <col min="3588" max="3588" width="12.85546875" style="1" customWidth="1"/>
    <col min="3589" max="3589" width="12.7109375" style="1" customWidth="1"/>
    <col min="3590" max="3590" width="12.42578125" style="1" customWidth="1"/>
    <col min="3591" max="3591" width="0.140625" style="1" customWidth="1"/>
    <col min="3592" max="3592" width="12.140625" style="1" customWidth="1"/>
    <col min="3593" max="3594" width="12.28515625" style="1" customWidth="1"/>
    <col min="3595" max="3595" width="10.85546875" style="1" customWidth="1"/>
    <col min="3596" max="3596" width="12.42578125" style="1" customWidth="1"/>
    <col min="3597" max="3840" width="9.140625" style="1"/>
    <col min="3841" max="3841" width="48.5703125" style="1" customWidth="1"/>
    <col min="3842" max="3842" width="10.85546875" style="1" customWidth="1"/>
    <col min="3843" max="3843" width="0" style="1" hidden="1" customWidth="1"/>
    <col min="3844" max="3844" width="12.85546875" style="1" customWidth="1"/>
    <col min="3845" max="3845" width="12.7109375" style="1" customWidth="1"/>
    <col min="3846" max="3846" width="12.42578125" style="1" customWidth="1"/>
    <col min="3847" max="3847" width="0.140625" style="1" customWidth="1"/>
    <col min="3848" max="3848" width="12.140625" style="1" customWidth="1"/>
    <col min="3849" max="3850" width="12.28515625" style="1" customWidth="1"/>
    <col min="3851" max="3851" width="10.85546875" style="1" customWidth="1"/>
    <col min="3852" max="3852" width="12.42578125" style="1" customWidth="1"/>
    <col min="3853" max="4096" width="9.140625" style="1"/>
    <col min="4097" max="4097" width="48.5703125" style="1" customWidth="1"/>
    <col min="4098" max="4098" width="10.85546875" style="1" customWidth="1"/>
    <col min="4099" max="4099" width="0" style="1" hidden="1" customWidth="1"/>
    <col min="4100" max="4100" width="12.85546875" style="1" customWidth="1"/>
    <col min="4101" max="4101" width="12.7109375" style="1" customWidth="1"/>
    <col min="4102" max="4102" width="12.42578125" style="1" customWidth="1"/>
    <col min="4103" max="4103" width="0.140625" style="1" customWidth="1"/>
    <col min="4104" max="4104" width="12.140625" style="1" customWidth="1"/>
    <col min="4105" max="4106" width="12.28515625" style="1" customWidth="1"/>
    <col min="4107" max="4107" width="10.85546875" style="1" customWidth="1"/>
    <col min="4108" max="4108" width="12.42578125" style="1" customWidth="1"/>
    <col min="4109" max="4352" width="9.140625" style="1"/>
    <col min="4353" max="4353" width="48.5703125" style="1" customWidth="1"/>
    <col min="4354" max="4354" width="10.85546875" style="1" customWidth="1"/>
    <col min="4355" max="4355" width="0" style="1" hidden="1" customWidth="1"/>
    <col min="4356" max="4356" width="12.85546875" style="1" customWidth="1"/>
    <col min="4357" max="4357" width="12.7109375" style="1" customWidth="1"/>
    <col min="4358" max="4358" width="12.42578125" style="1" customWidth="1"/>
    <col min="4359" max="4359" width="0.140625" style="1" customWidth="1"/>
    <col min="4360" max="4360" width="12.140625" style="1" customWidth="1"/>
    <col min="4361" max="4362" width="12.28515625" style="1" customWidth="1"/>
    <col min="4363" max="4363" width="10.85546875" style="1" customWidth="1"/>
    <col min="4364" max="4364" width="12.42578125" style="1" customWidth="1"/>
    <col min="4365" max="4608" width="9.140625" style="1"/>
    <col min="4609" max="4609" width="48.5703125" style="1" customWidth="1"/>
    <col min="4610" max="4610" width="10.85546875" style="1" customWidth="1"/>
    <col min="4611" max="4611" width="0" style="1" hidden="1" customWidth="1"/>
    <col min="4612" max="4612" width="12.85546875" style="1" customWidth="1"/>
    <col min="4613" max="4613" width="12.7109375" style="1" customWidth="1"/>
    <col min="4614" max="4614" width="12.42578125" style="1" customWidth="1"/>
    <col min="4615" max="4615" width="0.140625" style="1" customWidth="1"/>
    <col min="4616" max="4616" width="12.140625" style="1" customWidth="1"/>
    <col min="4617" max="4618" width="12.28515625" style="1" customWidth="1"/>
    <col min="4619" max="4619" width="10.85546875" style="1" customWidth="1"/>
    <col min="4620" max="4620" width="12.42578125" style="1" customWidth="1"/>
    <col min="4621" max="4864" width="9.140625" style="1"/>
    <col min="4865" max="4865" width="48.5703125" style="1" customWidth="1"/>
    <col min="4866" max="4866" width="10.85546875" style="1" customWidth="1"/>
    <col min="4867" max="4867" width="0" style="1" hidden="1" customWidth="1"/>
    <col min="4868" max="4868" width="12.85546875" style="1" customWidth="1"/>
    <col min="4869" max="4869" width="12.7109375" style="1" customWidth="1"/>
    <col min="4870" max="4870" width="12.42578125" style="1" customWidth="1"/>
    <col min="4871" max="4871" width="0.140625" style="1" customWidth="1"/>
    <col min="4872" max="4872" width="12.140625" style="1" customWidth="1"/>
    <col min="4873" max="4874" width="12.28515625" style="1" customWidth="1"/>
    <col min="4875" max="4875" width="10.85546875" style="1" customWidth="1"/>
    <col min="4876" max="4876" width="12.42578125" style="1" customWidth="1"/>
    <col min="4877" max="5120" width="9.140625" style="1"/>
    <col min="5121" max="5121" width="48.5703125" style="1" customWidth="1"/>
    <col min="5122" max="5122" width="10.85546875" style="1" customWidth="1"/>
    <col min="5123" max="5123" width="0" style="1" hidden="1" customWidth="1"/>
    <col min="5124" max="5124" width="12.85546875" style="1" customWidth="1"/>
    <col min="5125" max="5125" width="12.7109375" style="1" customWidth="1"/>
    <col min="5126" max="5126" width="12.42578125" style="1" customWidth="1"/>
    <col min="5127" max="5127" width="0.140625" style="1" customWidth="1"/>
    <col min="5128" max="5128" width="12.140625" style="1" customWidth="1"/>
    <col min="5129" max="5130" width="12.28515625" style="1" customWidth="1"/>
    <col min="5131" max="5131" width="10.85546875" style="1" customWidth="1"/>
    <col min="5132" max="5132" width="12.42578125" style="1" customWidth="1"/>
    <col min="5133" max="5376" width="9.140625" style="1"/>
    <col min="5377" max="5377" width="48.5703125" style="1" customWidth="1"/>
    <col min="5378" max="5378" width="10.85546875" style="1" customWidth="1"/>
    <col min="5379" max="5379" width="0" style="1" hidden="1" customWidth="1"/>
    <col min="5380" max="5380" width="12.85546875" style="1" customWidth="1"/>
    <col min="5381" max="5381" width="12.7109375" style="1" customWidth="1"/>
    <col min="5382" max="5382" width="12.42578125" style="1" customWidth="1"/>
    <col min="5383" max="5383" width="0.140625" style="1" customWidth="1"/>
    <col min="5384" max="5384" width="12.140625" style="1" customWidth="1"/>
    <col min="5385" max="5386" width="12.28515625" style="1" customWidth="1"/>
    <col min="5387" max="5387" width="10.85546875" style="1" customWidth="1"/>
    <col min="5388" max="5388" width="12.42578125" style="1" customWidth="1"/>
    <col min="5389" max="5632" width="9.140625" style="1"/>
    <col min="5633" max="5633" width="48.5703125" style="1" customWidth="1"/>
    <col min="5634" max="5634" width="10.85546875" style="1" customWidth="1"/>
    <col min="5635" max="5635" width="0" style="1" hidden="1" customWidth="1"/>
    <col min="5636" max="5636" width="12.85546875" style="1" customWidth="1"/>
    <col min="5637" max="5637" width="12.7109375" style="1" customWidth="1"/>
    <col min="5638" max="5638" width="12.42578125" style="1" customWidth="1"/>
    <col min="5639" max="5639" width="0.140625" style="1" customWidth="1"/>
    <col min="5640" max="5640" width="12.140625" style="1" customWidth="1"/>
    <col min="5641" max="5642" width="12.28515625" style="1" customWidth="1"/>
    <col min="5643" max="5643" width="10.85546875" style="1" customWidth="1"/>
    <col min="5644" max="5644" width="12.42578125" style="1" customWidth="1"/>
    <col min="5645" max="5888" width="9.140625" style="1"/>
    <col min="5889" max="5889" width="48.5703125" style="1" customWidth="1"/>
    <col min="5890" max="5890" width="10.85546875" style="1" customWidth="1"/>
    <col min="5891" max="5891" width="0" style="1" hidden="1" customWidth="1"/>
    <col min="5892" max="5892" width="12.85546875" style="1" customWidth="1"/>
    <col min="5893" max="5893" width="12.7109375" style="1" customWidth="1"/>
    <col min="5894" max="5894" width="12.42578125" style="1" customWidth="1"/>
    <col min="5895" max="5895" width="0.140625" style="1" customWidth="1"/>
    <col min="5896" max="5896" width="12.140625" style="1" customWidth="1"/>
    <col min="5897" max="5898" width="12.28515625" style="1" customWidth="1"/>
    <col min="5899" max="5899" width="10.85546875" style="1" customWidth="1"/>
    <col min="5900" max="5900" width="12.42578125" style="1" customWidth="1"/>
    <col min="5901" max="6144" width="9.140625" style="1"/>
    <col min="6145" max="6145" width="48.5703125" style="1" customWidth="1"/>
    <col min="6146" max="6146" width="10.85546875" style="1" customWidth="1"/>
    <col min="6147" max="6147" width="0" style="1" hidden="1" customWidth="1"/>
    <col min="6148" max="6148" width="12.85546875" style="1" customWidth="1"/>
    <col min="6149" max="6149" width="12.7109375" style="1" customWidth="1"/>
    <col min="6150" max="6150" width="12.42578125" style="1" customWidth="1"/>
    <col min="6151" max="6151" width="0.140625" style="1" customWidth="1"/>
    <col min="6152" max="6152" width="12.140625" style="1" customWidth="1"/>
    <col min="6153" max="6154" width="12.28515625" style="1" customWidth="1"/>
    <col min="6155" max="6155" width="10.85546875" style="1" customWidth="1"/>
    <col min="6156" max="6156" width="12.42578125" style="1" customWidth="1"/>
    <col min="6157" max="6400" width="9.140625" style="1"/>
    <col min="6401" max="6401" width="48.5703125" style="1" customWidth="1"/>
    <col min="6402" max="6402" width="10.85546875" style="1" customWidth="1"/>
    <col min="6403" max="6403" width="0" style="1" hidden="1" customWidth="1"/>
    <col min="6404" max="6404" width="12.85546875" style="1" customWidth="1"/>
    <col min="6405" max="6405" width="12.7109375" style="1" customWidth="1"/>
    <col min="6406" max="6406" width="12.42578125" style="1" customWidth="1"/>
    <col min="6407" max="6407" width="0.140625" style="1" customWidth="1"/>
    <col min="6408" max="6408" width="12.140625" style="1" customWidth="1"/>
    <col min="6409" max="6410" width="12.28515625" style="1" customWidth="1"/>
    <col min="6411" max="6411" width="10.85546875" style="1" customWidth="1"/>
    <col min="6412" max="6412" width="12.42578125" style="1" customWidth="1"/>
    <col min="6413" max="6656" width="9.140625" style="1"/>
    <col min="6657" max="6657" width="48.5703125" style="1" customWidth="1"/>
    <col min="6658" max="6658" width="10.85546875" style="1" customWidth="1"/>
    <col min="6659" max="6659" width="0" style="1" hidden="1" customWidth="1"/>
    <col min="6660" max="6660" width="12.85546875" style="1" customWidth="1"/>
    <col min="6661" max="6661" width="12.7109375" style="1" customWidth="1"/>
    <col min="6662" max="6662" width="12.42578125" style="1" customWidth="1"/>
    <col min="6663" max="6663" width="0.140625" style="1" customWidth="1"/>
    <col min="6664" max="6664" width="12.140625" style="1" customWidth="1"/>
    <col min="6665" max="6666" width="12.28515625" style="1" customWidth="1"/>
    <col min="6667" max="6667" width="10.85546875" style="1" customWidth="1"/>
    <col min="6668" max="6668" width="12.42578125" style="1" customWidth="1"/>
    <col min="6669" max="6912" width="9.140625" style="1"/>
    <col min="6913" max="6913" width="48.5703125" style="1" customWidth="1"/>
    <col min="6914" max="6914" width="10.85546875" style="1" customWidth="1"/>
    <col min="6915" max="6915" width="0" style="1" hidden="1" customWidth="1"/>
    <col min="6916" max="6916" width="12.85546875" style="1" customWidth="1"/>
    <col min="6917" max="6917" width="12.7109375" style="1" customWidth="1"/>
    <col min="6918" max="6918" width="12.42578125" style="1" customWidth="1"/>
    <col min="6919" max="6919" width="0.140625" style="1" customWidth="1"/>
    <col min="6920" max="6920" width="12.140625" style="1" customWidth="1"/>
    <col min="6921" max="6922" width="12.28515625" style="1" customWidth="1"/>
    <col min="6923" max="6923" width="10.85546875" style="1" customWidth="1"/>
    <col min="6924" max="6924" width="12.42578125" style="1" customWidth="1"/>
    <col min="6925" max="7168" width="9.140625" style="1"/>
    <col min="7169" max="7169" width="48.5703125" style="1" customWidth="1"/>
    <col min="7170" max="7170" width="10.85546875" style="1" customWidth="1"/>
    <col min="7171" max="7171" width="0" style="1" hidden="1" customWidth="1"/>
    <col min="7172" max="7172" width="12.85546875" style="1" customWidth="1"/>
    <col min="7173" max="7173" width="12.7109375" style="1" customWidth="1"/>
    <col min="7174" max="7174" width="12.42578125" style="1" customWidth="1"/>
    <col min="7175" max="7175" width="0.140625" style="1" customWidth="1"/>
    <col min="7176" max="7176" width="12.140625" style="1" customWidth="1"/>
    <col min="7177" max="7178" width="12.28515625" style="1" customWidth="1"/>
    <col min="7179" max="7179" width="10.85546875" style="1" customWidth="1"/>
    <col min="7180" max="7180" width="12.42578125" style="1" customWidth="1"/>
    <col min="7181" max="7424" width="9.140625" style="1"/>
    <col min="7425" max="7425" width="48.5703125" style="1" customWidth="1"/>
    <col min="7426" max="7426" width="10.85546875" style="1" customWidth="1"/>
    <col min="7427" max="7427" width="0" style="1" hidden="1" customWidth="1"/>
    <col min="7428" max="7428" width="12.85546875" style="1" customWidth="1"/>
    <col min="7429" max="7429" width="12.7109375" style="1" customWidth="1"/>
    <col min="7430" max="7430" width="12.42578125" style="1" customWidth="1"/>
    <col min="7431" max="7431" width="0.140625" style="1" customWidth="1"/>
    <col min="7432" max="7432" width="12.140625" style="1" customWidth="1"/>
    <col min="7433" max="7434" width="12.28515625" style="1" customWidth="1"/>
    <col min="7435" max="7435" width="10.85546875" style="1" customWidth="1"/>
    <col min="7436" max="7436" width="12.42578125" style="1" customWidth="1"/>
    <col min="7437" max="7680" width="9.140625" style="1"/>
    <col min="7681" max="7681" width="48.5703125" style="1" customWidth="1"/>
    <col min="7682" max="7682" width="10.85546875" style="1" customWidth="1"/>
    <col min="7683" max="7683" width="0" style="1" hidden="1" customWidth="1"/>
    <col min="7684" max="7684" width="12.85546875" style="1" customWidth="1"/>
    <col min="7685" max="7685" width="12.7109375" style="1" customWidth="1"/>
    <col min="7686" max="7686" width="12.42578125" style="1" customWidth="1"/>
    <col min="7687" max="7687" width="0.140625" style="1" customWidth="1"/>
    <col min="7688" max="7688" width="12.140625" style="1" customWidth="1"/>
    <col min="7689" max="7690" width="12.28515625" style="1" customWidth="1"/>
    <col min="7691" max="7691" width="10.85546875" style="1" customWidth="1"/>
    <col min="7692" max="7692" width="12.42578125" style="1" customWidth="1"/>
    <col min="7693" max="7936" width="9.140625" style="1"/>
    <col min="7937" max="7937" width="48.5703125" style="1" customWidth="1"/>
    <col min="7938" max="7938" width="10.85546875" style="1" customWidth="1"/>
    <col min="7939" max="7939" width="0" style="1" hidden="1" customWidth="1"/>
    <col min="7940" max="7940" width="12.85546875" style="1" customWidth="1"/>
    <col min="7941" max="7941" width="12.7109375" style="1" customWidth="1"/>
    <col min="7942" max="7942" width="12.42578125" style="1" customWidth="1"/>
    <col min="7943" max="7943" width="0.140625" style="1" customWidth="1"/>
    <col min="7944" max="7944" width="12.140625" style="1" customWidth="1"/>
    <col min="7945" max="7946" width="12.28515625" style="1" customWidth="1"/>
    <col min="7947" max="7947" width="10.85546875" style="1" customWidth="1"/>
    <col min="7948" max="7948" width="12.42578125" style="1" customWidth="1"/>
    <col min="7949" max="8192" width="9.140625" style="1"/>
    <col min="8193" max="8193" width="48.5703125" style="1" customWidth="1"/>
    <col min="8194" max="8194" width="10.85546875" style="1" customWidth="1"/>
    <col min="8195" max="8195" width="0" style="1" hidden="1" customWidth="1"/>
    <col min="8196" max="8196" width="12.85546875" style="1" customWidth="1"/>
    <col min="8197" max="8197" width="12.7109375" style="1" customWidth="1"/>
    <col min="8198" max="8198" width="12.42578125" style="1" customWidth="1"/>
    <col min="8199" max="8199" width="0.140625" style="1" customWidth="1"/>
    <col min="8200" max="8200" width="12.140625" style="1" customWidth="1"/>
    <col min="8201" max="8202" width="12.28515625" style="1" customWidth="1"/>
    <col min="8203" max="8203" width="10.85546875" style="1" customWidth="1"/>
    <col min="8204" max="8204" width="12.42578125" style="1" customWidth="1"/>
    <col min="8205" max="8448" width="9.140625" style="1"/>
    <col min="8449" max="8449" width="48.5703125" style="1" customWidth="1"/>
    <col min="8450" max="8450" width="10.85546875" style="1" customWidth="1"/>
    <col min="8451" max="8451" width="0" style="1" hidden="1" customWidth="1"/>
    <col min="8452" max="8452" width="12.85546875" style="1" customWidth="1"/>
    <col min="8453" max="8453" width="12.7109375" style="1" customWidth="1"/>
    <col min="8454" max="8454" width="12.42578125" style="1" customWidth="1"/>
    <col min="8455" max="8455" width="0.140625" style="1" customWidth="1"/>
    <col min="8456" max="8456" width="12.140625" style="1" customWidth="1"/>
    <col min="8457" max="8458" width="12.28515625" style="1" customWidth="1"/>
    <col min="8459" max="8459" width="10.85546875" style="1" customWidth="1"/>
    <col min="8460" max="8460" width="12.42578125" style="1" customWidth="1"/>
    <col min="8461" max="8704" width="9.140625" style="1"/>
    <col min="8705" max="8705" width="48.5703125" style="1" customWidth="1"/>
    <col min="8706" max="8706" width="10.85546875" style="1" customWidth="1"/>
    <col min="8707" max="8707" width="0" style="1" hidden="1" customWidth="1"/>
    <col min="8708" max="8708" width="12.85546875" style="1" customWidth="1"/>
    <col min="8709" max="8709" width="12.7109375" style="1" customWidth="1"/>
    <col min="8710" max="8710" width="12.42578125" style="1" customWidth="1"/>
    <col min="8711" max="8711" width="0.140625" style="1" customWidth="1"/>
    <col min="8712" max="8712" width="12.140625" style="1" customWidth="1"/>
    <col min="8713" max="8714" width="12.28515625" style="1" customWidth="1"/>
    <col min="8715" max="8715" width="10.85546875" style="1" customWidth="1"/>
    <col min="8716" max="8716" width="12.42578125" style="1" customWidth="1"/>
    <col min="8717" max="8960" width="9.140625" style="1"/>
    <col min="8961" max="8961" width="48.5703125" style="1" customWidth="1"/>
    <col min="8962" max="8962" width="10.85546875" style="1" customWidth="1"/>
    <col min="8963" max="8963" width="0" style="1" hidden="1" customWidth="1"/>
    <col min="8964" max="8964" width="12.85546875" style="1" customWidth="1"/>
    <col min="8965" max="8965" width="12.7109375" style="1" customWidth="1"/>
    <col min="8966" max="8966" width="12.42578125" style="1" customWidth="1"/>
    <col min="8967" max="8967" width="0.140625" style="1" customWidth="1"/>
    <col min="8968" max="8968" width="12.140625" style="1" customWidth="1"/>
    <col min="8969" max="8970" width="12.28515625" style="1" customWidth="1"/>
    <col min="8971" max="8971" width="10.85546875" style="1" customWidth="1"/>
    <col min="8972" max="8972" width="12.42578125" style="1" customWidth="1"/>
    <col min="8973" max="9216" width="9.140625" style="1"/>
    <col min="9217" max="9217" width="48.5703125" style="1" customWidth="1"/>
    <col min="9218" max="9218" width="10.85546875" style="1" customWidth="1"/>
    <col min="9219" max="9219" width="0" style="1" hidden="1" customWidth="1"/>
    <col min="9220" max="9220" width="12.85546875" style="1" customWidth="1"/>
    <col min="9221" max="9221" width="12.7109375" style="1" customWidth="1"/>
    <col min="9222" max="9222" width="12.42578125" style="1" customWidth="1"/>
    <col min="9223" max="9223" width="0.140625" style="1" customWidth="1"/>
    <col min="9224" max="9224" width="12.140625" style="1" customWidth="1"/>
    <col min="9225" max="9226" width="12.28515625" style="1" customWidth="1"/>
    <col min="9227" max="9227" width="10.85546875" style="1" customWidth="1"/>
    <col min="9228" max="9228" width="12.42578125" style="1" customWidth="1"/>
    <col min="9229" max="9472" width="9.140625" style="1"/>
    <col min="9473" max="9473" width="48.5703125" style="1" customWidth="1"/>
    <col min="9474" max="9474" width="10.85546875" style="1" customWidth="1"/>
    <col min="9475" max="9475" width="0" style="1" hidden="1" customWidth="1"/>
    <col min="9476" max="9476" width="12.85546875" style="1" customWidth="1"/>
    <col min="9477" max="9477" width="12.7109375" style="1" customWidth="1"/>
    <col min="9478" max="9478" width="12.42578125" style="1" customWidth="1"/>
    <col min="9479" max="9479" width="0.140625" style="1" customWidth="1"/>
    <col min="9480" max="9480" width="12.140625" style="1" customWidth="1"/>
    <col min="9481" max="9482" width="12.28515625" style="1" customWidth="1"/>
    <col min="9483" max="9483" width="10.85546875" style="1" customWidth="1"/>
    <col min="9484" max="9484" width="12.42578125" style="1" customWidth="1"/>
    <col min="9485" max="9728" width="9.140625" style="1"/>
    <col min="9729" max="9729" width="48.5703125" style="1" customWidth="1"/>
    <col min="9730" max="9730" width="10.85546875" style="1" customWidth="1"/>
    <col min="9731" max="9731" width="0" style="1" hidden="1" customWidth="1"/>
    <col min="9732" max="9732" width="12.85546875" style="1" customWidth="1"/>
    <col min="9733" max="9733" width="12.7109375" style="1" customWidth="1"/>
    <col min="9734" max="9734" width="12.42578125" style="1" customWidth="1"/>
    <col min="9735" max="9735" width="0.140625" style="1" customWidth="1"/>
    <col min="9736" max="9736" width="12.140625" style="1" customWidth="1"/>
    <col min="9737" max="9738" width="12.28515625" style="1" customWidth="1"/>
    <col min="9739" max="9739" width="10.85546875" style="1" customWidth="1"/>
    <col min="9740" max="9740" width="12.42578125" style="1" customWidth="1"/>
    <col min="9741" max="9984" width="9.140625" style="1"/>
    <col min="9985" max="9985" width="48.5703125" style="1" customWidth="1"/>
    <col min="9986" max="9986" width="10.85546875" style="1" customWidth="1"/>
    <col min="9987" max="9987" width="0" style="1" hidden="1" customWidth="1"/>
    <col min="9988" max="9988" width="12.85546875" style="1" customWidth="1"/>
    <col min="9989" max="9989" width="12.7109375" style="1" customWidth="1"/>
    <col min="9990" max="9990" width="12.42578125" style="1" customWidth="1"/>
    <col min="9991" max="9991" width="0.140625" style="1" customWidth="1"/>
    <col min="9992" max="9992" width="12.140625" style="1" customWidth="1"/>
    <col min="9993" max="9994" width="12.28515625" style="1" customWidth="1"/>
    <col min="9995" max="9995" width="10.85546875" style="1" customWidth="1"/>
    <col min="9996" max="9996" width="12.42578125" style="1" customWidth="1"/>
    <col min="9997" max="10240" width="9.140625" style="1"/>
    <col min="10241" max="10241" width="48.5703125" style="1" customWidth="1"/>
    <col min="10242" max="10242" width="10.85546875" style="1" customWidth="1"/>
    <col min="10243" max="10243" width="0" style="1" hidden="1" customWidth="1"/>
    <col min="10244" max="10244" width="12.85546875" style="1" customWidth="1"/>
    <col min="10245" max="10245" width="12.7109375" style="1" customWidth="1"/>
    <col min="10246" max="10246" width="12.42578125" style="1" customWidth="1"/>
    <col min="10247" max="10247" width="0.140625" style="1" customWidth="1"/>
    <col min="10248" max="10248" width="12.140625" style="1" customWidth="1"/>
    <col min="10249" max="10250" width="12.28515625" style="1" customWidth="1"/>
    <col min="10251" max="10251" width="10.85546875" style="1" customWidth="1"/>
    <col min="10252" max="10252" width="12.42578125" style="1" customWidth="1"/>
    <col min="10253" max="10496" width="9.140625" style="1"/>
    <col min="10497" max="10497" width="48.5703125" style="1" customWidth="1"/>
    <col min="10498" max="10498" width="10.85546875" style="1" customWidth="1"/>
    <col min="10499" max="10499" width="0" style="1" hidden="1" customWidth="1"/>
    <col min="10500" max="10500" width="12.85546875" style="1" customWidth="1"/>
    <col min="10501" max="10501" width="12.7109375" style="1" customWidth="1"/>
    <col min="10502" max="10502" width="12.42578125" style="1" customWidth="1"/>
    <col min="10503" max="10503" width="0.140625" style="1" customWidth="1"/>
    <col min="10504" max="10504" width="12.140625" style="1" customWidth="1"/>
    <col min="10505" max="10506" width="12.28515625" style="1" customWidth="1"/>
    <col min="10507" max="10507" width="10.85546875" style="1" customWidth="1"/>
    <col min="10508" max="10508" width="12.42578125" style="1" customWidth="1"/>
    <col min="10509" max="10752" width="9.140625" style="1"/>
    <col min="10753" max="10753" width="48.5703125" style="1" customWidth="1"/>
    <col min="10754" max="10754" width="10.85546875" style="1" customWidth="1"/>
    <col min="10755" max="10755" width="0" style="1" hidden="1" customWidth="1"/>
    <col min="10756" max="10756" width="12.85546875" style="1" customWidth="1"/>
    <col min="10757" max="10757" width="12.7109375" style="1" customWidth="1"/>
    <col min="10758" max="10758" width="12.42578125" style="1" customWidth="1"/>
    <col min="10759" max="10759" width="0.140625" style="1" customWidth="1"/>
    <col min="10760" max="10760" width="12.140625" style="1" customWidth="1"/>
    <col min="10761" max="10762" width="12.28515625" style="1" customWidth="1"/>
    <col min="10763" max="10763" width="10.85546875" style="1" customWidth="1"/>
    <col min="10764" max="10764" width="12.42578125" style="1" customWidth="1"/>
    <col min="10765" max="11008" width="9.140625" style="1"/>
    <col min="11009" max="11009" width="48.5703125" style="1" customWidth="1"/>
    <col min="11010" max="11010" width="10.85546875" style="1" customWidth="1"/>
    <col min="11011" max="11011" width="0" style="1" hidden="1" customWidth="1"/>
    <col min="11012" max="11012" width="12.85546875" style="1" customWidth="1"/>
    <col min="11013" max="11013" width="12.7109375" style="1" customWidth="1"/>
    <col min="11014" max="11014" width="12.42578125" style="1" customWidth="1"/>
    <col min="11015" max="11015" width="0.140625" style="1" customWidth="1"/>
    <col min="11016" max="11016" width="12.140625" style="1" customWidth="1"/>
    <col min="11017" max="11018" width="12.28515625" style="1" customWidth="1"/>
    <col min="11019" max="11019" width="10.85546875" style="1" customWidth="1"/>
    <col min="11020" max="11020" width="12.42578125" style="1" customWidth="1"/>
    <col min="11021" max="11264" width="9.140625" style="1"/>
    <col min="11265" max="11265" width="48.5703125" style="1" customWidth="1"/>
    <col min="11266" max="11266" width="10.85546875" style="1" customWidth="1"/>
    <col min="11267" max="11267" width="0" style="1" hidden="1" customWidth="1"/>
    <col min="11268" max="11268" width="12.85546875" style="1" customWidth="1"/>
    <col min="11269" max="11269" width="12.7109375" style="1" customWidth="1"/>
    <col min="11270" max="11270" width="12.42578125" style="1" customWidth="1"/>
    <col min="11271" max="11271" width="0.140625" style="1" customWidth="1"/>
    <col min="11272" max="11272" width="12.140625" style="1" customWidth="1"/>
    <col min="11273" max="11274" width="12.28515625" style="1" customWidth="1"/>
    <col min="11275" max="11275" width="10.85546875" style="1" customWidth="1"/>
    <col min="11276" max="11276" width="12.42578125" style="1" customWidth="1"/>
    <col min="11277" max="11520" width="9.140625" style="1"/>
    <col min="11521" max="11521" width="48.5703125" style="1" customWidth="1"/>
    <col min="11522" max="11522" width="10.85546875" style="1" customWidth="1"/>
    <col min="11523" max="11523" width="0" style="1" hidden="1" customWidth="1"/>
    <col min="11524" max="11524" width="12.85546875" style="1" customWidth="1"/>
    <col min="11525" max="11525" width="12.7109375" style="1" customWidth="1"/>
    <col min="11526" max="11526" width="12.42578125" style="1" customWidth="1"/>
    <col min="11527" max="11527" width="0.140625" style="1" customWidth="1"/>
    <col min="11528" max="11528" width="12.140625" style="1" customWidth="1"/>
    <col min="11529" max="11530" width="12.28515625" style="1" customWidth="1"/>
    <col min="11531" max="11531" width="10.85546875" style="1" customWidth="1"/>
    <col min="11532" max="11532" width="12.42578125" style="1" customWidth="1"/>
    <col min="11533" max="11776" width="9.140625" style="1"/>
    <col min="11777" max="11777" width="48.5703125" style="1" customWidth="1"/>
    <col min="11778" max="11778" width="10.85546875" style="1" customWidth="1"/>
    <col min="11779" max="11779" width="0" style="1" hidden="1" customWidth="1"/>
    <col min="11780" max="11780" width="12.85546875" style="1" customWidth="1"/>
    <col min="11781" max="11781" width="12.7109375" style="1" customWidth="1"/>
    <col min="11782" max="11782" width="12.42578125" style="1" customWidth="1"/>
    <col min="11783" max="11783" width="0.140625" style="1" customWidth="1"/>
    <col min="11784" max="11784" width="12.140625" style="1" customWidth="1"/>
    <col min="11785" max="11786" width="12.28515625" style="1" customWidth="1"/>
    <col min="11787" max="11787" width="10.85546875" style="1" customWidth="1"/>
    <col min="11788" max="11788" width="12.42578125" style="1" customWidth="1"/>
    <col min="11789" max="12032" width="9.140625" style="1"/>
    <col min="12033" max="12033" width="48.5703125" style="1" customWidth="1"/>
    <col min="12034" max="12034" width="10.85546875" style="1" customWidth="1"/>
    <col min="12035" max="12035" width="0" style="1" hidden="1" customWidth="1"/>
    <col min="12036" max="12036" width="12.85546875" style="1" customWidth="1"/>
    <col min="12037" max="12037" width="12.7109375" style="1" customWidth="1"/>
    <col min="12038" max="12038" width="12.42578125" style="1" customWidth="1"/>
    <col min="12039" max="12039" width="0.140625" style="1" customWidth="1"/>
    <col min="12040" max="12040" width="12.140625" style="1" customWidth="1"/>
    <col min="12041" max="12042" width="12.28515625" style="1" customWidth="1"/>
    <col min="12043" max="12043" width="10.85546875" style="1" customWidth="1"/>
    <col min="12044" max="12044" width="12.42578125" style="1" customWidth="1"/>
    <col min="12045" max="12288" width="9.140625" style="1"/>
    <col min="12289" max="12289" width="48.5703125" style="1" customWidth="1"/>
    <col min="12290" max="12290" width="10.85546875" style="1" customWidth="1"/>
    <col min="12291" max="12291" width="0" style="1" hidden="1" customWidth="1"/>
    <col min="12292" max="12292" width="12.85546875" style="1" customWidth="1"/>
    <col min="12293" max="12293" width="12.7109375" style="1" customWidth="1"/>
    <col min="12294" max="12294" width="12.42578125" style="1" customWidth="1"/>
    <col min="12295" max="12295" width="0.140625" style="1" customWidth="1"/>
    <col min="12296" max="12296" width="12.140625" style="1" customWidth="1"/>
    <col min="12297" max="12298" width="12.28515625" style="1" customWidth="1"/>
    <col min="12299" max="12299" width="10.85546875" style="1" customWidth="1"/>
    <col min="12300" max="12300" width="12.42578125" style="1" customWidth="1"/>
    <col min="12301" max="12544" width="9.140625" style="1"/>
    <col min="12545" max="12545" width="48.5703125" style="1" customWidth="1"/>
    <col min="12546" max="12546" width="10.85546875" style="1" customWidth="1"/>
    <col min="12547" max="12547" width="0" style="1" hidden="1" customWidth="1"/>
    <col min="12548" max="12548" width="12.85546875" style="1" customWidth="1"/>
    <col min="12549" max="12549" width="12.7109375" style="1" customWidth="1"/>
    <col min="12550" max="12550" width="12.42578125" style="1" customWidth="1"/>
    <col min="12551" max="12551" width="0.140625" style="1" customWidth="1"/>
    <col min="12552" max="12552" width="12.140625" style="1" customWidth="1"/>
    <col min="12553" max="12554" width="12.28515625" style="1" customWidth="1"/>
    <col min="12555" max="12555" width="10.85546875" style="1" customWidth="1"/>
    <col min="12556" max="12556" width="12.42578125" style="1" customWidth="1"/>
    <col min="12557" max="12800" width="9.140625" style="1"/>
    <col min="12801" max="12801" width="48.5703125" style="1" customWidth="1"/>
    <col min="12802" max="12802" width="10.85546875" style="1" customWidth="1"/>
    <col min="12803" max="12803" width="0" style="1" hidden="1" customWidth="1"/>
    <col min="12804" max="12804" width="12.85546875" style="1" customWidth="1"/>
    <col min="12805" max="12805" width="12.7109375" style="1" customWidth="1"/>
    <col min="12806" max="12806" width="12.42578125" style="1" customWidth="1"/>
    <col min="12807" max="12807" width="0.140625" style="1" customWidth="1"/>
    <col min="12808" max="12808" width="12.140625" style="1" customWidth="1"/>
    <col min="12809" max="12810" width="12.28515625" style="1" customWidth="1"/>
    <col min="12811" max="12811" width="10.85546875" style="1" customWidth="1"/>
    <col min="12812" max="12812" width="12.42578125" style="1" customWidth="1"/>
    <col min="12813" max="13056" width="9.140625" style="1"/>
    <col min="13057" max="13057" width="48.5703125" style="1" customWidth="1"/>
    <col min="13058" max="13058" width="10.85546875" style="1" customWidth="1"/>
    <col min="13059" max="13059" width="0" style="1" hidden="1" customWidth="1"/>
    <col min="13060" max="13060" width="12.85546875" style="1" customWidth="1"/>
    <col min="13061" max="13061" width="12.7109375" style="1" customWidth="1"/>
    <col min="13062" max="13062" width="12.42578125" style="1" customWidth="1"/>
    <col min="13063" max="13063" width="0.140625" style="1" customWidth="1"/>
    <col min="13064" max="13064" width="12.140625" style="1" customWidth="1"/>
    <col min="13065" max="13066" width="12.28515625" style="1" customWidth="1"/>
    <col min="13067" max="13067" width="10.85546875" style="1" customWidth="1"/>
    <col min="13068" max="13068" width="12.42578125" style="1" customWidth="1"/>
    <col min="13069" max="13312" width="9.140625" style="1"/>
    <col min="13313" max="13313" width="48.5703125" style="1" customWidth="1"/>
    <col min="13314" max="13314" width="10.85546875" style="1" customWidth="1"/>
    <col min="13315" max="13315" width="0" style="1" hidden="1" customWidth="1"/>
    <col min="13316" max="13316" width="12.85546875" style="1" customWidth="1"/>
    <col min="13317" max="13317" width="12.7109375" style="1" customWidth="1"/>
    <col min="13318" max="13318" width="12.42578125" style="1" customWidth="1"/>
    <col min="13319" max="13319" width="0.140625" style="1" customWidth="1"/>
    <col min="13320" max="13320" width="12.140625" style="1" customWidth="1"/>
    <col min="13321" max="13322" width="12.28515625" style="1" customWidth="1"/>
    <col min="13323" max="13323" width="10.85546875" style="1" customWidth="1"/>
    <col min="13324" max="13324" width="12.42578125" style="1" customWidth="1"/>
    <col min="13325" max="13568" width="9.140625" style="1"/>
    <col min="13569" max="13569" width="48.5703125" style="1" customWidth="1"/>
    <col min="13570" max="13570" width="10.85546875" style="1" customWidth="1"/>
    <col min="13571" max="13571" width="0" style="1" hidden="1" customWidth="1"/>
    <col min="13572" max="13572" width="12.85546875" style="1" customWidth="1"/>
    <col min="13573" max="13573" width="12.7109375" style="1" customWidth="1"/>
    <col min="13574" max="13574" width="12.42578125" style="1" customWidth="1"/>
    <col min="13575" max="13575" width="0.140625" style="1" customWidth="1"/>
    <col min="13576" max="13576" width="12.140625" style="1" customWidth="1"/>
    <col min="13577" max="13578" width="12.28515625" style="1" customWidth="1"/>
    <col min="13579" max="13579" width="10.85546875" style="1" customWidth="1"/>
    <col min="13580" max="13580" width="12.42578125" style="1" customWidth="1"/>
    <col min="13581" max="13824" width="9.140625" style="1"/>
    <col min="13825" max="13825" width="48.5703125" style="1" customWidth="1"/>
    <col min="13826" max="13826" width="10.85546875" style="1" customWidth="1"/>
    <col min="13827" max="13827" width="0" style="1" hidden="1" customWidth="1"/>
    <col min="13828" max="13828" width="12.85546875" style="1" customWidth="1"/>
    <col min="13829" max="13829" width="12.7109375" style="1" customWidth="1"/>
    <col min="13830" max="13830" width="12.42578125" style="1" customWidth="1"/>
    <col min="13831" max="13831" width="0.140625" style="1" customWidth="1"/>
    <col min="13832" max="13832" width="12.140625" style="1" customWidth="1"/>
    <col min="13833" max="13834" width="12.28515625" style="1" customWidth="1"/>
    <col min="13835" max="13835" width="10.85546875" style="1" customWidth="1"/>
    <col min="13836" max="13836" width="12.42578125" style="1" customWidth="1"/>
    <col min="13837" max="14080" width="9.140625" style="1"/>
    <col min="14081" max="14081" width="48.5703125" style="1" customWidth="1"/>
    <col min="14082" max="14082" width="10.85546875" style="1" customWidth="1"/>
    <col min="14083" max="14083" width="0" style="1" hidden="1" customWidth="1"/>
    <col min="14084" max="14084" width="12.85546875" style="1" customWidth="1"/>
    <col min="14085" max="14085" width="12.7109375" style="1" customWidth="1"/>
    <col min="14086" max="14086" width="12.42578125" style="1" customWidth="1"/>
    <col min="14087" max="14087" width="0.140625" style="1" customWidth="1"/>
    <col min="14088" max="14088" width="12.140625" style="1" customWidth="1"/>
    <col min="14089" max="14090" width="12.28515625" style="1" customWidth="1"/>
    <col min="14091" max="14091" width="10.85546875" style="1" customWidth="1"/>
    <col min="14092" max="14092" width="12.42578125" style="1" customWidth="1"/>
    <col min="14093" max="14336" width="9.140625" style="1"/>
    <col min="14337" max="14337" width="48.5703125" style="1" customWidth="1"/>
    <col min="14338" max="14338" width="10.85546875" style="1" customWidth="1"/>
    <col min="14339" max="14339" width="0" style="1" hidden="1" customWidth="1"/>
    <col min="14340" max="14340" width="12.85546875" style="1" customWidth="1"/>
    <col min="14341" max="14341" width="12.7109375" style="1" customWidth="1"/>
    <col min="14342" max="14342" width="12.42578125" style="1" customWidth="1"/>
    <col min="14343" max="14343" width="0.140625" style="1" customWidth="1"/>
    <col min="14344" max="14344" width="12.140625" style="1" customWidth="1"/>
    <col min="14345" max="14346" width="12.28515625" style="1" customWidth="1"/>
    <col min="14347" max="14347" width="10.85546875" style="1" customWidth="1"/>
    <col min="14348" max="14348" width="12.42578125" style="1" customWidth="1"/>
    <col min="14349" max="14592" width="9.140625" style="1"/>
    <col min="14593" max="14593" width="48.5703125" style="1" customWidth="1"/>
    <col min="14594" max="14594" width="10.85546875" style="1" customWidth="1"/>
    <col min="14595" max="14595" width="0" style="1" hidden="1" customWidth="1"/>
    <col min="14596" max="14596" width="12.85546875" style="1" customWidth="1"/>
    <col min="14597" max="14597" width="12.7109375" style="1" customWidth="1"/>
    <col min="14598" max="14598" width="12.42578125" style="1" customWidth="1"/>
    <col min="14599" max="14599" width="0.140625" style="1" customWidth="1"/>
    <col min="14600" max="14600" width="12.140625" style="1" customWidth="1"/>
    <col min="14601" max="14602" width="12.28515625" style="1" customWidth="1"/>
    <col min="14603" max="14603" width="10.85546875" style="1" customWidth="1"/>
    <col min="14604" max="14604" width="12.42578125" style="1" customWidth="1"/>
    <col min="14605" max="14848" width="9.140625" style="1"/>
    <col min="14849" max="14849" width="48.5703125" style="1" customWidth="1"/>
    <col min="14850" max="14850" width="10.85546875" style="1" customWidth="1"/>
    <col min="14851" max="14851" width="0" style="1" hidden="1" customWidth="1"/>
    <col min="14852" max="14852" width="12.85546875" style="1" customWidth="1"/>
    <col min="14853" max="14853" width="12.7109375" style="1" customWidth="1"/>
    <col min="14854" max="14854" width="12.42578125" style="1" customWidth="1"/>
    <col min="14855" max="14855" width="0.140625" style="1" customWidth="1"/>
    <col min="14856" max="14856" width="12.140625" style="1" customWidth="1"/>
    <col min="14857" max="14858" width="12.28515625" style="1" customWidth="1"/>
    <col min="14859" max="14859" width="10.85546875" style="1" customWidth="1"/>
    <col min="14860" max="14860" width="12.42578125" style="1" customWidth="1"/>
    <col min="14861" max="15104" width="9.140625" style="1"/>
    <col min="15105" max="15105" width="48.5703125" style="1" customWidth="1"/>
    <col min="15106" max="15106" width="10.85546875" style="1" customWidth="1"/>
    <col min="15107" max="15107" width="0" style="1" hidden="1" customWidth="1"/>
    <col min="15108" max="15108" width="12.85546875" style="1" customWidth="1"/>
    <col min="15109" max="15109" width="12.7109375" style="1" customWidth="1"/>
    <col min="15110" max="15110" width="12.42578125" style="1" customWidth="1"/>
    <col min="15111" max="15111" width="0.140625" style="1" customWidth="1"/>
    <col min="15112" max="15112" width="12.140625" style="1" customWidth="1"/>
    <col min="15113" max="15114" width="12.28515625" style="1" customWidth="1"/>
    <col min="15115" max="15115" width="10.85546875" style="1" customWidth="1"/>
    <col min="15116" max="15116" width="12.42578125" style="1" customWidth="1"/>
    <col min="15117" max="15360" width="9.140625" style="1"/>
    <col min="15361" max="15361" width="48.5703125" style="1" customWidth="1"/>
    <col min="15362" max="15362" width="10.85546875" style="1" customWidth="1"/>
    <col min="15363" max="15363" width="0" style="1" hidden="1" customWidth="1"/>
    <col min="15364" max="15364" width="12.85546875" style="1" customWidth="1"/>
    <col min="15365" max="15365" width="12.7109375" style="1" customWidth="1"/>
    <col min="15366" max="15366" width="12.42578125" style="1" customWidth="1"/>
    <col min="15367" max="15367" width="0.140625" style="1" customWidth="1"/>
    <col min="15368" max="15368" width="12.140625" style="1" customWidth="1"/>
    <col min="15369" max="15370" width="12.28515625" style="1" customWidth="1"/>
    <col min="15371" max="15371" width="10.85546875" style="1" customWidth="1"/>
    <col min="15372" max="15372" width="12.42578125" style="1" customWidth="1"/>
    <col min="15373" max="15616" width="9.140625" style="1"/>
    <col min="15617" max="15617" width="48.5703125" style="1" customWidth="1"/>
    <col min="15618" max="15618" width="10.85546875" style="1" customWidth="1"/>
    <col min="15619" max="15619" width="0" style="1" hidden="1" customWidth="1"/>
    <col min="15620" max="15620" width="12.85546875" style="1" customWidth="1"/>
    <col min="15621" max="15621" width="12.7109375" style="1" customWidth="1"/>
    <col min="15622" max="15622" width="12.42578125" style="1" customWidth="1"/>
    <col min="15623" max="15623" width="0.140625" style="1" customWidth="1"/>
    <col min="15624" max="15624" width="12.140625" style="1" customWidth="1"/>
    <col min="15625" max="15626" width="12.28515625" style="1" customWidth="1"/>
    <col min="15627" max="15627" width="10.85546875" style="1" customWidth="1"/>
    <col min="15628" max="15628" width="12.42578125" style="1" customWidth="1"/>
    <col min="15629" max="15872" width="9.140625" style="1"/>
    <col min="15873" max="15873" width="48.5703125" style="1" customWidth="1"/>
    <col min="15874" max="15874" width="10.85546875" style="1" customWidth="1"/>
    <col min="15875" max="15875" width="0" style="1" hidden="1" customWidth="1"/>
    <col min="15876" max="15876" width="12.85546875" style="1" customWidth="1"/>
    <col min="15877" max="15877" width="12.7109375" style="1" customWidth="1"/>
    <col min="15878" max="15878" width="12.42578125" style="1" customWidth="1"/>
    <col min="15879" max="15879" width="0.140625" style="1" customWidth="1"/>
    <col min="15880" max="15880" width="12.140625" style="1" customWidth="1"/>
    <col min="15881" max="15882" width="12.28515625" style="1" customWidth="1"/>
    <col min="15883" max="15883" width="10.85546875" style="1" customWidth="1"/>
    <col min="15884" max="15884" width="12.42578125" style="1" customWidth="1"/>
    <col min="15885" max="16128" width="9.140625" style="1"/>
    <col min="16129" max="16129" width="48.5703125" style="1" customWidth="1"/>
    <col min="16130" max="16130" width="10.85546875" style="1" customWidth="1"/>
    <col min="16131" max="16131" width="0" style="1" hidden="1" customWidth="1"/>
    <col min="16132" max="16132" width="12.85546875" style="1" customWidth="1"/>
    <col min="16133" max="16133" width="12.7109375" style="1" customWidth="1"/>
    <col min="16134" max="16134" width="12.42578125" style="1" customWidth="1"/>
    <col min="16135" max="16135" width="0.140625" style="1" customWidth="1"/>
    <col min="16136" max="16136" width="12.140625" style="1" customWidth="1"/>
    <col min="16137" max="16138" width="12.28515625" style="1" customWidth="1"/>
    <col min="16139" max="16139" width="10.85546875" style="1" customWidth="1"/>
    <col min="16140" max="16140" width="12.42578125" style="1" customWidth="1"/>
    <col min="16141" max="16384" width="9.140625" style="1"/>
  </cols>
  <sheetData>
    <row r="1" spans="1:12" ht="24" customHeight="1">
      <c r="A1" s="1" t="s">
        <v>543</v>
      </c>
      <c r="D1" s="2"/>
      <c r="E1" s="2"/>
      <c r="F1" s="2"/>
      <c r="G1" s="2"/>
      <c r="H1" s="2"/>
      <c r="I1" s="2"/>
      <c r="J1" s="2"/>
      <c r="K1" s="2"/>
      <c r="L1" s="2"/>
    </row>
    <row r="2" spans="1:12" ht="20.100000000000001" customHeight="1">
      <c r="A2" s="1" t="s">
        <v>544</v>
      </c>
      <c r="D2" s="3"/>
      <c r="E2" s="3"/>
      <c r="F2" s="3"/>
      <c r="G2" s="3"/>
      <c r="H2" s="3"/>
      <c r="I2" s="3"/>
      <c r="J2" s="3"/>
      <c r="K2" s="3"/>
      <c r="L2" s="3"/>
    </row>
    <row r="3" spans="1:12" ht="15.75">
      <c r="A3" s="4"/>
      <c r="B3" s="5" t="s">
        <v>0</v>
      </c>
      <c r="C3" s="6"/>
      <c r="D3" s="5"/>
      <c r="E3" s="5"/>
      <c r="F3" s="5"/>
      <c r="G3" s="5"/>
      <c r="H3" s="7"/>
      <c r="I3" s="7"/>
      <c r="J3" s="8"/>
      <c r="L3" s="473" t="s">
        <v>542</v>
      </c>
    </row>
    <row r="4" spans="1:12">
      <c r="B4" s="9" t="s">
        <v>1</v>
      </c>
      <c r="C4" s="9"/>
      <c r="D4" s="9"/>
      <c r="E4" s="9"/>
      <c r="F4" s="9"/>
      <c r="G4" s="9"/>
      <c r="H4" s="9"/>
      <c r="I4" s="9"/>
      <c r="J4" s="10"/>
      <c r="K4" s="11"/>
      <c r="L4" s="12"/>
    </row>
    <row r="5" spans="1:12" ht="15" thickBot="1">
      <c r="A5" s="13" t="s">
        <v>2</v>
      </c>
      <c r="B5" s="13"/>
      <c r="C5" s="13"/>
      <c r="D5" s="14"/>
      <c r="E5" s="14"/>
      <c r="F5" s="15"/>
      <c r="G5" s="14"/>
      <c r="H5" s="14"/>
      <c r="I5" s="14"/>
      <c r="J5" s="16"/>
      <c r="K5" s="17"/>
      <c r="L5" s="18"/>
    </row>
    <row r="6" spans="1:12" ht="25.5" customHeight="1">
      <c r="A6" s="477" t="s">
        <v>3</v>
      </c>
      <c r="B6" s="479" t="s">
        <v>4</v>
      </c>
      <c r="C6" s="480"/>
      <c r="D6" s="483" t="s">
        <v>5</v>
      </c>
      <c r="E6" s="484"/>
      <c r="F6" s="483" t="s">
        <v>6</v>
      </c>
      <c r="G6" s="485"/>
      <c r="H6" s="485"/>
      <c r="I6" s="484"/>
      <c r="J6" s="19"/>
      <c r="K6" s="20" t="s">
        <v>7</v>
      </c>
      <c r="L6" s="21"/>
    </row>
    <row r="7" spans="1:12" ht="72" customHeight="1">
      <c r="A7" s="478"/>
      <c r="B7" s="481"/>
      <c r="C7" s="482"/>
      <c r="D7" s="22" t="s">
        <v>8</v>
      </c>
      <c r="E7" s="22" t="s">
        <v>9</v>
      </c>
      <c r="F7" s="23" t="s">
        <v>10</v>
      </c>
      <c r="G7" s="24"/>
      <c r="H7" s="25" t="s">
        <v>11</v>
      </c>
      <c r="I7" s="26" t="s">
        <v>12</v>
      </c>
      <c r="J7" s="27" t="s">
        <v>13</v>
      </c>
      <c r="K7" s="28" t="s">
        <v>14</v>
      </c>
      <c r="L7" s="29" t="s">
        <v>15</v>
      </c>
    </row>
    <row r="8" spans="1:12" ht="22.5" customHeight="1">
      <c r="A8" s="30" t="s">
        <v>16</v>
      </c>
      <c r="B8" s="486" t="s">
        <v>17</v>
      </c>
      <c r="C8" s="486"/>
      <c r="D8" s="32">
        <v>1</v>
      </c>
      <c r="E8" s="32">
        <v>2</v>
      </c>
      <c r="F8" s="32" t="s">
        <v>18</v>
      </c>
      <c r="G8" s="33"/>
      <c r="H8" s="34" t="s">
        <v>19</v>
      </c>
      <c r="I8" s="35" t="s">
        <v>20</v>
      </c>
      <c r="J8" s="36">
        <v>6</v>
      </c>
      <c r="K8" s="37">
        <v>7</v>
      </c>
      <c r="L8" s="38" t="s">
        <v>21</v>
      </c>
    </row>
    <row r="9" spans="1:12" ht="26.25" customHeight="1">
      <c r="A9" s="39" t="s">
        <v>22</v>
      </c>
      <c r="B9" s="487" t="s">
        <v>23</v>
      </c>
      <c r="C9" s="487"/>
      <c r="D9" s="40">
        <f>D11+D114+D121+D131+D199+D255+D246</f>
        <v>635232453</v>
      </c>
      <c r="E9" s="40">
        <f t="shared" ref="E9:L9" si="0">E11+E114+E121+E131+E199+E255+E246</f>
        <v>656729423</v>
      </c>
      <c r="F9" s="40">
        <f t="shared" si="0"/>
        <v>667483455</v>
      </c>
      <c r="G9" s="40">
        <f t="shared" si="0"/>
        <v>0</v>
      </c>
      <c r="H9" s="40">
        <f t="shared" si="0"/>
        <v>77361813</v>
      </c>
      <c r="I9" s="40">
        <f t="shared" si="0"/>
        <v>590121642</v>
      </c>
      <c r="J9" s="40">
        <f t="shared" si="0"/>
        <v>590852783</v>
      </c>
      <c r="K9" s="40">
        <f t="shared" si="0"/>
        <v>0</v>
      </c>
      <c r="L9" s="40">
        <f t="shared" si="0"/>
        <v>76630672</v>
      </c>
    </row>
    <row r="10" spans="1:12" ht="27" customHeight="1">
      <c r="A10" s="41" t="s">
        <v>24</v>
      </c>
      <c r="B10" s="42" t="s">
        <v>25</v>
      </c>
      <c r="C10" s="42"/>
      <c r="D10" s="43">
        <f>D11-D45-D108+D114+D121+D255</f>
        <v>304299621</v>
      </c>
      <c r="E10" s="43">
        <f t="shared" ref="E10:L10" si="1">E11-E45-E108+E114+E121</f>
        <v>317803411</v>
      </c>
      <c r="F10" s="43">
        <f t="shared" si="1"/>
        <v>386525340</v>
      </c>
      <c r="G10" s="43">
        <f t="shared" si="1"/>
        <v>0</v>
      </c>
      <c r="H10" s="44">
        <f t="shared" si="1"/>
        <v>77361813</v>
      </c>
      <c r="I10" s="43">
        <f t="shared" si="1"/>
        <v>309163527</v>
      </c>
      <c r="J10" s="43">
        <f t="shared" si="1"/>
        <v>309894668</v>
      </c>
      <c r="K10" s="43">
        <f t="shared" si="1"/>
        <v>0</v>
      </c>
      <c r="L10" s="43">
        <f t="shared" si="1"/>
        <v>76630672</v>
      </c>
    </row>
    <row r="11" spans="1:12" ht="20.100000000000001" customHeight="1">
      <c r="A11" s="45" t="s">
        <v>26</v>
      </c>
      <c r="B11" s="490" t="s">
        <v>27</v>
      </c>
      <c r="C11" s="490"/>
      <c r="D11" s="43">
        <f t="shared" ref="D11:L11" si="2">D12+D66</f>
        <v>383033466</v>
      </c>
      <c r="E11" s="43">
        <f t="shared" si="2"/>
        <v>408325987</v>
      </c>
      <c r="F11" s="43">
        <f t="shared" si="2"/>
        <v>475690812</v>
      </c>
      <c r="G11" s="43">
        <f t="shared" si="2"/>
        <v>0</v>
      </c>
      <c r="H11" s="44">
        <f t="shared" si="2"/>
        <v>77361813</v>
      </c>
      <c r="I11" s="43">
        <f t="shared" si="2"/>
        <v>398328999</v>
      </c>
      <c r="J11" s="43">
        <f t="shared" si="2"/>
        <v>399060140</v>
      </c>
      <c r="K11" s="43">
        <f t="shared" si="2"/>
        <v>0</v>
      </c>
      <c r="L11" s="43">
        <f t="shared" si="2"/>
        <v>76630672</v>
      </c>
    </row>
    <row r="12" spans="1:12" ht="24.75" customHeight="1">
      <c r="A12" s="45" t="s">
        <v>28</v>
      </c>
      <c r="B12" s="490" t="s">
        <v>29</v>
      </c>
      <c r="C12" s="490"/>
      <c r="D12" s="43">
        <f t="shared" ref="D12:L12" si="3">D13+D31+D33+D44+D63</f>
        <v>355345848</v>
      </c>
      <c r="E12" s="43">
        <f t="shared" si="3"/>
        <v>366857237</v>
      </c>
      <c r="F12" s="43">
        <f t="shared" si="3"/>
        <v>409603077</v>
      </c>
      <c r="G12" s="43">
        <f t="shared" si="3"/>
        <v>0</v>
      </c>
      <c r="H12" s="44">
        <f t="shared" si="3"/>
        <v>47523000</v>
      </c>
      <c r="I12" s="43">
        <f t="shared" si="3"/>
        <v>362080077</v>
      </c>
      <c r="J12" s="43">
        <f t="shared" si="3"/>
        <v>362329754</v>
      </c>
      <c r="K12" s="43">
        <f t="shared" si="3"/>
        <v>0</v>
      </c>
      <c r="L12" s="43">
        <f t="shared" si="3"/>
        <v>47273323</v>
      </c>
    </row>
    <row r="13" spans="1:12" ht="25.5" customHeight="1">
      <c r="A13" s="495" t="s">
        <v>30</v>
      </c>
      <c r="B13" s="490" t="s">
        <v>31</v>
      </c>
      <c r="C13" s="490"/>
      <c r="D13" s="474">
        <f t="shared" ref="D13:L13" si="4">D15+D18+D27</f>
        <v>194339363</v>
      </c>
      <c r="E13" s="475">
        <f t="shared" si="4"/>
        <v>189979998</v>
      </c>
      <c r="F13" s="43">
        <f t="shared" si="4"/>
        <v>187088477</v>
      </c>
      <c r="G13" s="43">
        <f t="shared" si="4"/>
        <v>0</v>
      </c>
      <c r="H13" s="44">
        <f t="shared" si="4"/>
        <v>0</v>
      </c>
      <c r="I13" s="43">
        <f t="shared" si="4"/>
        <v>187088477</v>
      </c>
      <c r="J13" s="43">
        <f t="shared" si="4"/>
        <v>187088477</v>
      </c>
      <c r="K13" s="43">
        <f t="shared" si="4"/>
        <v>0</v>
      </c>
      <c r="L13" s="43">
        <f t="shared" si="4"/>
        <v>0</v>
      </c>
    </row>
    <row r="14" spans="1:12" ht="1.5" hidden="1" customHeight="1">
      <c r="A14" s="495"/>
      <c r="B14" s="490"/>
      <c r="C14" s="490"/>
      <c r="D14" s="474"/>
      <c r="E14" s="476"/>
      <c r="F14" s="43">
        <f>H14+I14</f>
        <v>0</v>
      </c>
      <c r="G14" s="43"/>
      <c r="H14" s="44"/>
      <c r="I14" s="43">
        <f>J14</f>
        <v>0</v>
      </c>
      <c r="J14" s="46"/>
      <c r="K14" s="46"/>
      <c r="L14" s="47">
        <f>F14-J14-K14</f>
        <v>0</v>
      </c>
    </row>
    <row r="15" spans="1:12" ht="26.25" customHeight="1">
      <c r="A15" s="45" t="s">
        <v>32</v>
      </c>
      <c r="B15" s="42" t="s">
        <v>33</v>
      </c>
      <c r="C15" s="48"/>
      <c r="D15" s="49">
        <f t="shared" ref="D15:L16" si="5">D16</f>
        <v>19600000</v>
      </c>
      <c r="E15" s="49">
        <f t="shared" si="5"/>
        <v>7900000</v>
      </c>
      <c r="F15" s="49">
        <f t="shared" si="5"/>
        <v>7721159</v>
      </c>
      <c r="G15" s="49">
        <f t="shared" si="5"/>
        <v>0</v>
      </c>
      <c r="H15" s="44">
        <f t="shared" si="5"/>
        <v>0</v>
      </c>
      <c r="I15" s="49">
        <f t="shared" si="5"/>
        <v>7721159</v>
      </c>
      <c r="J15" s="49">
        <f t="shared" si="5"/>
        <v>7721159</v>
      </c>
      <c r="K15" s="49">
        <f t="shared" si="5"/>
        <v>0</v>
      </c>
      <c r="L15" s="49">
        <f t="shared" si="5"/>
        <v>0</v>
      </c>
    </row>
    <row r="16" spans="1:12" ht="20.100000000000001" customHeight="1">
      <c r="A16" s="50" t="s">
        <v>34</v>
      </c>
      <c r="B16" s="488" t="s">
        <v>35</v>
      </c>
      <c r="C16" s="489"/>
      <c r="D16" s="53">
        <f t="shared" si="5"/>
        <v>19600000</v>
      </c>
      <c r="E16" s="53">
        <f t="shared" si="5"/>
        <v>7900000</v>
      </c>
      <c r="F16" s="53">
        <f t="shared" si="5"/>
        <v>7721159</v>
      </c>
      <c r="G16" s="53">
        <f t="shared" si="5"/>
        <v>0</v>
      </c>
      <c r="H16" s="44">
        <f t="shared" si="5"/>
        <v>0</v>
      </c>
      <c r="I16" s="53">
        <f t="shared" si="5"/>
        <v>7721159</v>
      </c>
      <c r="J16" s="53">
        <f t="shared" si="5"/>
        <v>7721159</v>
      </c>
      <c r="K16" s="53">
        <f t="shared" si="5"/>
        <v>0</v>
      </c>
      <c r="L16" s="53">
        <f t="shared" si="5"/>
        <v>0</v>
      </c>
    </row>
    <row r="17" spans="1:12" ht="20.100000000000001" customHeight="1">
      <c r="A17" s="54" t="s">
        <v>36</v>
      </c>
      <c r="B17" s="55" t="s">
        <v>37</v>
      </c>
      <c r="C17" s="56"/>
      <c r="D17" s="57">
        <f>D283</f>
        <v>19600000</v>
      </c>
      <c r="E17" s="57">
        <f>E283</f>
        <v>7900000</v>
      </c>
      <c r="F17" s="57">
        <f t="shared" ref="F17:L17" si="6">F283</f>
        <v>7721159</v>
      </c>
      <c r="G17" s="57">
        <f t="shared" si="6"/>
        <v>0</v>
      </c>
      <c r="H17" s="58">
        <f t="shared" si="6"/>
        <v>0</v>
      </c>
      <c r="I17" s="57">
        <f t="shared" si="6"/>
        <v>7721159</v>
      </c>
      <c r="J17" s="57">
        <f t="shared" si="6"/>
        <v>7721159</v>
      </c>
      <c r="K17" s="57">
        <f t="shared" si="6"/>
        <v>0</v>
      </c>
      <c r="L17" s="57">
        <f t="shared" si="6"/>
        <v>0</v>
      </c>
    </row>
    <row r="18" spans="1:12" s="61" customFormat="1" ht="35.25" customHeight="1">
      <c r="A18" s="45" t="s">
        <v>38</v>
      </c>
      <c r="B18" s="42" t="s">
        <v>39</v>
      </c>
      <c r="C18" s="59"/>
      <c r="D18" s="49">
        <f t="shared" ref="D18:L18" si="7">D19+D22</f>
        <v>174739363</v>
      </c>
      <c r="E18" s="49">
        <f t="shared" si="7"/>
        <v>182079998</v>
      </c>
      <c r="F18" s="49">
        <f t="shared" si="7"/>
        <v>179367318</v>
      </c>
      <c r="G18" s="49">
        <f t="shared" si="7"/>
        <v>0</v>
      </c>
      <c r="H18" s="44">
        <f t="shared" si="7"/>
        <v>0</v>
      </c>
      <c r="I18" s="49">
        <f t="shared" si="7"/>
        <v>179367318</v>
      </c>
      <c r="J18" s="49">
        <f t="shared" si="7"/>
        <v>179367318</v>
      </c>
      <c r="K18" s="49">
        <f t="shared" si="7"/>
        <v>0</v>
      </c>
      <c r="L18" s="60">
        <f t="shared" si="7"/>
        <v>0</v>
      </c>
    </row>
    <row r="19" spans="1:12" ht="24" customHeight="1">
      <c r="A19" s="62" t="s">
        <v>40</v>
      </c>
      <c r="B19" s="63" t="s">
        <v>41</v>
      </c>
      <c r="C19" s="64"/>
      <c r="D19" s="53">
        <f t="shared" ref="D19:L19" si="8">D20+D21</f>
        <v>3659363</v>
      </c>
      <c r="E19" s="53">
        <f t="shared" si="8"/>
        <v>3659363</v>
      </c>
      <c r="F19" s="53">
        <f t="shared" si="8"/>
        <v>3589162</v>
      </c>
      <c r="G19" s="53">
        <f t="shared" si="8"/>
        <v>0</v>
      </c>
      <c r="H19" s="44">
        <f t="shared" si="8"/>
        <v>0</v>
      </c>
      <c r="I19" s="53">
        <f t="shared" si="8"/>
        <v>3589162</v>
      </c>
      <c r="J19" s="53">
        <f t="shared" si="8"/>
        <v>3589162</v>
      </c>
      <c r="K19" s="53">
        <f t="shared" si="8"/>
        <v>0</v>
      </c>
      <c r="L19" s="53">
        <f t="shared" si="8"/>
        <v>0</v>
      </c>
    </row>
    <row r="20" spans="1:12" ht="18.75" customHeight="1">
      <c r="A20" s="65" t="s">
        <v>42</v>
      </c>
      <c r="B20" s="66" t="s">
        <v>43</v>
      </c>
      <c r="C20" s="66"/>
      <c r="D20" s="67">
        <f>D286</f>
        <v>0</v>
      </c>
      <c r="E20" s="67">
        <f>E286</f>
        <v>0</v>
      </c>
      <c r="F20" s="67">
        <f t="shared" ref="F20:L21" si="9">F286</f>
        <v>0</v>
      </c>
      <c r="G20" s="67">
        <f t="shared" si="9"/>
        <v>0</v>
      </c>
      <c r="H20" s="68">
        <f t="shared" si="9"/>
        <v>0</v>
      </c>
      <c r="I20" s="67">
        <f t="shared" si="9"/>
        <v>0</v>
      </c>
      <c r="J20" s="67">
        <f t="shared" si="9"/>
        <v>0</v>
      </c>
      <c r="K20" s="67">
        <v>0</v>
      </c>
      <c r="L20" s="67">
        <f t="shared" si="9"/>
        <v>0</v>
      </c>
    </row>
    <row r="21" spans="1:12" ht="29.25" customHeight="1">
      <c r="A21" s="69" t="s">
        <v>44</v>
      </c>
      <c r="B21" s="70" t="s">
        <v>45</v>
      </c>
      <c r="C21" s="66"/>
      <c r="D21" s="67">
        <f>D287</f>
        <v>3659363</v>
      </c>
      <c r="E21" s="67">
        <f>E287</f>
        <v>3659363</v>
      </c>
      <c r="F21" s="67">
        <f t="shared" si="9"/>
        <v>3589162</v>
      </c>
      <c r="G21" s="67">
        <f t="shared" si="9"/>
        <v>0</v>
      </c>
      <c r="H21" s="68">
        <f t="shared" si="9"/>
        <v>0</v>
      </c>
      <c r="I21" s="67">
        <f t="shared" si="9"/>
        <v>3589162</v>
      </c>
      <c r="J21" s="67">
        <f t="shared" si="9"/>
        <v>3589162</v>
      </c>
      <c r="K21" s="67">
        <f t="shared" si="9"/>
        <v>0</v>
      </c>
      <c r="L21" s="67">
        <f t="shared" si="9"/>
        <v>0</v>
      </c>
    </row>
    <row r="22" spans="1:12" ht="27.75" customHeight="1">
      <c r="A22" s="71" t="s">
        <v>46</v>
      </c>
      <c r="B22" s="51" t="s">
        <v>47</v>
      </c>
      <c r="C22" s="52"/>
      <c r="D22" s="72">
        <f>D23+D24+D25+D26</f>
        <v>171080000</v>
      </c>
      <c r="E22" s="72">
        <f t="shared" ref="E22:L22" si="10">E23+E24+E25+E26</f>
        <v>178420635</v>
      </c>
      <c r="F22" s="72">
        <f t="shared" si="10"/>
        <v>175778156</v>
      </c>
      <c r="G22" s="72">
        <f t="shared" si="10"/>
        <v>0</v>
      </c>
      <c r="H22" s="72">
        <f t="shared" si="10"/>
        <v>0</v>
      </c>
      <c r="I22" s="72">
        <f t="shared" si="10"/>
        <v>175778156</v>
      </c>
      <c r="J22" s="72">
        <f t="shared" si="10"/>
        <v>175778156</v>
      </c>
      <c r="K22" s="72">
        <f t="shared" si="10"/>
        <v>0</v>
      </c>
      <c r="L22" s="72">
        <f t="shared" si="10"/>
        <v>0</v>
      </c>
    </row>
    <row r="23" spans="1:12" ht="20.100000000000001" customHeight="1">
      <c r="A23" s="73" t="s">
        <v>48</v>
      </c>
      <c r="B23" s="70" t="s">
        <v>49</v>
      </c>
      <c r="C23" s="66"/>
      <c r="D23" s="67">
        <f t="shared" ref="D23:L26" si="11">D289</f>
        <v>164080000</v>
      </c>
      <c r="E23" s="67">
        <f t="shared" si="11"/>
        <v>160997000</v>
      </c>
      <c r="F23" s="67">
        <f t="shared" si="11"/>
        <v>158482009</v>
      </c>
      <c r="G23" s="67">
        <f t="shared" si="11"/>
        <v>0</v>
      </c>
      <c r="H23" s="68">
        <f t="shared" si="11"/>
        <v>0</v>
      </c>
      <c r="I23" s="67">
        <f t="shared" si="11"/>
        <v>158482009</v>
      </c>
      <c r="J23" s="67">
        <f t="shared" si="11"/>
        <v>158482009</v>
      </c>
      <c r="K23" s="67">
        <f t="shared" si="11"/>
        <v>0</v>
      </c>
      <c r="L23" s="67">
        <f t="shared" si="11"/>
        <v>0</v>
      </c>
    </row>
    <row r="24" spans="1:12" ht="28.5" customHeight="1">
      <c r="A24" s="73" t="s">
        <v>50</v>
      </c>
      <c r="B24" s="70" t="s">
        <v>51</v>
      </c>
      <c r="C24" s="66"/>
      <c r="D24" s="67">
        <f t="shared" si="11"/>
        <v>0</v>
      </c>
      <c r="E24" s="67">
        <f t="shared" si="11"/>
        <v>0</v>
      </c>
      <c r="F24" s="67">
        <f t="shared" si="11"/>
        <v>0</v>
      </c>
      <c r="G24" s="67">
        <f t="shared" si="11"/>
        <v>0</v>
      </c>
      <c r="H24" s="68">
        <f t="shared" si="11"/>
        <v>0</v>
      </c>
      <c r="I24" s="67">
        <f t="shared" si="11"/>
        <v>0</v>
      </c>
      <c r="J24" s="67">
        <f t="shared" si="11"/>
        <v>0</v>
      </c>
      <c r="K24" s="67">
        <f t="shared" si="11"/>
        <v>0</v>
      </c>
      <c r="L24" s="67">
        <f t="shared" si="11"/>
        <v>0</v>
      </c>
    </row>
    <row r="25" spans="1:12" ht="28.5" customHeight="1">
      <c r="A25" s="73" t="s">
        <v>52</v>
      </c>
      <c r="B25" s="74" t="s">
        <v>53</v>
      </c>
      <c r="C25" s="66"/>
      <c r="D25" s="67">
        <f t="shared" si="11"/>
        <v>7000000</v>
      </c>
      <c r="E25" s="67">
        <f t="shared" si="11"/>
        <v>7000000</v>
      </c>
      <c r="F25" s="67">
        <f t="shared" si="11"/>
        <v>6872514</v>
      </c>
      <c r="G25" s="67">
        <f t="shared" si="11"/>
        <v>0</v>
      </c>
      <c r="H25" s="68">
        <f t="shared" si="11"/>
        <v>0</v>
      </c>
      <c r="I25" s="67">
        <f t="shared" si="11"/>
        <v>6872514</v>
      </c>
      <c r="J25" s="67">
        <f t="shared" si="11"/>
        <v>6872514</v>
      </c>
      <c r="K25" s="67">
        <f t="shared" si="11"/>
        <v>0</v>
      </c>
      <c r="L25" s="67">
        <f t="shared" si="11"/>
        <v>0</v>
      </c>
    </row>
    <row r="26" spans="1:12" ht="28.5" customHeight="1">
      <c r="A26" s="73" t="s">
        <v>54</v>
      </c>
      <c r="B26" s="74" t="s">
        <v>55</v>
      </c>
      <c r="C26" s="66"/>
      <c r="D26" s="67">
        <f>D292</f>
        <v>0</v>
      </c>
      <c r="E26" s="67">
        <f t="shared" si="11"/>
        <v>10423635</v>
      </c>
      <c r="F26" s="67">
        <f t="shared" si="11"/>
        <v>10423633</v>
      </c>
      <c r="G26" s="67">
        <f t="shared" si="11"/>
        <v>0</v>
      </c>
      <c r="H26" s="67">
        <f t="shared" si="11"/>
        <v>0</v>
      </c>
      <c r="I26" s="67">
        <f t="shared" si="11"/>
        <v>10423633</v>
      </c>
      <c r="J26" s="67">
        <f t="shared" si="11"/>
        <v>10423633</v>
      </c>
      <c r="K26" s="67">
        <f t="shared" si="11"/>
        <v>0</v>
      </c>
      <c r="L26" s="67">
        <f t="shared" si="11"/>
        <v>0</v>
      </c>
    </row>
    <row r="27" spans="1:12" ht="24.75" hidden="1" customHeight="1">
      <c r="A27" s="75" t="s">
        <v>56</v>
      </c>
      <c r="B27" s="42" t="s">
        <v>57</v>
      </c>
      <c r="C27" s="59"/>
      <c r="D27" s="49">
        <f t="shared" ref="D27:L28" si="12">D28</f>
        <v>0</v>
      </c>
      <c r="E27" s="49">
        <f t="shared" si="12"/>
        <v>0</v>
      </c>
      <c r="F27" s="49">
        <f t="shared" si="12"/>
        <v>0</v>
      </c>
      <c r="G27" s="49">
        <f t="shared" si="12"/>
        <v>0</v>
      </c>
      <c r="H27" s="44">
        <f t="shared" si="12"/>
        <v>0</v>
      </c>
      <c r="I27" s="49">
        <f t="shared" si="12"/>
        <v>0</v>
      </c>
      <c r="J27" s="49">
        <f t="shared" si="12"/>
        <v>0</v>
      </c>
      <c r="K27" s="49">
        <f t="shared" si="12"/>
        <v>0</v>
      </c>
      <c r="L27" s="49">
        <f t="shared" si="12"/>
        <v>0</v>
      </c>
    </row>
    <row r="28" spans="1:12" ht="28.5" hidden="1" customHeight="1">
      <c r="A28" s="50" t="s">
        <v>58</v>
      </c>
      <c r="B28" s="51" t="s">
        <v>59</v>
      </c>
      <c r="C28" s="64"/>
      <c r="D28" s="53">
        <f t="shared" si="12"/>
        <v>0</v>
      </c>
      <c r="E28" s="53">
        <f t="shared" si="12"/>
        <v>0</v>
      </c>
      <c r="F28" s="53">
        <f t="shared" si="12"/>
        <v>0</v>
      </c>
      <c r="G28" s="53">
        <f t="shared" si="12"/>
        <v>0</v>
      </c>
      <c r="H28" s="44">
        <f t="shared" si="12"/>
        <v>0</v>
      </c>
      <c r="I28" s="53">
        <f t="shared" si="12"/>
        <v>0</v>
      </c>
      <c r="J28" s="53">
        <f t="shared" si="12"/>
        <v>0</v>
      </c>
      <c r="K28" s="53">
        <f t="shared" si="12"/>
        <v>0</v>
      </c>
      <c r="L28" s="76">
        <f t="shared" si="12"/>
        <v>0</v>
      </c>
    </row>
    <row r="29" spans="1:12" ht="17.25" hidden="1" customHeight="1">
      <c r="A29" s="77" t="s">
        <v>60</v>
      </c>
      <c r="B29" s="70" t="s">
        <v>61</v>
      </c>
      <c r="C29" s="66"/>
      <c r="D29" s="67">
        <f>D295</f>
        <v>0</v>
      </c>
      <c r="E29" s="67">
        <f>E295</f>
        <v>0</v>
      </c>
      <c r="F29" s="67">
        <f t="shared" ref="F29:L29" si="13">F295</f>
        <v>0</v>
      </c>
      <c r="G29" s="67">
        <f t="shared" si="13"/>
        <v>0</v>
      </c>
      <c r="H29" s="68">
        <f t="shared" si="13"/>
        <v>0</v>
      </c>
      <c r="I29" s="67">
        <f t="shared" si="13"/>
        <v>0</v>
      </c>
      <c r="J29" s="67">
        <f t="shared" si="13"/>
        <v>0</v>
      </c>
      <c r="K29" s="67">
        <f t="shared" si="13"/>
        <v>0</v>
      </c>
      <c r="L29" s="67">
        <f t="shared" si="13"/>
        <v>0</v>
      </c>
    </row>
    <row r="30" spans="1:12" ht="27.75" hidden="1" customHeight="1">
      <c r="A30" s="30" t="s">
        <v>62</v>
      </c>
      <c r="B30" s="78"/>
      <c r="C30" s="79"/>
      <c r="D30" s="80"/>
      <c r="E30" s="81"/>
      <c r="F30" s="67">
        <f>H30+I30</f>
        <v>0</v>
      </c>
      <c r="G30" s="81"/>
      <c r="H30" s="82"/>
      <c r="I30" s="67">
        <f>J30</f>
        <v>0</v>
      </c>
      <c r="J30" s="83"/>
      <c r="K30" s="83">
        <v>0</v>
      </c>
      <c r="L30" s="84">
        <f>F30-J30-K30</f>
        <v>0</v>
      </c>
    </row>
    <row r="31" spans="1:12" ht="27.75" hidden="1" customHeight="1">
      <c r="A31" s="85" t="s">
        <v>63</v>
      </c>
      <c r="B31" s="86" t="s">
        <v>64</v>
      </c>
      <c r="C31" s="87"/>
      <c r="D31" s="88">
        <f t="shared" ref="D31:L31" si="14">D32</f>
        <v>0</v>
      </c>
      <c r="E31" s="88">
        <f t="shared" si="14"/>
        <v>0</v>
      </c>
      <c r="F31" s="88">
        <f t="shared" si="14"/>
        <v>0</v>
      </c>
      <c r="G31" s="88">
        <f t="shared" si="14"/>
        <v>0</v>
      </c>
      <c r="H31" s="89">
        <f t="shared" si="14"/>
        <v>0</v>
      </c>
      <c r="I31" s="88">
        <f t="shared" si="14"/>
        <v>0</v>
      </c>
      <c r="J31" s="88">
        <f t="shared" si="14"/>
        <v>0</v>
      </c>
      <c r="K31" s="88">
        <f t="shared" si="14"/>
        <v>0</v>
      </c>
      <c r="L31" s="90">
        <f t="shared" si="14"/>
        <v>0</v>
      </c>
    </row>
    <row r="32" spans="1:12" ht="27" hidden="1" customHeight="1">
      <c r="A32" s="73" t="s">
        <v>65</v>
      </c>
      <c r="B32" s="70" t="s">
        <v>66</v>
      </c>
      <c r="C32" s="79"/>
      <c r="D32" s="91">
        <f>D298</f>
        <v>0</v>
      </c>
      <c r="E32" s="91">
        <f>E298</f>
        <v>0</v>
      </c>
      <c r="F32" s="92">
        <f>H32+I32</f>
        <v>0</v>
      </c>
      <c r="G32" s="91">
        <f>G298</f>
        <v>0</v>
      </c>
      <c r="H32" s="89">
        <f>H298</f>
        <v>0</v>
      </c>
      <c r="I32" s="92">
        <f>J32</f>
        <v>0</v>
      </c>
      <c r="J32" s="91">
        <f>J298</f>
        <v>0</v>
      </c>
      <c r="K32" s="91">
        <f>K298</f>
        <v>0</v>
      </c>
      <c r="L32" s="93">
        <f>F32-J32-K32</f>
        <v>0</v>
      </c>
    </row>
    <row r="33" spans="1:12" ht="17.25" customHeight="1">
      <c r="A33" s="75" t="s">
        <v>67</v>
      </c>
      <c r="B33" s="490" t="s">
        <v>68</v>
      </c>
      <c r="C33" s="490"/>
      <c r="D33" s="43">
        <f t="shared" ref="D33:L33" si="15">D34</f>
        <v>54561218</v>
      </c>
      <c r="E33" s="43">
        <f t="shared" si="15"/>
        <v>61285710</v>
      </c>
      <c r="F33" s="43">
        <f t="shared" si="15"/>
        <v>92301054</v>
      </c>
      <c r="G33" s="43">
        <f t="shared" si="15"/>
        <v>0</v>
      </c>
      <c r="H33" s="44">
        <f t="shared" si="15"/>
        <v>31752726</v>
      </c>
      <c r="I33" s="43">
        <f t="shared" si="15"/>
        <v>60548328</v>
      </c>
      <c r="J33" s="43">
        <f t="shared" si="15"/>
        <v>60697730</v>
      </c>
      <c r="K33" s="43">
        <f t="shared" si="15"/>
        <v>0</v>
      </c>
      <c r="L33" s="43">
        <f t="shared" si="15"/>
        <v>31603324</v>
      </c>
    </row>
    <row r="34" spans="1:12" ht="27" customHeight="1">
      <c r="A34" s="50" t="s">
        <v>69</v>
      </c>
      <c r="B34" s="51" t="s">
        <v>70</v>
      </c>
      <c r="C34" s="52"/>
      <c r="D34" s="53">
        <f t="shared" ref="D34:L34" si="16">D35+D38+D42+D43</f>
        <v>54561218</v>
      </c>
      <c r="E34" s="53">
        <f t="shared" si="16"/>
        <v>61285710</v>
      </c>
      <c r="F34" s="94">
        <f>F35+F38+F42+F43</f>
        <v>92301054</v>
      </c>
      <c r="G34" s="53">
        <f t="shared" si="16"/>
        <v>0</v>
      </c>
      <c r="H34" s="44">
        <f t="shared" si="16"/>
        <v>31752726</v>
      </c>
      <c r="I34" s="53">
        <f t="shared" si="16"/>
        <v>60548328</v>
      </c>
      <c r="J34" s="53">
        <f t="shared" si="16"/>
        <v>60697730</v>
      </c>
      <c r="K34" s="53">
        <f t="shared" si="16"/>
        <v>0</v>
      </c>
      <c r="L34" s="53">
        <f t="shared" si="16"/>
        <v>31603324</v>
      </c>
    </row>
    <row r="35" spans="1:12" ht="18.75" customHeight="1">
      <c r="A35" s="95" t="s">
        <v>71</v>
      </c>
      <c r="B35" s="96" t="s">
        <v>72</v>
      </c>
      <c r="C35" s="97"/>
      <c r="D35" s="98">
        <f t="shared" ref="D35:L35" si="17">D36+D37</f>
        <v>44012400</v>
      </c>
      <c r="E35" s="98">
        <f t="shared" si="17"/>
        <v>50035000</v>
      </c>
      <c r="F35" s="98">
        <f t="shared" si="17"/>
        <v>74850138</v>
      </c>
      <c r="G35" s="98">
        <f t="shared" si="17"/>
        <v>0</v>
      </c>
      <c r="H35" s="89">
        <f t="shared" si="17"/>
        <v>25642646</v>
      </c>
      <c r="I35" s="98">
        <f t="shared" si="17"/>
        <v>49207492</v>
      </c>
      <c r="J35" s="98">
        <f t="shared" si="17"/>
        <v>49786087</v>
      </c>
      <c r="K35" s="98">
        <f t="shared" si="17"/>
        <v>0</v>
      </c>
      <c r="L35" s="98">
        <f t="shared" si="17"/>
        <v>25064051</v>
      </c>
    </row>
    <row r="36" spans="1:12" ht="15.75" customHeight="1">
      <c r="A36" s="73" t="s">
        <v>73</v>
      </c>
      <c r="B36" s="491" t="s">
        <v>74</v>
      </c>
      <c r="C36" s="492"/>
      <c r="D36" s="67">
        <f>D302</f>
        <v>15636877</v>
      </c>
      <c r="E36" s="67">
        <f>E302</f>
        <v>17750000</v>
      </c>
      <c r="F36" s="67">
        <f t="shared" ref="F36:L37" si="18">F302</f>
        <v>23170497</v>
      </c>
      <c r="G36" s="67">
        <f t="shared" si="18"/>
        <v>0</v>
      </c>
      <c r="H36" s="68">
        <f t="shared" si="18"/>
        <v>5511309</v>
      </c>
      <c r="I36" s="67">
        <f t="shared" si="18"/>
        <v>17659188</v>
      </c>
      <c r="J36" s="67">
        <f t="shared" si="18"/>
        <v>17795596</v>
      </c>
      <c r="K36" s="67">
        <f t="shared" si="18"/>
        <v>0</v>
      </c>
      <c r="L36" s="67">
        <f t="shared" si="18"/>
        <v>5374901</v>
      </c>
    </row>
    <row r="37" spans="1:12" ht="16.5" customHeight="1">
      <c r="A37" s="73" t="s">
        <v>75</v>
      </c>
      <c r="B37" s="99" t="s">
        <v>76</v>
      </c>
      <c r="C37" s="100"/>
      <c r="D37" s="67">
        <f>D303</f>
        <v>28375523</v>
      </c>
      <c r="E37" s="67">
        <f>E303</f>
        <v>32285000</v>
      </c>
      <c r="F37" s="67">
        <f t="shared" si="18"/>
        <v>51679641</v>
      </c>
      <c r="G37" s="67">
        <f t="shared" si="18"/>
        <v>0</v>
      </c>
      <c r="H37" s="68">
        <f t="shared" si="18"/>
        <v>20131337</v>
      </c>
      <c r="I37" s="67">
        <f t="shared" si="18"/>
        <v>31548304</v>
      </c>
      <c r="J37" s="67">
        <f t="shared" si="18"/>
        <v>31990491</v>
      </c>
      <c r="K37" s="67">
        <f t="shared" si="18"/>
        <v>0</v>
      </c>
      <c r="L37" s="67">
        <f t="shared" si="18"/>
        <v>19689150</v>
      </c>
    </row>
    <row r="38" spans="1:12" ht="42.75" customHeight="1">
      <c r="A38" s="101" t="s">
        <v>77</v>
      </c>
      <c r="B38" s="493" t="s">
        <v>78</v>
      </c>
      <c r="C38" s="494"/>
      <c r="D38" s="102">
        <f t="shared" ref="D38:L38" si="19">D39+D40+D41</f>
        <v>7918108</v>
      </c>
      <c r="E38" s="102">
        <f t="shared" si="19"/>
        <v>8820000</v>
      </c>
      <c r="F38" s="102">
        <f t="shared" si="19"/>
        <v>14372108</v>
      </c>
      <c r="G38" s="102">
        <f t="shared" si="19"/>
        <v>0</v>
      </c>
      <c r="H38" s="103">
        <f t="shared" si="19"/>
        <v>5260571</v>
      </c>
      <c r="I38" s="102">
        <f t="shared" si="19"/>
        <v>9111537</v>
      </c>
      <c r="J38" s="102">
        <f t="shared" si="19"/>
        <v>8599278</v>
      </c>
      <c r="K38" s="102">
        <f t="shared" si="19"/>
        <v>0</v>
      </c>
      <c r="L38" s="104">
        <f t="shared" si="19"/>
        <v>5772830</v>
      </c>
    </row>
    <row r="39" spans="1:12" ht="17.25" customHeight="1">
      <c r="A39" s="73" t="s">
        <v>79</v>
      </c>
      <c r="B39" s="491" t="s">
        <v>80</v>
      </c>
      <c r="C39" s="492"/>
      <c r="D39" s="67">
        <f t="shared" ref="D39:L43" si="20">D305</f>
        <v>4140771</v>
      </c>
      <c r="E39" s="67">
        <f t="shared" si="20"/>
        <v>4570000</v>
      </c>
      <c r="F39" s="67">
        <f t="shared" si="20"/>
        <v>5947550</v>
      </c>
      <c r="G39" s="67">
        <f t="shared" si="20"/>
        <v>0</v>
      </c>
      <c r="H39" s="68">
        <f t="shared" si="20"/>
        <v>1356152</v>
      </c>
      <c r="I39" s="67">
        <f t="shared" si="20"/>
        <v>4591398</v>
      </c>
      <c r="J39" s="67">
        <f>J305</f>
        <v>4506732</v>
      </c>
      <c r="K39" s="67">
        <f t="shared" si="20"/>
        <v>0</v>
      </c>
      <c r="L39" s="67">
        <f t="shared" si="20"/>
        <v>1440818</v>
      </c>
    </row>
    <row r="40" spans="1:12" ht="14.25" customHeight="1">
      <c r="A40" s="73" t="s">
        <v>81</v>
      </c>
      <c r="B40" s="99" t="s">
        <v>82</v>
      </c>
      <c r="C40" s="100"/>
      <c r="D40" s="67">
        <f t="shared" si="20"/>
        <v>2621527</v>
      </c>
      <c r="E40" s="67">
        <f t="shared" si="20"/>
        <v>2900000</v>
      </c>
      <c r="F40" s="67">
        <f t="shared" si="20"/>
        <v>6298325</v>
      </c>
      <c r="G40" s="67">
        <f t="shared" si="20"/>
        <v>0</v>
      </c>
      <c r="H40" s="68">
        <f t="shared" si="20"/>
        <v>3162729</v>
      </c>
      <c r="I40" s="67">
        <f t="shared" si="20"/>
        <v>3135596</v>
      </c>
      <c r="J40" s="67">
        <f t="shared" si="20"/>
        <v>2772851</v>
      </c>
      <c r="K40" s="67">
        <f t="shared" si="20"/>
        <v>0</v>
      </c>
      <c r="L40" s="67">
        <f t="shared" si="20"/>
        <v>3525474</v>
      </c>
    </row>
    <row r="41" spans="1:12" ht="45" customHeight="1">
      <c r="A41" s="73" t="s">
        <v>83</v>
      </c>
      <c r="B41" s="99" t="s">
        <v>84</v>
      </c>
      <c r="C41" s="100"/>
      <c r="D41" s="67">
        <f>D307</f>
        <v>1155810</v>
      </c>
      <c r="E41" s="67">
        <f t="shared" si="20"/>
        <v>1350000</v>
      </c>
      <c r="F41" s="67">
        <f t="shared" si="20"/>
        <v>2126233</v>
      </c>
      <c r="G41" s="67">
        <f t="shared" si="20"/>
        <v>0</v>
      </c>
      <c r="H41" s="68">
        <f t="shared" si="20"/>
        <v>741690</v>
      </c>
      <c r="I41" s="67">
        <f t="shared" si="20"/>
        <v>1384543</v>
      </c>
      <c r="J41" s="67">
        <f t="shared" si="20"/>
        <v>1319695</v>
      </c>
      <c r="K41" s="67">
        <f t="shared" si="20"/>
        <v>0</v>
      </c>
      <c r="L41" s="67">
        <f t="shared" si="20"/>
        <v>806538</v>
      </c>
    </row>
    <row r="42" spans="1:12" ht="14.25" customHeight="1">
      <c r="A42" s="73" t="s">
        <v>85</v>
      </c>
      <c r="B42" s="99" t="s">
        <v>86</v>
      </c>
      <c r="C42" s="100"/>
      <c r="D42" s="67">
        <f t="shared" si="20"/>
        <v>2630710</v>
      </c>
      <c r="E42" s="67">
        <f t="shared" si="20"/>
        <v>2430710</v>
      </c>
      <c r="F42" s="67">
        <f t="shared" si="20"/>
        <v>3078808</v>
      </c>
      <c r="G42" s="67">
        <f t="shared" si="20"/>
        <v>0</v>
      </c>
      <c r="H42" s="68">
        <f t="shared" si="20"/>
        <v>849509</v>
      </c>
      <c r="I42" s="67">
        <f t="shared" si="20"/>
        <v>2229299</v>
      </c>
      <c r="J42" s="67">
        <f t="shared" si="20"/>
        <v>2312365</v>
      </c>
      <c r="K42" s="67">
        <f t="shared" si="20"/>
        <v>0</v>
      </c>
      <c r="L42" s="67">
        <f t="shared" si="20"/>
        <v>766443</v>
      </c>
    </row>
    <row r="43" spans="1:12" ht="15" customHeight="1">
      <c r="A43" s="73" t="s">
        <v>87</v>
      </c>
      <c r="B43" s="99" t="s">
        <v>88</v>
      </c>
      <c r="C43" s="100"/>
      <c r="D43" s="67">
        <f t="shared" si="20"/>
        <v>0</v>
      </c>
      <c r="E43" s="67">
        <f t="shared" si="20"/>
        <v>0</v>
      </c>
      <c r="F43" s="67">
        <f t="shared" si="20"/>
        <v>0</v>
      </c>
      <c r="G43" s="67">
        <f t="shared" si="20"/>
        <v>0</v>
      </c>
      <c r="H43" s="68">
        <f t="shared" si="20"/>
        <v>0</v>
      </c>
      <c r="I43" s="67">
        <f t="shared" si="20"/>
        <v>0</v>
      </c>
      <c r="J43" s="67">
        <f t="shared" si="20"/>
        <v>0</v>
      </c>
      <c r="K43" s="67">
        <f t="shared" si="20"/>
        <v>0</v>
      </c>
      <c r="L43" s="67">
        <f t="shared" si="20"/>
        <v>0</v>
      </c>
    </row>
    <row r="44" spans="1:12" ht="25.5" customHeight="1">
      <c r="A44" s="45" t="s">
        <v>89</v>
      </c>
      <c r="B44" s="490" t="s">
        <v>90</v>
      </c>
      <c r="C44" s="490"/>
      <c r="D44" s="49">
        <f t="shared" ref="D44:L44" si="21">D45+D52+D54+D57</f>
        <v>102551826</v>
      </c>
      <c r="E44" s="49">
        <f t="shared" si="21"/>
        <v>110391529</v>
      </c>
      <c r="F44" s="49">
        <f t="shared" si="21"/>
        <v>124826642</v>
      </c>
      <c r="G44" s="49">
        <f t="shared" si="21"/>
        <v>0</v>
      </c>
      <c r="H44" s="44">
        <f t="shared" si="21"/>
        <v>15626846</v>
      </c>
      <c r="I44" s="49">
        <f t="shared" si="21"/>
        <v>109199796</v>
      </c>
      <c r="J44" s="49">
        <f t="shared" si="21"/>
        <v>109156643</v>
      </c>
      <c r="K44" s="49">
        <f t="shared" si="21"/>
        <v>0</v>
      </c>
      <c r="L44" s="49">
        <f t="shared" si="21"/>
        <v>15669999</v>
      </c>
    </row>
    <row r="45" spans="1:12" ht="29.25" customHeight="1">
      <c r="A45" s="50" t="s">
        <v>91</v>
      </c>
      <c r="B45" s="500" t="s">
        <v>92</v>
      </c>
      <c r="C45" s="501"/>
      <c r="D45" s="53">
        <f t="shared" ref="D45:I45" si="22">D46+D47+D48+D49+D50+D51</f>
        <v>85988000</v>
      </c>
      <c r="E45" s="53">
        <f t="shared" si="22"/>
        <v>91952000</v>
      </c>
      <c r="F45" s="53">
        <f t="shared" si="22"/>
        <v>90594896</v>
      </c>
      <c r="G45" s="53">
        <f t="shared" si="22"/>
        <v>0</v>
      </c>
      <c r="H45" s="44">
        <f t="shared" si="22"/>
        <v>0</v>
      </c>
      <c r="I45" s="53">
        <f t="shared" si="22"/>
        <v>90594896</v>
      </c>
      <c r="J45" s="53">
        <f>J46+J47+J48+J49+J50+J51</f>
        <v>90594896</v>
      </c>
      <c r="K45" s="53">
        <f>K46+K47+K48+K49+K50</f>
        <v>0</v>
      </c>
      <c r="L45" s="76">
        <f>L46+L47+L48+L49+L50</f>
        <v>0</v>
      </c>
    </row>
    <row r="46" spans="1:12" ht="24.95" customHeight="1">
      <c r="A46" s="106" t="s">
        <v>93</v>
      </c>
      <c r="B46" s="491" t="s">
        <v>94</v>
      </c>
      <c r="C46" s="492"/>
      <c r="D46" s="67">
        <f t="shared" ref="D46:L49" si="23">D312</f>
        <v>0</v>
      </c>
      <c r="E46" s="67">
        <f t="shared" si="23"/>
        <v>0</v>
      </c>
      <c r="F46" s="67">
        <f t="shared" si="23"/>
        <v>0</v>
      </c>
      <c r="G46" s="67">
        <f t="shared" si="23"/>
        <v>0</v>
      </c>
      <c r="H46" s="68">
        <f t="shared" si="23"/>
        <v>0</v>
      </c>
      <c r="I46" s="67">
        <f t="shared" si="23"/>
        <v>0</v>
      </c>
      <c r="J46" s="67">
        <f t="shared" si="23"/>
        <v>0</v>
      </c>
      <c r="K46" s="67">
        <f t="shared" si="23"/>
        <v>0</v>
      </c>
      <c r="L46" s="67">
        <f t="shared" si="23"/>
        <v>0</v>
      </c>
    </row>
    <row r="47" spans="1:12" ht="24.95" customHeight="1">
      <c r="A47" s="106" t="s">
        <v>95</v>
      </c>
      <c r="B47" s="498" t="s">
        <v>96</v>
      </c>
      <c r="C47" s="499"/>
      <c r="D47" s="67">
        <f t="shared" si="23"/>
        <v>80258000</v>
      </c>
      <c r="E47" s="67">
        <f t="shared" si="23"/>
        <v>86221000</v>
      </c>
      <c r="F47" s="67">
        <f t="shared" si="23"/>
        <v>84871896</v>
      </c>
      <c r="G47" s="67">
        <f t="shared" si="23"/>
        <v>0</v>
      </c>
      <c r="H47" s="68">
        <f t="shared" si="23"/>
        <v>0</v>
      </c>
      <c r="I47" s="67">
        <f t="shared" si="23"/>
        <v>84871896</v>
      </c>
      <c r="J47" s="67">
        <f t="shared" si="23"/>
        <v>84871896</v>
      </c>
      <c r="K47" s="67">
        <f t="shared" si="23"/>
        <v>0</v>
      </c>
      <c r="L47" s="67">
        <f t="shared" si="23"/>
        <v>0</v>
      </c>
    </row>
    <row r="48" spans="1:12" ht="24.95" customHeight="1">
      <c r="A48" s="106" t="s">
        <v>97</v>
      </c>
      <c r="B48" s="107" t="s">
        <v>98</v>
      </c>
      <c r="C48" s="31"/>
      <c r="D48" s="67">
        <f t="shared" si="23"/>
        <v>0</v>
      </c>
      <c r="E48" s="67">
        <f t="shared" si="23"/>
        <v>0</v>
      </c>
      <c r="F48" s="67">
        <f t="shared" si="23"/>
        <v>0</v>
      </c>
      <c r="G48" s="67">
        <f t="shared" si="23"/>
        <v>0</v>
      </c>
      <c r="H48" s="68">
        <f t="shared" si="23"/>
        <v>0</v>
      </c>
      <c r="I48" s="67">
        <f t="shared" si="23"/>
        <v>0</v>
      </c>
      <c r="J48" s="67">
        <f t="shared" si="23"/>
        <v>0</v>
      </c>
      <c r="K48" s="67">
        <f t="shared" si="23"/>
        <v>0</v>
      </c>
      <c r="L48" s="67">
        <f t="shared" si="23"/>
        <v>0</v>
      </c>
    </row>
    <row r="49" spans="1:12" ht="24.95" customHeight="1">
      <c r="A49" s="106" t="s">
        <v>99</v>
      </c>
      <c r="B49" s="107" t="s">
        <v>100</v>
      </c>
      <c r="C49" s="31"/>
      <c r="D49" s="67">
        <f t="shared" si="23"/>
        <v>3820000</v>
      </c>
      <c r="E49" s="67">
        <f t="shared" si="23"/>
        <v>3820000</v>
      </c>
      <c r="F49" s="67">
        <f t="shared" si="23"/>
        <v>3820000</v>
      </c>
      <c r="G49" s="67">
        <f t="shared" si="23"/>
        <v>0</v>
      </c>
      <c r="H49" s="68">
        <f t="shared" si="23"/>
        <v>0</v>
      </c>
      <c r="I49" s="67">
        <f t="shared" si="23"/>
        <v>3820000</v>
      </c>
      <c r="J49" s="67">
        <f t="shared" si="23"/>
        <v>3820000</v>
      </c>
      <c r="K49" s="67">
        <f t="shared" si="23"/>
        <v>0</v>
      </c>
      <c r="L49" s="67">
        <f t="shared" si="23"/>
        <v>0</v>
      </c>
    </row>
    <row r="50" spans="1:12" ht="24.95" customHeight="1">
      <c r="A50" s="106" t="s">
        <v>101</v>
      </c>
      <c r="B50" s="107" t="s">
        <v>102</v>
      </c>
      <c r="C50" s="31"/>
      <c r="D50" s="67">
        <f>D412</f>
        <v>0</v>
      </c>
      <c r="E50" s="67">
        <f>E412</f>
        <v>0</v>
      </c>
      <c r="F50" s="67">
        <f t="shared" ref="F50:L50" si="24">F412</f>
        <v>0</v>
      </c>
      <c r="G50" s="67">
        <f t="shared" si="24"/>
        <v>0</v>
      </c>
      <c r="H50" s="68">
        <f t="shared" si="24"/>
        <v>0</v>
      </c>
      <c r="I50" s="67">
        <f t="shared" si="24"/>
        <v>0</v>
      </c>
      <c r="J50" s="67">
        <f t="shared" si="24"/>
        <v>0</v>
      </c>
      <c r="K50" s="67">
        <f t="shared" si="24"/>
        <v>0</v>
      </c>
      <c r="L50" s="67">
        <f t="shared" si="24"/>
        <v>0</v>
      </c>
    </row>
    <row r="51" spans="1:12" ht="24.95" customHeight="1">
      <c r="A51" s="109" t="s">
        <v>103</v>
      </c>
      <c r="B51" s="74" t="s">
        <v>104</v>
      </c>
      <c r="C51" s="31"/>
      <c r="D51" s="67">
        <f>D316</f>
        <v>1910000</v>
      </c>
      <c r="E51" s="67">
        <f>E316</f>
        <v>1911000</v>
      </c>
      <c r="F51" s="67">
        <f t="shared" ref="F51:L51" si="25">F316</f>
        <v>1903000</v>
      </c>
      <c r="G51" s="67">
        <f t="shared" si="25"/>
        <v>0</v>
      </c>
      <c r="H51" s="68">
        <f t="shared" si="25"/>
        <v>0</v>
      </c>
      <c r="I51" s="67">
        <f t="shared" si="25"/>
        <v>1903000</v>
      </c>
      <c r="J51" s="67">
        <f t="shared" si="25"/>
        <v>1903000</v>
      </c>
      <c r="K51" s="67">
        <f t="shared" si="25"/>
        <v>0</v>
      </c>
      <c r="L51" s="67">
        <f t="shared" si="25"/>
        <v>0</v>
      </c>
    </row>
    <row r="52" spans="1:12" ht="31.5" customHeight="1">
      <c r="A52" s="110" t="s">
        <v>105</v>
      </c>
      <c r="B52" s="111" t="s">
        <v>106</v>
      </c>
      <c r="C52" s="112"/>
      <c r="D52" s="113">
        <f t="shared" ref="D52:L52" si="26">D53</f>
        <v>0</v>
      </c>
      <c r="E52" s="113">
        <f t="shared" si="26"/>
        <v>0</v>
      </c>
      <c r="F52" s="113">
        <f t="shared" si="26"/>
        <v>1147</v>
      </c>
      <c r="G52" s="113">
        <f t="shared" si="26"/>
        <v>0</v>
      </c>
      <c r="H52" s="114">
        <f t="shared" si="26"/>
        <v>1147</v>
      </c>
      <c r="I52" s="113">
        <f t="shared" si="26"/>
        <v>0</v>
      </c>
      <c r="J52" s="113">
        <f t="shared" si="26"/>
        <v>0</v>
      </c>
      <c r="K52" s="113">
        <f t="shared" si="26"/>
        <v>0</v>
      </c>
      <c r="L52" s="115">
        <f t="shared" si="26"/>
        <v>1147</v>
      </c>
    </row>
    <row r="53" spans="1:12" ht="22.5" customHeight="1">
      <c r="A53" s="73" t="s">
        <v>107</v>
      </c>
      <c r="B53" s="107" t="s">
        <v>108</v>
      </c>
      <c r="C53" s="31"/>
      <c r="D53" s="67">
        <f t="shared" ref="D53:K53" si="27">D318</f>
        <v>0</v>
      </c>
      <c r="E53" s="67">
        <f t="shared" si="27"/>
        <v>0</v>
      </c>
      <c r="F53" s="67">
        <f t="shared" si="27"/>
        <v>1147</v>
      </c>
      <c r="G53" s="67">
        <f t="shared" si="27"/>
        <v>0</v>
      </c>
      <c r="H53" s="68">
        <f t="shared" si="27"/>
        <v>1147</v>
      </c>
      <c r="I53" s="116">
        <f t="shared" si="27"/>
        <v>0</v>
      </c>
      <c r="J53" s="67">
        <f t="shared" si="27"/>
        <v>0</v>
      </c>
      <c r="K53" s="67">
        <f t="shared" si="27"/>
        <v>0</v>
      </c>
      <c r="L53" s="84">
        <f>F53-J53-K53</f>
        <v>1147</v>
      </c>
    </row>
    <row r="54" spans="1:12" ht="15" customHeight="1">
      <c r="A54" s="50" t="s">
        <v>109</v>
      </c>
      <c r="B54" s="111" t="s">
        <v>110</v>
      </c>
      <c r="C54" s="112"/>
      <c r="D54" s="53">
        <f t="shared" ref="D54:L54" si="28">D55+D56</f>
        <v>147892</v>
      </c>
      <c r="E54" s="53">
        <f t="shared" si="28"/>
        <v>147892</v>
      </c>
      <c r="F54" s="53">
        <f t="shared" si="28"/>
        <v>147568</v>
      </c>
      <c r="G54" s="53">
        <f t="shared" si="28"/>
        <v>0</v>
      </c>
      <c r="H54" s="44">
        <f t="shared" si="28"/>
        <v>3710</v>
      </c>
      <c r="I54" s="53">
        <f t="shared" si="28"/>
        <v>143858</v>
      </c>
      <c r="J54" s="53">
        <f t="shared" si="28"/>
        <v>141570</v>
      </c>
      <c r="K54" s="53">
        <f t="shared" si="28"/>
        <v>0</v>
      </c>
      <c r="L54" s="76">
        <f t="shared" si="28"/>
        <v>5998</v>
      </c>
    </row>
    <row r="55" spans="1:12" ht="18.75" customHeight="1">
      <c r="A55" s="73" t="s">
        <v>111</v>
      </c>
      <c r="B55" s="107" t="s">
        <v>112</v>
      </c>
      <c r="C55" s="31"/>
      <c r="D55" s="117">
        <f>D320</f>
        <v>147892</v>
      </c>
      <c r="E55" s="117">
        <f>E320</f>
        <v>147892</v>
      </c>
      <c r="F55" s="117">
        <f t="shared" ref="F55:L55" si="29">F320</f>
        <v>147568</v>
      </c>
      <c r="G55" s="117">
        <f t="shared" si="29"/>
        <v>0</v>
      </c>
      <c r="H55" s="118">
        <f t="shared" si="29"/>
        <v>3710</v>
      </c>
      <c r="I55" s="117">
        <f t="shared" si="29"/>
        <v>143858</v>
      </c>
      <c r="J55" s="117">
        <f t="shared" si="29"/>
        <v>141570</v>
      </c>
      <c r="K55" s="117">
        <f t="shared" si="29"/>
        <v>0</v>
      </c>
      <c r="L55" s="117">
        <f t="shared" si="29"/>
        <v>5998</v>
      </c>
    </row>
    <row r="56" spans="1:12" ht="19.5" customHeight="1">
      <c r="A56" s="73" t="s">
        <v>113</v>
      </c>
      <c r="B56" s="107" t="s">
        <v>114</v>
      </c>
      <c r="C56" s="31"/>
      <c r="D56" s="117">
        <f>D321</f>
        <v>0</v>
      </c>
      <c r="E56" s="117">
        <f>E321</f>
        <v>0</v>
      </c>
      <c r="F56" s="117">
        <f>H56+I56</f>
        <v>0</v>
      </c>
      <c r="G56" s="117">
        <f>G321</f>
        <v>0</v>
      </c>
      <c r="H56" s="118">
        <f>H321</f>
        <v>0</v>
      </c>
      <c r="I56" s="117">
        <f>J56</f>
        <v>0</v>
      </c>
      <c r="J56" s="117">
        <f>J321</f>
        <v>0</v>
      </c>
      <c r="K56" s="117">
        <f>K321</f>
        <v>0</v>
      </c>
      <c r="L56" s="119">
        <f>F56-J56-K56</f>
        <v>0</v>
      </c>
    </row>
    <row r="57" spans="1:12" ht="42" customHeight="1">
      <c r="A57" s="120" t="s">
        <v>115</v>
      </c>
      <c r="B57" s="111" t="s">
        <v>116</v>
      </c>
      <c r="C57" s="112"/>
      <c r="D57" s="121">
        <f t="shared" ref="D57:L57" si="30">D58+D61+D62</f>
        <v>16415934</v>
      </c>
      <c r="E57" s="121">
        <f>E58+E61+E62</f>
        <v>18291637</v>
      </c>
      <c r="F57" s="121">
        <f>F58+F61+F62</f>
        <v>34083031</v>
      </c>
      <c r="G57" s="121">
        <f t="shared" si="30"/>
        <v>0</v>
      </c>
      <c r="H57" s="122">
        <f t="shared" si="30"/>
        <v>15621989</v>
      </c>
      <c r="I57" s="121">
        <f t="shared" si="30"/>
        <v>18461042</v>
      </c>
      <c r="J57" s="121">
        <f t="shared" si="30"/>
        <v>18420177</v>
      </c>
      <c r="K57" s="121">
        <f t="shared" si="30"/>
        <v>0</v>
      </c>
      <c r="L57" s="123">
        <f t="shared" si="30"/>
        <v>15662854</v>
      </c>
    </row>
    <row r="58" spans="1:12" ht="27" customHeight="1">
      <c r="A58" s="124" t="s">
        <v>117</v>
      </c>
      <c r="B58" s="125" t="s">
        <v>118</v>
      </c>
      <c r="C58" s="126"/>
      <c r="D58" s="127">
        <f t="shared" ref="D58:K58" si="31">D59+D60</f>
        <v>15781580</v>
      </c>
      <c r="E58" s="127">
        <f t="shared" si="31"/>
        <v>17451637</v>
      </c>
      <c r="F58" s="127">
        <f t="shared" si="31"/>
        <v>33245444</v>
      </c>
      <c r="G58" s="127">
        <f t="shared" si="31"/>
        <v>0</v>
      </c>
      <c r="H58" s="128">
        <f t="shared" si="31"/>
        <v>15621989</v>
      </c>
      <c r="I58" s="127">
        <f t="shared" si="31"/>
        <v>17623455</v>
      </c>
      <c r="J58" s="127">
        <f t="shared" si="31"/>
        <v>17582877</v>
      </c>
      <c r="K58" s="127">
        <f t="shared" si="31"/>
        <v>0</v>
      </c>
      <c r="L58" s="129">
        <f>F58-J58-K58</f>
        <v>15662567</v>
      </c>
    </row>
    <row r="59" spans="1:12" ht="28.5" customHeight="1">
      <c r="A59" s="73" t="s">
        <v>119</v>
      </c>
      <c r="B59" s="107" t="s">
        <v>120</v>
      </c>
      <c r="C59" s="31"/>
      <c r="D59" s="117">
        <f t="shared" ref="D59:L62" si="32">D324</f>
        <v>10743861</v>
      </c>
      <c r="E59" s="117">
        <f t="shared" si="32"/>
        <v>11531637</v>
      </c>
      <c r="F59" s="117">
        <f t="shared" si="32"/>
        <v>21262337</v>
      </c>
      <c r="G59" s="117">
        <f t="shared" si="32"/>
        <v>0</v>
      </c>
      <c r="H59" s="118">
        <f t="shared" si="32"/>
        <v>8251075</v>
      </c>
      <c r="I59" s="117">
        <f t="shared" si="32"/>
        <v>13011262</v>
      </c>
      <c r="J59" s="117">
        <f t="shared" si="32"/>
        <v>11782724</v>
      </c>
      <c r="K59" s="117">
        <f t="shared" si="32"/>
        <v>0</v>
      </c>
      <c r="L59" s="117">
        <f t="shared" si="32"/>
        <v>9479613</v>
      </c>
    </row>
    <row r="60" spans="1:12" ht="26.25" customHeight="1">
      <c r="A60" s="73" t="s">
        <v>121</v>
      </c>
      <c r="B60" s="107" t="s">
        <v>122</v>
      </c>
      <c r="C60" s="31"/>
      <c r="D60" s="117">
        <f t="shared" si="32"/>
        <v>5037719</v>
      </c>
      <c r="E60" s="117">
        <f t="shared" si="32"/>
        <v>5920000</v>
      </c>
      <c r="F60" s="117">
        <f t="shared" si="32"/>
        <v>11983107</v>
      </c>
      <c r="G60" s="117">
        <f t="shared" si="32"/>
        <v>0</v>
      </c>
      <c r="H60" s="118">
        <f t="shared" si="32"/>
        <v>7370914</v>
      </c>
      <c r="I60" s="117">
        <f t="shared" si="32"/>
        <v>4612193</v>
      </c>
      <c r="J60" s="117">
        <f t="shared" si="32"/>
        <v>5800153</v>
      </c>
      <c r="K60" s="117">
        <f t="shared" si="32"/>
        <v>0</v>
      </c>
      <c r="L60" s="117">
        <f t="shared" si="32"/>
        <v>6182954</v>
      </c>
    </row>
    <row r="61" spans="1:12" ht="25.5">
      <c r="A61" s="73" t="s">
        <v>123</v>
      </c>
      <c r="B61" s="107" t="s">
        <v>124</v>
      </c>
      <c r="C61" s="31"/>
      <c r="D61" s="117">
        <f t="shared" si="32"/>
        <v>634354</v>
      </c>
      <c r="E61" s="117">
        <f t="shared" si="32"/>
        <v>840000</v>
      </c>
      <c r="F61" s="117">
        <f t="shared" si="32"/>
        <v>837587</v>
      </c>
      <c r="G61" s="117">
        <f t="shared" si="32"/>
        <v>0</v>
      </c>
      <c r="H61" s="118">
        <f t="shared" si="32"/>
        <v>0</v>
      </c>
      <c r="I61" s="117">
        <f t="shared" si="32"/>
        <v>837587</v>
      </c>
      <c r="J61" s="117">
        <f t="shared" si="32"/>
        <v>837300</v>
      </c>
      <c r="K61" s="117">
        <f t="shared" si="32"/>
        <v>0</v>
      </c>
      <c r="L61" s="117">
        <f t="shared" si="32"/>
        <v>287</v>
      </c>
    </row>
    <row r="62" spans="1:12" ht="25.5">
      <c r="A62" s="73" t="s">
        <v>125</v>
      </c>
      <c r="B62" s="107" t="s">
        <v>126</v>
      </c>
      <c r="C62" s="31"/>
      <c r="D62" s="117">
        <f t="shared" si="32"/>
        <v>0</v>
      </c>
      <c r="E62" s="117">
        <f t="shared" si="32"/>
        <v>0</v>
      </c>
      <c r="F62" s="117">
        <f t="shared" si="32"/>
        <v>0</v>
      </c>
      <c r="G62" s="117">
        <f t="shared" si="32"/>
        <v>0</v>
      </c>
      <c r="H62" s="118">
        <f t="shared" si="32"/>
        <v>0</v>
      </c>
      <c r="I62" s="117">
        <f t="shared" si="32"/>
        <v>0</v>
      </c>
      <c r="J62" s="117">
        <f t="shared" si="32"/>
        <v>0</v>
      </c>
      <c r="K62" s="117">
        <f t="shared" si="32"/>
        <v>0</v>
      </c>
      <c r="L62" s="117">
        <f t="shared" si="32"/>
        <v>0</v>
      </c>
    </row>
    <row r="63" spans="1:12" ht="15">
      <c r="A63" s="75" t="s">
        <v>127</v>
      </c>
      <c r="B63" s="490" t="s">
        <v>128</v>
      </c>
      <c r="C63" s="490"/>
      <c r="D63" s="49">
        <f t="shared" ref="D63:L64" si="33">D64</f>
        <v>3893441</v>
      </c>
      <c r="E63" s="49">
        <f t="shared" si="33"/>
        <v>5200000</v>
      </c>
      <c r="F63" s="49">
        <f t="shared" si="33"/>
        <v>5386904</v>
      </c>
      <c r="G63" s="49">
        <f t="shared" si="33"/>
        <v>0</v>
      </c>
      <c r="H63" s="44">
        <f t="shared" si="33"/>
        <v>143428</v>
      </c>
      <c r="I63" s="49">
        <f t="shared" si="33"/>
        <v>5243476</v>
      </c>
      <c r="J63" s="49">
        <f t="shared" si="33"/>
        <v>5386904</v>
      </c>
      <c r="K63" s="49">
        <f t="shared" si="33"/>
        <v>0</v>
      </c>
      <c r="L63" s="60">
        <f t="shared" si="33"/>
        <v>0</v>
      </c>
    </row>
    <row r="64" spans="1:12" ht="15">
      <c r="A64" s="50" t="s">
        <v>129</v>
      </c>
      <c r="B64" s="488" t="s">
        <v>130</v>
      </c>
      <c r="C64" s="489"/>
      <c r="D64" s="53">
        <f t="shared" si="33"/>
        <v>3893441</v>
      </c>
      <c r="E64" s="53">
        <f t="shared" si="33"/>
        <v>5200000</v>
      </c>
      <c r="F64" s="53">
        <f t="shared" si="33"/>
        <v>5386904</v>
      </c>
      <c r="G64" s="53">
        <f t="shared" si="33"/>
        <v>0</v>
      </c>
      <c r="H64" s="44">
        <f t="shared" si="33"/>
        <v>143428</v>
      </c>
      <c r="I64" s="53">
        <f t="shared" si="33"/>
        <v>5243476</v>
      </c>
      <c r="J64" s="53">
        <f t="shared" si="33"/>
        <v>5386904</v>
      </c>
      <c r="K64" s="53">
        <f t="shared" si="33"/>
        <v>0</v>
      </c>
      <c r="L64" s="76">
        <f t="shared" si="33"/>
        <v>0</v>
      </c>
    </row>
    <row r="65" spans="1:12" ht="18" customHeight="1">
      <c r="A65" s="73" t="s">
        <v>131</v>
      </c>
      <c r="B65" s="491" t="s">
        <v>132</v>
      </c>
      <c r="C65" s="492"/>
      <c r="D65" s="67">
        <f t="shared" ref="D65:L65" si="34">D330</f>
        <v>3893441</v>
      </c>
      <c r="E65" s="67">
        <f t="shared" si="34"/>
        <v>5200000</v>
      </c>
      <c r="F65" s="67">
        <f t="shared" si="34"/>
        <v>5386904</v>
      </c>
      <c r="G65" s="67">
        <f t="shared" si="34"/>
        <v>0</v>
      </c>
      <c r="H65" s="67">
        <f t="shared" si="34"/>
        <v>143428</v>
      </c>
      <c r="I65" s="67">
        <f t="shared" si="34"/>
        <v>5243476</v>
      </c>
      <c r="J65" s="67">
        <f t="shared" si="34"/>
        <v>5386904</v>
      </c>
      <c r="K65" s="116">
        <f t="shared" si="34"/>
        <v>0</v>
      </c>
      <c r="L65" s="116">
        <f t="shared" si="34"/>
        <v>0</v>
      </c>
    </row>
    <row r="66" spans="1:12" ht="26.25" customHeight="1">
      <c r="A66" s="75" t="s">
        <v>133</v>
      </c>
      <c r="B66" s="490" t="s">
        <v>134</v>
      </c>
      <c r="C66" s="490"/>
      <c r="D66" s="49">
        <f t="shared" ref="D66:L66" si="35">D67+D79</f>
        <v>27687618</v>
      </c>
      <c r="E66" s="49">
        <f t="shared" si="35"/>
        <v>41468750</v>
      </c>
      <c r="F66" s="49">
        <f t="shared" si="35"/>
        <v>66087735</v>
      </c>
      <c r="G66" s="49">
        <f t="shared" si="35"/>
        <v>0</v>
      </c>
      <c r="H66" s="44">
        <f t="shared" si="35"/>
        <v>29838813</v>
      </c>
      <c r="I66" s="49">
        <f t="shared" si="35"/>
        <v>36248922</v>
      </c>
      <c r="J66" s="49">
        <f t="shared" si="35"/>
        <v>36730386</v>
      </c>
      <c r="K66" s="49">
        <f t="shared" si="35"/>
        <v>0</v>
      </c>
      <c r="L66" s="60">
        <f t="shared" si="35"/>
        <v>29357349</v>
      </c>
    </row>
    <row r="67" spans="1:12" ht="25.5">
      <c r="A67" s="75" t="s">
        <v>135</v>
      </c>
      <c r="B67" s="490" t="s">
        <v>136</v>
      </c>
      <c r="C67" s="490"/>
      <c r="D67" s="49">
        <f t="shared" ref="D67:L67" si="36">D68+D77</f>
        <v>14131518</v>
      </c>
      <c r="E67" s="49">
        <f t="shared" si="36"/>
        <v>26312000</v>
      </c>
      <c r="F67" s="49">
        <f t="shared" si="36"/>
        <v>24953325</v>
      </c>
      <c r="G67" s="49">
        <f t="shared" si="36"/>
        <v>0</v>
      </c>
      <c r="H67" s="44">
        <f t="shared" si="36"/>
        <v>3017116</v>
      </c>
      <c r="I67" s="49">
        <f t="shared" si="36"/>
        <v>21936209</v>
      </c>
      <c r="J67" s="49">
        <f t="shared" si="36"/>
        <v>22354359</v>
      </c>
      <c r="K67" s="49">
        <f t="shared" si="36"/>
        <v>0</v>
      </c>
      <c r="L67" s="60">
        <f t="shared" si="36"/>
        <v>2598966</v>
      </c>
    </row>
    <row r="68" spans="1:12" ht="25.5">
      <c r="A68" s="50" t="s">
        <v>137</v>
      </c>
      <c r="B68" s="111" t="s">
        <v>138</v>
      </c>
      <c r="C68" s="31"/>
      <c r="D68" s="53">
        <f t="shared" ref="D68:L68" si="37">D69+D70+D71+D74+D76</f>
        <v>14131518</v>
      </c>
      <c r="E68" s="53">
        <f t="shared" si="37"/>
        <v>26312000</v>
      </c>
      <c r="F68" s="53">
        <f t="shared" si="37"/>
        <v>24953325</v>
      </c>
      <c r="G68" s="53">
        <f t="shared" si="37"/>
        <v>0</v>
      </c>
      <c r="H68" s="44">
        <f t="shared" si="37"/>
        <v>3017116</v>
      </c>
      <c r="I68" s="53">
        <f t="shared" si="37"/>
        <v>21936209</v>
      </c>
      <c r="J68" s="53">
        <f t="shared" si="37"/>
        <v>22354359</v>
      </c>
      <c r="K68" s="53">
        <f t="shared" si="37"/>
        <v>0</v>
      </c>
      <c r="L68" s="76">
        <f t="shared" si="37"/>
        <v>2598966</v>
      </c>
    </row>
    <row r="69" spans="1:12" ht="27.75" hidden="1" customHeight="1">
      <c r="A69" s="73" t="s">
        <v>139</v>
      </c>
      <c r="B69" s="496" t="s">
        <v>140</v>
      </c>
      <c r="C69" s="497"/>
      <c r="D69" s="130">
        <f t="shared" ref="D69:L73" si="38">D334</f>
        <v>0</v>
      </c>
      <c r="E69" s="130">
        <f t="shared" si="38"/>
        <v>0</v>
      </c>
      <c r="F69" s="130">
        <f t="shared" si="38"/>
        <v>0</v>
      </c>
      <c r="G69" s="130">
        <f t="shared" si="38"/>
        <v>0</v>
      </c>
      <c r="H69" s="44">
        <f t="shared" si="38"/>
        <v>0</v>
      </c>
      <c r="I69" s="130">
        <f t="shared" si="38"/>
        <v>0</v>
      </c>
      <c r="J69" s="130">
        <f t="shared" si="38"/>
        <v>0</v>
      </c>
      <c r="K69" s="130">
        <f t="shared" si="38"/>
        <v>0</v>
      </c>
      <c r="L69" s="130">
        <f t="shared" si="38"/>
        <v>0</v>
      </c>
    </row>
    <row r="70" spans="1:12" ht="30.75" hidden="1" customHeight="1">
      <c r="A70" s="73" t="s">
        <v>141</v>
      </c>
      <c r="B70" s="496" t="s">
        <v>142</v>
      </c>
      <c r="C70" s="497"/>
      <c r="D70" s="130">
        <f t="shared" si="38"/>
        <v>0</v>
      </c>
      <c r="E70" s="130">
        <f t="shared" si="38"/>
        <v>0</v>
      </c>
      <c r="F70" s="130">
        <f t="shared" si="38"/>
        <v>0</v>
      </c>
      <c r="G70" s="130">
        <f t="shared" si="38"/>
        <v>0</v>
      </c>
      <c r="H70" s="44">
        <f t="shared" si="38"/>
        <v>0</v>
      </c>
      <c r="I70" s="130">
        <f t="shared" si="38"/>
        <v>0</v>
      </c>
      <c r="J70" s="130">
        <f t="shared" si="38"/>
        <v>0</v>
      </c>
      <c r="K70" s="130">
        <f t="shared" si="38"/>
        <v>0</v>
      </c>
      <c r="L70" s="130">
        <f t="shared" si="38"/>
        <v>0</v>
      </c>
    </row>
    <row r="71" spans="1:12" ht="18.75" customHeight="1">
      <c r="A71" s="73" t="s">
        <v>143</v>
      </c>
      <c r="B71" s="491" t="s">
        <v>144</v>
      </c>
      <c r="C71" s="492"/>
      <c r="D71" s="131">
        <f t="shared" si="38"/>
        <v>1731518</v>
      </c>
      <c r="E71" s="131">
        <f t="shared" si="38"/>
        <v>13912000</v>
      </c>
      <c r="F71" s="131">
        <f t="shared" si="38"/>
        <v>16522010</v>
      </c>
      <c r="G71" s="131">
        <f t="shared" si="38"/>
        <v>0</v>
      </c>
      <c r="H71" s="44">
        <f>H73</f>
        <v>3017116</v>
      </c>
      <c r="I71" s="131">
        <f t="shared" si="38"/>
        <v>13504894</v>
      </c>
      <c r="J71" s="131">
        <f t="shared" si="38"/>
        <v>13923044</v>
      </c>
      <c r="K71" s="131">
        <f t="shared" si="38"/>
        <v>0</v>
      </c>
      <c r="L71" s="131">
        <f t="shared" si="38"/>
        <v>2598966</v>
      </c>
    </row>
    <row r="72" spans="1:12" ht="18.75" customHeight="1">
      <c r="A72" s="132" t="s">
        <v>145</v>
      </c>
      <c r="B72" s="99" t="s">
        <v>146</v>
      </c>
      <c r="C72" s="100"/>
      <c r="D72" s="130">
        <f>D337</f>
        <v>0</v>
      </c>
      <c r="E72" s="130">
        <f t="shared" si="38"/>
        <v>12000</v>
      </c>
      <c r="F72" s="130">
        <f t="shared" si="38"/>
        <v>10444</v>
      </c>
      <c r="G72" s="130">
        <f t="shared" si="38"/>
        <v>0</v>
      </c>
      <c r="H72" s="130">
        <f t="shared" si="38"/>
        <v>0</v>
      </c>
      <c r="I72" s="130">
        <f t="shared" si="38"/>
        <v>10444</v>
      </c>
      <c r="J72" s="130">
        <f t="shared" si="38"/>
        <v>10444</v>
      </c>
      <c r="K72" s="130">
        <f t="shared" si="38"/>
        <v>0</v>
      </c>
      <c r="L72" s="130">
        <f t="shared" si="38"/>
        <v>0</v>
      </c>
    </row>
    <row r="73" spans="1:12" ht="26.25" customHeight="1">
      <c r="A73" s="133" t="s">
        <v>147</v>
      </c>
      <c r="B73" s="99" t="s">
        <v>148</v>
      </c>
      <c r="C73" s="100"/>
      <c r="D73" s="130">
        <f>D338</f>
        <v>1731518</v>
      </c>
      <c r="E73" s="130">
        <f t="shared" si="38"/>
        <v>13900000</v>
      </c>
      <c r="F73" s="130">
        <f t="shared" si="38"/>
        <v>16511566</v>
      </c>
      <c r="G73" s="130">
        <f t="shared" si="38"/>
        <v>0</v>
      </c>
      <c r="H73" s="130">
        <f t="shared" si="38"/>
        <v>3017116</v>
      </c>
      <c r="I73" s="130">
        <f t="shared" si="38"/>
        <v>13494450</v>
      </c>
      <c r="J73" s="130">
        <f t="shared" si="38"/>
        <v>13912600</v>
      </c>
      <c r="K73" s="130">
        <f t="shared" si="38"/>
        <v>0</v>
      </c>
      <c r="L73" s="130">
        <f t="shared" si="38"/>
        <v>2598966</v>
      </c>
    </row>
    <row r="74" spans="1:12" ht="15">
      <c r="A74" s="73" t="s">
        <v>149</v>
      </c>
      <c r="B74" s="498" t="s">
        <v>150</v>
      </c>
      <c r="C74" s="499"/>
      <c r="D74" s="67">
        <f>D75</f>
        <v>12400000</v>
      </c>
      <c r="E74" s="67">
        <f>E75</f>
        <v>12400000</v>
      </c>
      <c r="F74" s="67">
        <f t="shared" ref="F74:L74" si="39">F75</f>
        <v>8431315</v>
      </c>
      <c r="G74" s="67">
        <f t="shared" si="39"/>
        <v>0</v>
      </c>
      <c r="H74" s="134">
        <f t="shared" si="39"/>
        <v>0</v>
      </c>
      <c r="I74" s="67">
        <f t="shared" si="39"/>
        <v>8431315</v>
      </c>
      <c r="J74" s="67">
        <f t="shared" si="39"/>
        <v>8431315</v>
      </c>
      <c r="K74" s="67">
        <f t="shared" si="39"/>
        <v>0</v>
      </c>
      <c r="L74" s="67">
        <f t="shared" si="39"/>
        <v>0</v>
      </c>
    </row>
    <row r="75" spans="1:12" ht="15">
      <c r="A75" s="135" t="s">
        <v>151</v>
      </c>
      <c r="B75" s="108" t="s">
        <v>152</v>
      </c>
      <c r="C75" s="108"/>
      <c r="D75" s="67">
        <f>D340</f>
        <v>12400000</v>
      </c>
      <c r="E75" s="67">
        <f>E340</f>
        <v>12400000</v>
      </c>
      <c r="F75" s="67">
        <f t="shared" ref="F75:L76" si="40">F340</f>
        <v>8431315</v>
      </c>
      <c r="G75" s="67">
        <f t="shared" si="40"/>
        <v>0</v>
      </c>
      <c r="H75" s="134">
        <f t="shared" si="40"/>
        <v>0</v>
      </c>
      <c r="I75" s="67">
        <f t="shared" si="40"/>
        <v>8431315</v>
      </c>
      <c r="J75" s="67">
        <f t="shared" si="40"/>
        <v>8431315</v>
      </c>
      <c r="K75" s="67">
        <f t="shared" si="40"/>
        <v>0</v>
      </c>
      <c r="L75" s="67">
        <f t="shared" si="40"/>
        <v>0</v>
      </c>
    </row>
    <row r="76" spans="1:12" ht="15">
      <c r="A76" s="73" t="s">
        <v>153</v>
      </c>
      <c r="B76" s="491" t="s">
        <v>154</v>
      </c>
      <c r="C76" s="492"/>
      <c r="D76" s="67">
        <f>D341</f>
        <v>0</v>
      </c>
      <c r="E76" s="67">
        <f>E341</f>
        <v>0</v>
      </c>
      <c r="F76" s="67">
        <f t="shared" si="40"/>
        <v>0</v>
      </c>
      <c r="G76" s="67">
        <f t="shared" si="40"/>
        <v>0</v>
      </c>
      <c r="H76" s="134">
        <f t="shared" si="40"/>
        <v>0</v>
      </c>
      <c r="I76" s="67">
        <f t="shared" si="40"/>
        <v>0</v>
      </c>
      <c r="J76" s="67">
        <f t="shared" si="40"/>
        <v>0</v>
      </c>
      <c r="K76" s="67">
        <f t="shared" si="40"/>
        <v>0</v>
      </c>
      <c r="L76" s="67">
        <f t="shared" si="40"/>
        <v>0</v>
      </c>
    </row>
    <row r="77" spans="1:12" ht="15">
      <c r="A77" s="50" t="s">
        <v>155</v>
      </c>
      <c r="B77" s="500" t="s">
        <v>156</v>
      </c>
      <c r="C77" s="501"/>
      <c r="D77" s="72">
        <f t="shared" ref="D77:L77" si="41">D78</f>
        <v>0</v>
      </c>
      <c r="E77" s="72">
        <f t="shared" si="41"/>
        <v>0</v>
      </c>
      <c r="F77" s="72">
        <f t="shared" si="41"/>
        <v>0</v>
      </c>
      <c r="G77" s="72">
        <f t="shared" si="41"/>
        <v>0</v>
      </c>
      <c r="H77" s="44">
        <f t="shared" si="41"/>
        <v>0</v>
      </c>
      <c r="I77" s="72">
        <f t="shared" si="41"/>
        <v>0</v>
      </c>
      <c r="J77" s="72">
        <f t="shared" si="41"/>
        <v>0</v>
      </c>
      <c r="K77" s="72">
        <f t="shared" si="41"/>
        <v>0</v>
      </c>
      <c r="L77" s="136">
        <f t="shared" si="41"/>
        <v>0</v>
      </c>
    </row>
    <row r="78" spans="1:12" ht="16.5" customHeight="1">
      <c r="A78" s="73" t="s">
        <v>157</v>
      </c>
      <c r="B78" s="498" t="s">
        <v>158</v>
      </c>
      <c r="C78" s="499"/>
      <c r="D78" s="67">
        <f t="shared" ref="D78:L78" si="42">D343</f>
        <v>0</v>
      </c>
      <c r="E78" s="67">
        <f t="shared" si="42"/>
        <v>0</v>
      </c>
      <c r="F78" s="67">
        <f t="shared" si="42"/>
        <v>0</v>
      </c>
      <c r="G78" s="67">
        <f t="shared" si="42"/>
        <v>0</v>
      </c>
      <c r="H78" s="68">
        <f t="shared" si="42"/>
        <v>0</v>
      </c>
      <c r="I78" s="67">
        <f t="shared" si="42"/>
        <v>0</v>
      </c>
      <c r="J78" s="67">
        <f t="shared" si="42"/>
        <v>0</v>
      </c>
      <c r="K78" s="67">
        <f t="shared" si="42"/>
        <v>0</v>
      </c>
      <c r="L78" s="67">
        <f t="shared" si="42"/>
        <v>0</v>
      </c>
    </row>
    <row r="79" spans="1:12" ht="25.5" customHeight="1">
      <c r="A79" s="75" t="s">
        <v>159</v>
      </c>
      <c r="B79" s="490" t="s">
        <v>160</v>
      </c>
      <c r="C79" s="490"/>
      <c r="D79" s="49">
        <f t="shared" ref="D79:L79" si="43">D80+D88+D91+D96+D108</f>
        <v>13556100</v>
      </c>
      <c r="E79" s="49">
        <f t="shared" si="43"/>
        <v>15156750</v>
      </c>
      <c r="F79" s="49">
        <f t="shared" si="43"/>
        <v>41134410</v>
      </c>
      <c r="G79" s="49">
        <f t="shared" si="43"/>
        <v>0</v>
      </c>
      <c r="H79" s="44">
        <f t="shared" si="43"/>
        <v>26821697</v>
      </c>
      <c r="I79" s="49">
        <f t="shared" si="43"/>
        <v>14312713</v>
      </c>
      <c r="J79" s="49">
        <f t="shared" si="43"/>
        <v>14376027</v>
      </c>
      <c r="K79" s="49">
        <f t="shared" si="43"/>
        <v>0</v>
      </c>
      <c r="L79" s="60">
        <f t="shared" si="43"/>
        <v>26758383</v>
      </c>
    </row>
    <row r="80" spans="1:12" ht="37.5" customHeight="1">
      <c r="A80" s="50" t="s">
        <v>161</v>
      </c>
      <c r="B80" s="502" t="s">
        <v>162</v>
      </c>
      <c r="C80" s="503"/>
      <c r="D80" s="53">
        <f t="shared" ref="D80:L80" si="44">D81+D82+D83+D84+D85+D86+D87</f>
        <v>3463503</v>
      </c>
      <c r="E80" s="53">
        <f t="shared" si="44"/>
        <v>3136440</v>
      </c>
      <c r="F80" s="53">
        <f t="shared" si="44"/>
        <v>8727881</v>
      </c>
      <c r="G80" s="53">
        <f t="shared" si="44"/>
        <v>0</v>
      </c>
      <c r="H80" s="44">
        <f t="shared" si="44"/>
        <v>5516363</v>
      </c>
      <c r="I80" s="53">
        <f t="shared" si="44"/>
        <v>3211518</v>
      </c>
      <c r="J80" s="53">
        <f t="shared" si="44"/>
        <v>3215349</v>
      </c>
      <c r="K80" s="53">
        <f t="shared" si="44"/>
        <v>0</v>
      </c>
      <c r="L80" s="76">
        <f t="shared" si="44"/>
        <v>5512532</v>
      </c>
    </row>
    <row r="81" spans="1:12" ht="15" customHeight="1">
      <c r="A81" s="73" t="s">
        <v>163</v>
      </c>
      <c r="B81" s="491" t="s">
        <v>164</v>
      </c>
      <c r="C81" s="492"/>
      <c r="D81" s="67">
        <f t="shared" ref="D81:L87" si="45">D346</f>
        <v>0</v>
      </c>
      <c r="E81" s="67">
        <f t="shared" si="45"/>
        <v>0</v>
      </c>
      <c r="F81" s="67">
        <f t="shared" si="45"/>
        <v>0</v>
      </c>
      <c r="G81" s="67">
        <f t="shared" si="45"/>
        <v>0</v>
      </c>
      <c r="H81" s="134">
        <f t="shared" si="45"/>
        <v>0</v>
      </c>
      <c r="I81" s="67">
        <f t="shared" si="45"/>
        <v>0</v>
      </c>
      <c r="J81" s="67">
        <f t="shared" si="45"/>
        <v>0</v>
      </c>
      <c r="K81" s="67">
        <f t="shared" si="45"/>
        <v>0</v>
      </c>
      <c r="L81" s="67">
        <f t="shared" si="45"/>
        <v>0</v>
      </c>
    </row>
    <row r="82" spans="1:12" ht="30" customHeight="1">
      <c r="A82" s="73" t="s">
        <v>165</v>
      </c>
      <c r="B82" s="498" t="s">
        <v>166</v>
      </c>
      <c r="C82" s="499"/>
      <c r="D82" s="67">
        <f t="shared" si="45"/>
        <v>487079</v>
      </c>
      <c r="E82" s="67">
        <f t="shared" si="45"/>
        <v>577290</v>
      </c>
      <c r="F82" s="67">
        <f t="shared" si="45"/>
        <v>596761</v>
      </c>
      <c r="G82" s="67">
        <f t="shared" si="45"/>
        <v>0</v>
      </c>
      <c r="H82" s="68">
        <f t="shared" si="45"/>
        <v>0</v>
      </c>
      <c r="I82" s="67">
        <f t="shared" si="45"/>
        <v>596761</v>
      </c>
      <c r="J82" s="67">
        <f t="shared" si="45"/>
        <v>596761</v>
      </c>
      <c r="K82" s="67">
        <f t="shared" si="45"/>
        <v>0</v>
      </c>
      <c r="L82" s="67">
        <f t="shared" si="45"/>
        <v>0</v>
      </c>
    </row>
    <row r="83" spans="1:12" ht="25.5" hidden="1" customHeight="1">
      <c r="A83" s="73" t="s">
        <v>167</v>
      </c>
      <c r="B83" s="491" t="s">
        <v>168</v>
      </c>
      <c r="C83" s="492"/>
      <c r="D83" s="67">
        <f t="shared" si="45"/>
        <v>0</v>
      </c>
      <c r="E83" s="67">
        <f t="shared" si="45"/>
        <v>0</v>
      </c>
      <c r="F83" s="67">
        <f t="shared" si="45"/>
        <v>0</v>
      </c>
      <c r="G83" s="67">
        <f t="shared" si="45"/>
        <v>0</v>
      </c>
      <c r="H83" s="68">
        <f t="shared" si="45"/>
        <v>0</v>
      </c>
      <c r="I83" s="67">
        <f t="shared" si="45"/>
        <v>0</v>
      </c>
      <c r="J83" s="67">
        <f t="shared" si="45"/>
        <v>0</v>
      </c>
      <c r="K83" s="67">
        <f t="shared" si="45"/>
        <v>0</v>
      </c>
      <c r="L83" s="67">
        <f t="shared" si="45"/>
        <v>0</v>
      </c>
    </row>
    <row r="84" spans="1:12" ht="15.75" hidden="1" customHeight="1">
      <c r="A84" s="73" t="s">
        <v>169</v>
      </c>
      <c r="B84" s="491" t="s">
        <v>170</v>
      </c>
      <c r="C84" s="492"/>
      <c r="D84" s="67">
        <f t="shared" si="45"/>
        <v>0</v>
      </c>
      <c r="E84" s="67">
        <f t="shared" si="45"/>
        <v>0</v>
      </c>
      <c r="F84" s="67">
        <f t="shared" si="45"/>
        <v>0</v>
      </c>
      <c r="G84" s="67">
        <f t="shared" si="45"/>
        <v>0</v>
      </c>
      <c r="H84" s="68">
        <f t="shared" si="45"/>
        <v>0</v>
      </c>
      <c r="I84" s="67">
        <f t="shared" si="45"/>
        <v>0</v>
      </c>
      <c r="J84" s="67">
        <f t="shared" si="45"/>
        <v>0</v>
      </c>
      <c r="K84" s="67">
        <f t="shared" si="45"/>
        <v>0</v>
      </c>
      <c r="L84" s="67">
        <f t="shared" si="45"/>
        <v>0</v>
      </c>
    </row>
    <row r="85" spans="1:12" ht="30" customHeight="1">
      <c r="A85" s="73" t="s">
        <v>171</v>
      </c>
      <c r="B85" s="491" t="s">
        <v>172</v>
      </c>
      <c r="C85" s="492"/>
      <c r="D85" s="67">
        <f t="shared" si="45"/>
        <v>2900000</v>
      </c>
      <c r="E85" s="67">
        <f t="shared" si="45"/>
        <v>2446000</v>
      </c>
      <c r="F85" s="67">
        <f t="shared" si="45"/>
        <v>2445268</v>
      </c>
      <c r="G85" s="67">
        <f t="shared" si="45"/>
        <v>0</v>
      </c>
      <c r="H85" s="68">
        <f t="shared" si="45"/>
        <v>0</v>
      </c>
      <c r="I85" s="67">
        <f t="shared" si="45"/>
        <v>2445268</v>
      </c>
      <c r="J85" s="67">
        <f t="shared" si="45"/>
        <v>2445268</v>
      </c>
      <c r="K85" s="67">
        <f t="shared" si="45"/>
        <v>0</v>
      </c>
      <c r="L85" s="67">
        <f t="shared" si="45"/>
        <v>0</v>
      </c>
    </row>
    <row r="86" spans="1:12" ht="29.25" customHeight="1">
      <c r="A86" s="73" t="s">
        <v>173</v>
      </c>
      <c r="B86" s="491" t="s">
        <v>174</v>
      </c>
      <c r="C86" s="492"/>
      <c r="D86" s="67">
        <f t="shared" si="45"/>
        <v>73049</v>
      </c>
      <c r="E86" s="67">
        <f t="shared" si="45"/>
        <v>73150</v>
      </c>
      <c r="F86" s="67">
        <f t="shared" si="45"/>
        <v>5588027</v>
      </c>
      <c r="G86" s="67">
        <f t="shared" si="45"/>
        <v>0</v>
      </c>
      <c r="H86" s="68">
        <f t="shared" si="45"/>
        <v>5516363</v>
      </c>
      <c r="I86" s="67">
        <f t="shared" si="45"/>
        <v>71664</v>
      </c>
      <c r="J86" s="67">
        <f t="shared" si="45"/>
        <v>75495</v>
      </c>
      <c r="K86" s="67">
        <f t="shared" si="45"/>
        <v>0</v>
      </c>
      <c r="L86" s="67">
        <f t="shared" si="45"/>
        <v>5512532</v>
      </c>
    </row>
    <row r="87" spans="1:12" ht="20.100000000000001" customHeight="1">
      <c r="A87" s="73" t="s">
        <v>175</v>
      </c>
      <c r="B87" s="496" t="s">
        <v>176</v>
      </c>
      <c r="C87" s="497"/>
      <c r="D87" s="67">
        <f t="shared" si="45"/>
        <v>3375</v>
      </c>
      <c r="E87" s="67">
        <f t="shared" si="45"/>
        <v>40000</v>
      </c>
      <c r="F87" s="67">
        <f t="shared" si="45"/>
        <v>97825</v>
      </c>
      <c r="G87" s="67">
        <f t="shared" si="45"/>
        <v>0</v>
      </c>
      <c r="H87" s="68">
        <f t="shared" si="45"/>
        <v>0</v>
      </c>
      <c r="I87" s="67">
        <f t="shared" si="45"/>
        <v>97825</v>
      </c>
      <c r="J87" s="67">
        <f t="shared" si="45"/>
        <v>97825</v>
      </c>
      <c r="K87" s="67">
        <f t="shared" si="45"/>
        <v>0</v>
      </c>
      <c r="L87" s="67">
        <f t="shared" si="45"/>
        <v>0</v>
      </c>
    </row>
    <row r="88" spans="1:12" ht="32.25" customHeight="1">
      <c r="A88" s="50" t="s">
        <v>177</v>
      </c>
      <c r="B88" s="500" t="s">
        <v>178</v>
      </c>
      <c r="C88" s="501"/>
      <c r="D88" s="53">
        <f t="shared" ref="D88:L88" si="46">D89+D90</f>
        <v>123626</v>
      </c>
      <c r="E88" s="53">
        <f t="shared" si="46"/>
        <v>70000</v>
      </c>
      <c r="F88" s="53">
        <f t="shared" si="46"/>
        <v>64875</v>
      </c>
      <c r="G88" s="53">
        <f t="shared" si="46"/>
        <v>0</v>
      </c>
      <c r="H88" s="44">
        <f t="shared" si="46"/>
        <v>0</v>
      </c>
      <c r="I88" s="53">
        <f t="shared" si="46"/>
        <v>64875</v>
      </c>
      <c r="J88" s="53">
        <f t="shared" si="46"/>
        <v>64875</v>
      </c>
      <c r="K88" s="53">
        <f t="shared" si="46"/>
        <v>0</v>
      </c>
      <c r="L88" s="76">
        <f t="shared" si="46"/>
        <v>0</v>
      </c>
    </row>
    <row r="89" spans="1:12" ht="18.75" customHeight="1">
      <c r="A89" s="73" t="s">
        <v>179</v>
      </c>
      <c r="B89" s="491" t="s">
        <v>180</v>
      </c>
      <c r="C89" s="492"/>
      <c r="D89" s="67">
        <f t="shared" ref="D89:K90" si="47">D354</f>
        <v>0</v>
      </c>
      <c r="E89" s="67">
        <f t="shared" si="47"/>
        <v>0</v>
      </c>
      <c r="F89" s="67">
        <f t="shared" si="47"/>
        <v>0</v>
      </c>
      <c r="G89" s="67">
        <f t="shared" si="47"/>
        <v>0</v>
      </c>
      <c r="H89" s="68">
        <f t="shared" si="47"/>
        <v>0</v>
      </c>
      <c r="I89" s="67"/>
      <c r="J89" s="67">
        <f t="shared" si="47"/>
        <v>0</v>
      </c>
      <c r="K89" s="67">
        <f t="shared" si="47"/>
        <v>0</v>
      </c>
      <c r="L89" s="67">
        <f>F89-J89-K89</f>
        <v>0</v>
      </c>
    </row>
    <row r="90" spans="1:12" ht="13.5" customHeight="1">
      <c r="A90" s="73" t="s">
        <v>181</v>
      </c>
      <c r="B90" s="491" t="s">
        <v>182</v>
      </c>
      <c r="C90" s="492"/>
      <c r="D90" s="67">
        <f t="shared" si="47"/>
        <v>123626</v>
      </c>
      <c r="E90" s="67">
        <f t="shared" si="47"/>
        <v>70000</v>
      </c>
      <c r="F90" s="67">
        <f t="shared" si="47"/>
        <v>64875</v>
      </c>
      <c r="G90" s="67">
        <f t="shared" si="47"/>
        <v>0</v>
      </c>
      <c r="H90" s="68">
        <f t="shared" si="47"/>
        <v>0</v>
      </c>
      <c r="I90" s="67">
        <f t="shared" si="47"/>
        <v>64875</v>
      </c>
      <c r="J90" s="67">
        <f t="shared" si="47"/>
        <v>64875</v>
      </c>
      <c r="K90" s="67">
        <f t="shared" si="47"/>
        <v>0</v>
      </c>
      <c r="L90" s="67">
        <f>F90-J90-K90</f>
        <v>0</v>
      </c>
    </row>
    <row r="91" spans="1:12" ht="29.25" customHeight="1">
      <c r="A91" s="50" t="s">
        <v>183</v>
      </c>
      <c r="B91" s="500" t="s">
        <v>184</v>
      </c>
      <c r="C91" s="501"/>
      <c r="D91" s="113">
        <f t="shared" ref="D91:L91" si="48">D92+D93+D94+D95</f>
        <v>4782825</v>
      </c>
      <c r="E91" s="113">
        <f t="shared" si="48"/>
        <v>4911164</v>
      </c>
      <c r="F91" s="113">
        <f t="shared" si="48"/>
        <v>25918318</v>
      </c>
      <c r="G91" s="113">
        <f t="shared" si="48"/>
        <v>0</v>
      </c>
      <c r="H91" s="114">
        <f t="shared" si="48"/>
        <v>21058534</v>
      </c>
      <c r="I91" s="113">
        <f t="shared" si="48"/>
        <v>4859784</v>
      </c>
      <c r="J91" s="113">
        <f t="shared" si="48"/>
        <v>4891296</v>
      </c>
      <c r="K91" s="113">
        <f t="shared" si="48"/>
        <v>0</v>
      </c>
      <c r="L91" s="115">
        <f t="shared" si="48"/>
        <v>21027022</v>
      </c>
    </row>
    <row r="92" spans="1:12" ht="27" customHeight="1">
      <c r="A92" s="73" t="s">
        <v>185</v>
      </c>
      <c r="B92" s="504" t="s">
        <v>186</v>
      </c>
      <c r="C92" s="505"/>
      <c r="D92" s="67">
        <f t="shared" ref="D92:L95" si="49">D357</f>
        <v>4766164</v>
      </c>
      <c r="E92" s="67">
        <f t="shared" si="49"/>
        <v>4766164</v>
      </c>
      <c r="F92" s="67">
        <f t="shared" si="49"/>
        <v>23954672</v>
      </c>
      <c r="G92" s="67">
        <f t="shared" si="49"/>
        <v>0</v>
      </c>
      <c r="H92" s="68">
        <f t="shared" si="49"/>
        <v>19263476</v>
      </c>
      <c r="I92" s="67">
        <f t="shared" si="49"/>
        <v>4691196</v>
      </c>
      <c r="J92" s="67">
        <f t="shared" si="49"/>
        <v>4755641</v>
      </c>
      <c r="K92" s="67">
        <f t="shared" si="49"/>
        <v>0</v>
      </c>
      <c r="L92" s="67">
        <f t="shared" si="49"/>
        <v>19199031</v>
      </c>
    </row>
    <row r="93" spans="1:12" ht="25.5">
      <c r="A93" s="73" t="s">
        <v>187</v>
      </c>
      <c r="B93" s="491" t="s">
        <v>188</v>
      </c>
      <c r="C93" s="492"/>
      <c r="D93" s="67">
        <f t="shared" si="49"/>
        <v>0</v>
      </c>
      <c r="E93" s="67">
        <f t="shared" si="49"/>
        <v>0</v>
      </c>
      <c r="F93" s="67">
        <f t="shared" si="49"/>
        <v>0</v>
      </c>
      <c r="G93" s="67">
        <f t="shared" si="49"/>
        <v>0</v>
      </c>
      <c r="H93" s="68">
        <f t="shared" si="49"/>
        <v>0</v>
      </c>
      <c r="I93" s="67">
        <f t="shared" si="49"/>
        <v>0</v>
      </c>
      <c r="J93" s="67">
        <f t="shared" si="49"/>
        <v>0</v>
      </c>
      <c r="K93" s="67">
        <f t="shared" si="49"/>
        <v>0</v>
      </c>
      <c r="L93" s="67">
        <f t="shared" si="49"/>
        <v>0</v>
      </c>
    </row>
    <row r="94" spans="1:12" ht="38.25">
      <c r="A94" s="73" t="s">
        <v>189</v>
      </c>
      <c r="B94" s="491" t="s">
        <v>190</v>
      </c>
      <c r="C94" s="492"/>
      <c r="D94" s="67">
        <f t="shared" si="49"/>
        <v>0</v>
      </c>
      <c r="E94" s="67">
        <f t="shared" si="49"/>
        <v>0</v>
      </c>
      <c r="F94" s="67">
        <f t="shared" si="49"/>
        <v>0</v>
      </c>
      <c r="G94" s="67">
        <f t="shared" si="49"/>
        <v>0</v>
      </c>
      <c r="H94" s="68">
        <f t="shared" si="49"/>
        <v>0</v>
      </c>
      <c r="I94" s="67">
        <f t="shared" si="49"/>
        <v>0</v>
      </c>
      <c r="J94" s="67">
        <f t="shared" si="49"/>
        <v>0</v>
      </c>
      <c r="K94" s="67">
        <f t="shared" si="49"/>
        <v>0</v>
      </c>
      <c r="L94" s="67">
        <f t="shared" si="49"/>
        <v>0</v>
      </c>
    </row>
    <row r="95" spans="1:12" ht="15">
      <c r="A95" s="73" t="s">
        <v>191</v>
      </c>
      <c r="B95" s="498" t="s">
        <v>192</v>
      </c>
      <c r="C95" s="499"/>
      <c r="D95" s="67">
        <f t="shared" si="49"/>
        <v>16661</v>
      </c>
      <c r="E95" s="67">
        <f t="shared" si="49"/>
        <v>145000</v>
      </c>
      <c r="F95" s="67">
        <f t="shared" si="49"/>
        <v>1963646</v>
      </c>
      <c r="G95" s="67">
        <f t="shared" si="49"/>
        <v>0</v>
      </c>
      <c r="H95" s="68">
        <f t="shared" si="49"/>
        <v>1795058</v>
      </c>
      <c r="I95" s="67">
        <f t="shared" si="49"/>
        <v>168588</v>
      </c>
      <c r="J95" s="67">
        <f>J360</f>
        <v>135655</v>
      </c>
      <c r="K95" s="67">
        <f t="shared" si="49"/>
        <v>0</v>
      </c>
      <c r="L95" s="67">
        <f t="shared" si="49"/>
        <v>1827991</v>
      </c>
    </row>
    <row r="96" spans="1:12" ht="25.5">
      <c r="A96" s="50" t="s">
        <v>193</v>
      </c>
      <c r="B96" s="111" t="s">
        <v>194</v>
      </c>
      <c r="C96" s="137"/>
      <c r="D96" s="113">
        <f t="shared" ref="D96:L96" si="50">D97+D98+D99+D100+D101+D107+D102+D103+D105+D106</f>
        <v>5186146</v>
      </c>
      <c r="E96" s="113">
        <f t="shared" si="50"/>
        <v>7039146</v>
      </c>
      <c r="F96" s="113">
        <f t="shared" si="50"/>
        <v>6423336</v>
      </c>
      <c r="G96" s="113">
        <f t="shared" si="50"/>
        <v>0</v>
      </c>
      <c r="H96" s="114">
        <f t="shared" si="50"/>
        <v>246800</v>
      </c>
      <c r="I96" s="113">
        <f t="shared" si="50"/>
        <v>6176536</v>
      </c>
      <c r="J96" s="113">
        <f t="shared" si="50"/>
        <v>6204507</v>
      </c>
      <c r="K96" s="113">
        <f t="shared" si="50"/>
        <v>0</v>
      </c>
      <c r="L96" s="113">
        <f t="shared" si="50"/>
        <v>218829</v>
      </c>
    </row>
    <row r="97" spans="1:12" ht="15" customHeight="1">
      <c r="A97" s="73" t="s">
        <v>195</v>
      </c>
      <c r="B97" s="108" t="s">
        <v>196</v>
      </c>
      <c r="C97" s="108"/>
      <c r="D97" s="67">
        <f t="shared" ref="D97:L99" si="51">D362</f>
        <v>0</v>
      </c>
      <c r="E97" s="67">
        <f t="shared" si="51"/>
        <v>0</v>
      </c>
      <c r="F97" s="67">
        <f t="shared" si="51"/>
        <v>0</v>
      </c>
      <c r="G97" s="67">
        <f t="shared" si="51"/>
        <v>0</v>
      </c>
      <c r="H97" s="134">
        <f t="shared" si="51"/>
        <v>0</v>
      </c>
      <c r="I97" s="67">
        <f t="shared" si="51"/>
        <v>0</v>
      </c>
      <c r="J97" s="67">
        <f t="shared" si="51"/>
        <v>0</v>
      </c>
      <c r="K97" s="67">
        <f t="shared" si="51"/>
        <v>0</v>
      </c>
      <c r="L97" s="67">
        <f t="shared" si="51"/>
        <v>0</v>
      </c>
    </row>
    <row r="98" spans="1:12" ht="15" customHeight="1">
      <c r="A98" s="73" t="s">
        <v>197</v>
      </c>
      <c r="B98" s="99" t="s">
        <v>198</v>
      </c>
      <c r="C98" s="100"/>
      <c r="D98" s="67">
        <f t="shared" si="51"/>
        <v>0</v>
      </c>
      <c r="E98" s="67">
        <f t="shared" si="51"/>
        <v>0</v>
      </c>
      <c r="F98" s="67">
        <f t="shared" si="51"/>
        <v>0</v>
      </c>
      <c r="G98" s="67">
        <f t="shared" si="51"/>
        <v>0</v>
      </c>
      <c r="H98" s="134">
        <f t="shared" si="51"/>
        <v>0</v>
      </c>
      <c r="I98" s="67">
        <f t="shared" si="51"/>
        <v>0</v>
      </c>
      <c r="J98" s="67">
        <f t="shared" si="51"/>
        <v>0</v>
      </c>
      <c r="K98" s="67">
        <f t="shared" si="51"/>
        <v>0</v>
      </c>
      <c r="L98" s="67">
        <f t="shared" si="51"/>
        <v>0</v>
      </c>
    </row>
    <row r="99" spans="1:12" ht="15" customHeight="1">
      <c r="A99" s="73" t="s">
        <v>199</v>
      </c>
      <c r="B99" s="100" t="s">
        <v>200</v>
      </c>
      <c r="C99" s="100"/>
      <c r="D99" s="67">
        <f t="shared" si="51"/>
        <v>656863</v>
      </c>
      <c r="E99" s="67">
        <f t="shared" si="51"/>
        <v>536863</v>
      </c>
      <c r="F99" s="67">
        <f t="shared" si="51"/>
        <v>758829</v>
      </c>
      <c r="G99" s="67">
        <f t="shared" si="51"/>
        <v>0</v>
      </c>
      <c r="H99" s="68">
        <f t="shared" si="51"/>
        <v>245331</v>
      </c>
      <c r="I99" s="67">
        <f t="shared" si="51"/>
        <v>513498</v>
      </c>
      <c r="J99" s="67">
        <f t="shared" si="51"/>
        <v>541899</v>
      </c>
      <c r="K99" s="67">
        <f t="shared" si="51"/>
        <v>0</v>
      </c>
      <c r="L99" s="67">
        <f t="shared" si="51"/>
        <v>216930</v>
      </c>
    </row>
    <row r="100" spans="1:12" ht="15" customHeight="1">
      <c r="A100" s="73" t="s">
        <v>201</v>
      </c>
      <c r="B100" s="100" t="s">
        <v>202</v>
      </c>
      <c r="C100" s="100"/>
      <c r="D100" s="67">
        <f>D416</f>
        <v>0</v>
      </c>
      <c r="E100" s="67">
        <f>E416</f>
        <v>0</v>
      </c>
      <c r="F100" s="67">
        <f t="shared" ref="F100:L100" si="52">F416</f>
        <v>0</v>
      </c>
      <c r="G100" s="67">
        <f t="shared" si="52"/>
        <v>0</v>
      </c>
      <c r="H100" s="68">
        <f t="shared" si="52"/>
        <v>0</v>
      </c>
      <c r="I100" s="67">
        <f t="shared" si="52"/>
        <v>0</v>
      </c>
      <c r="J100" s="67">
        <f t="shared" si="52"/>
        <v>0</v>
      </c>
      <c r="K100" s="67">
        <f t="shared" si="52"/>
        <v>0</v>
      </c>
      <c r="L100" s="67">
        <f t="shared" si="52"/>
        <v>0</v>
      </c>
    </row>
    <row r="101" spans="1:12" ht="15" customHeight="1">
      <c r="A101" s="73" t="s">
        <v>203</v>
      </c>
      <c r="B101" s="491" t="s">
        <v>204</v>
      </c>
      <c r="C101" s="492"/>
      <c r="D101" s="67">
        <f>D365</f>
        <v>0</v>
      </c>
      <c r="E101" s="67">
        <f>E365</f>
        <v>0</v>
      </c>
      <c r="F101" s="67">
        <f t="shared" ref="F101:L101" si="53">F365</f>
        <v>0</v>
      </c>
      <c r="G101" s="67">
        <f t="shared" si="53"/>
        <v>0</v>
      </c>
      <c r="H101" s="68">
        <f t="shared" si="53"/>
        <v>0</v>
      </c>
      <c r="I101" s="67">
        <f t="shared" si="53"/>
        <v>0</v>
      </c>
      <c r="J101" s="67">
        <f t="shared" si="53"/>
        <v>0</v>
      </c>
      <c r="K101" s="67">
        <f t="shared" si="53"/>
        <v>0</v>
      </c>
      <c r="L101" s="67">
        <f t="shared" si="53"/>
        <v>0</v>
      </c>
    </row>
    <row r="102" spans="1:12" ht="30" customHeight="1">
      <c r="A102" s="73" t="s">
        <v>205</v>
      </c>
      <c r="B102" s="100" t="s">
        <v>206</v>
      </c>
      <c r="C102" s="100"/>
      <c r="D102" s="138">
        <f>D417</f>
        <v>0</v>
      </c>
      <c r="E102" s="138">
        <f>E417</f>
        <v>0</v>
      </c>
      <c r="F102" s="138">
        <f t="shared" ref="F102:L103" si="54">F417</f>
        <v>0</v>
      </c>
      <c r="G102" s="138">
        <f t="shared" si="54"/>
        <v>0</v>
      </c>
      <c r="H102" s="139">
        <f t="shared" si="54"/>
        <v>0</v>
      </c>
      <c r="I102" s="138">
        <f t="shared" si="54"/>
        <v>0</v>
      </c>
      <c r="J102" s="138">
        <f t="shared" si="54"/>
        <v>0</v>
      </c>
      <c r="K102" s="138">
        <f t="shared" si="54"/>
        <v>0</v>
      </c>
      <c r="L102" s="138">
        <f t="shared" si="54"/>
        <v>0</v>
      </c>
    </row>
    <row r="103" spans="1:12" ht="30" customHeight="1">
      <c r="A103" s="73" t="s">
        <v>207</v>
      </c>
      <c r="B103" s="100" t="s">
        <v>208</v>
      </c>
      <c r="C103" s="100"/>
      <c r="D103" s="138">
        <f>D418</f>
        <v>0</v>
      </c>
      <c r="E103" s="138">
        <f>E418</f>
        <v>275000</v>
      </c>
      <c r="F103" s="138">
        <f>F418</f>
        <v>270298</v>
      </c>
      <c r="G103" s="138">
        <f t="shared" si="54"/>
        <v>0</v>
      </c>
      <c r="H103" s="139">
        <f t="shared" si="54"/>
        <v>0</v>
      </c>
      <c r="I103" s="138">
        <f t="shared" si="54"/>
        <v>270298</v>
      </c>
      <c r="J103" s="138">
        <f t="shared" si="54"/>
        <v>270298</v>
      </c>
      <c r="K103" s="138">
        <f t="shared" si="54"/>
        <v>0</v>
      </c>
      <c r="L103" s="138">
        <f t="shared" si="54"/>
        <v>0</v>
      </c>
    </row>
    <row r="104" spans="1:12" ht="30" hidden="1" customHeight="1">
      <c r="A104" s="140" t="s">
        <v>209</v>
      </c>
      <c r="B104" s="141" t="s">
        <v>210</v>
      </c>
      <c r="C104" s="141"/>
      <c r="D104" s="142">
        <f>D105</f>
        <v>0</v>
      </c>
      <c r="E104" s="142">
        <f t="shared" ref="E104:L104" si="55">E105</f>
        <v>0</v>
      </c>
      <c r="F104" s="142">
        <f t="shared" si="55"/>
        <v>0</v>
      </c>
      <c r="G104" s="142">
        <f t="shared" si="55"/>
        <v>0</v>
      </c>
      <c r="H104" s="143">
        <f t="shared" si="55"/>
        <v>0</v>
      </c>
      <c r="I104" s="142">
        <f t="shared" si="55"/>
        <v>0</v>
      </c>
      <c r="J104" s="142">
        <f t="shared" si="55"/>
        <v>0</v>
      </c>
      <c r="K104" s="142">
        <f t="shared" si="55"/>
        <v>0</v>
      </c>
      <c r="L104" s="142">
        <f t="shared" si="55"/>
        <v>0</v>
      </c>
    </row>
    <row r="105" spans="1:12" ht="30" hidden="1" customHeight="1">
      <c r="A105" s="73" t="s">
        <v>211</v>
      </c>
      <c r="B105" s="100" t="s">
        <v>212</v>
      </c>
      <c r="C105" s="100"/>
      <c r="D105" s="138">
        <f>D366</f>
        <v>0</v>
      </c>
      <c r="E105" s="138">
        <f>E366</f>
        <v>0</v>
      </c>
      <c r="F105" s="138">
        <f t="shared" ref="F105:L105" si="56">F366</f>
        <v>0</v>
      </c>
      <c r="G105" s="138">
        <f t="shared" si="56"/>
        <v>0</v>
      </c>
      <c r="H105" s="139">
        <f t="shared" si="56"/>
        <v>0</v>
      </c>
      <c r="I105" s="138">
        <f t="shared" si="56"/>
        <v>0</v>
      </c>
      <c r="J105" s="138">
        <f t="shared" si="56"/>
        <v>0</v>
      </c>
      <c r="K105" s="138">
        <f t="shared" si="56"/>
        <v>0</v>
      </c>
      <c r="L105" s="138">
        <f t="shared" si="56"/>
        <v>0</v>
      </c>
    </row>
    <row r="106" spans="1:12" ht="30" customHeight="1">
      <c r="A106" s="73" t="s">
        <v>213</v>
      </c>
      <c r="B106" s="100" t="s">
        <v>214</v>
      </c>
      <c r="C106" s="100"/>
      <c r="D106" s="138">
        <f>D419</f>
        <v>0</v>
      </c>
      <c r="E106" s="138">
        <f t="shared" ref="E106:L106" si="57">E419</f>
        <v>0</v>
      </c>
      <c r="F106" s="138">
        <f t="shared" si="57"/>
        <v>0</v>
      </c>
      <c r="G106" s="138">
        <f t="shared" si="57"/>
        <v>0</v>
      </c>
      <c r="H106" s="139">
        <f t="shared" si="57"/>
        <v>0</v>
      </c>
      <c r="I106" s="138">
        <f t="shared" si="57"/>
        <v>0</v>
      </c>
      <c r="J106" s="138">
        <f t="shared" si="57"/>
        <v>0</v>
      </c>
      <c r="K106" s="138">
        <f t="shared" si="57"/>
        <v>0</v>
      </c>
      <c r="L106" s="138">
        <f t="shared" si="57"/>
        <v>0</v>
      </c>
    </row>
    <row r="107" spans="1:12" ht="15" customHeight="1">
      <c r="A107" s="73" t="s">
        <v>215</v>
      </c>
      <c r="B107" s="491" t="s">
        <v>216</v>
      </c>
      <c r="C107" s="492"/>
      <c r="D107" s="138">
        <f>D367</f>
        <v>4529283</v>
      </c>
      <c r="E107" s="138">
        <f>E367</f>
        <v>6227283</v>
      </c>
      <c r="F107" s="138">
        <f t="shared" ref="F107:L107" si="58">F367</f>
        <v>5394209</v>
      </c>
      <c r="G107" s="138">
        <f t="shared" si="58"/>
        <v>0</v>
      </c>
      <c r="H107" s="139">
        <f t="shared" si="58"/>
        <v>1469</v>
      </c>
      <c r="I107" s="138">
        <f t="shared" si="58"/>
        <v>5392740</v>
      </c>
      <c r="J107" s="138">
        <f>J367</f>
        <v>5392310</v>
      </c>
      <c r="K107" s="138">
        <f t="shared" si="58"/>
        <v>0</v>
      </c>
      <c r="L107" s="138">
        <f t="shared" si="58"/>
        <v>1899</v>
      </c>
    </row>
    <row r="108" spans="1:12" ht="26.25" customHeight="1">
      <c r="A108" s="50" t="s">
        <v>217</v>
      </c>
      <c r="B108" s="105" t="s">
        <v>218</v>
      </c>
      <c r="C108" s="144"/>
      <c r="D108" s="53">
        <f>D109+D110+D111+D113+D112</f>
        <v>0</v>
      </c>
      <c r="E108" s="53">
        <f t="shared" ref="E108:L108" si="59">E109+E110+E111+E113+E112</f>
        <v>0</v>
      </c>
      <c r="F108" s="53">
        <f t="shared" si="59"/>
        <v>0</v>
      </c>
      <c r="G108" s="53">
        <f t="shared" si="59"/>
        <v>0</v>
      </c>
      <c r="H108" s="53">
        <f t="shared" si="59"/>
        <v>0</v>
      </c>
      <c r="I108" s="53">
        <f t="shared" si="59"/>
        <v>0</v>
      </c>
      <c r="J108" s="53">
        <f t="shared" si="59"/>
        <v>0</v>
      </c>
      <c r="K108" s="53">
        <f t="shared" si="59"/>
        <v>0</v>
      </c>
      <c r="L108" s="53">
        <f t="shared" si="59"/>
        <v>0</v>
      </c>
    </row>
    <row r="109" spans="1:12" ht="13.5" customHeight="1">
      <c r="A109" s="73" t="s">
        <v>219</v>
      </c>
      <c r="B109" s="99" t="s">
        <v>220</v>
      </c>
      <c r="C109" s="100"/>
      <c r="D109" s="67">
        <f>D369</f>
        <v>0</v>
      </c>
      <c r="E109" s="67">
        <f>E369</f>
        <v>0</v>
      </c>
      <c r="F109" s="67">
        <f t="shared" ref="F109:L110" si="60">F369</f>
        <v>0</v>
      </c>
      <c r="G109" s="67">
        <f t="shared" si="60"/>
        <v>0</v>
      </c>
      <c r="H109" s="68">
        <f t="shared" si="60"/>
        <v>0</v>
      </c>
      <c r="I109" s="67">
        <f t="shared" si="60"/>
        <v>0</v>
      </c>
      <c r="J109" s="67">
        <f t="shared" si="60"/>
        <v>0</v>
      </c>
      <c r="K109" s="67">
        <f t="shared" si="60"/>
        <v>0</v>
      </c>
      <c r="L109" s="67">
        <f t="shared" si="60"/>
        <v>0</v>
      </c>
    </row>
    <row r="110" spans="1:12" ht="39" customHeight="1">
      <c r="A110" s="73" t="s">
        <v>221</v>
      </c>
      <c r="B110" s="100" t="s">
        <v>222</v>
      </c>
      <c r="C110" s="100"/>
      <c r="D110" s="67">
        <f>D370</f>
        <v>-45353005</v>
      </c>
      <c r="E110" s="67">
        <f>E370</f>
        <v>-42218125</v>
      </c>
      <c r="F110" s="67">
        <f t="shared" si="60"/>
        <v>-38277118</v>
      </c>
      <c r="G110" s="67">
        <f t="shared" si="60"/>
        <v>0</v>
      </c>
      <c r="H110" s="68">
        <f t="shared" si="60"/>
        <v>0</v>
      </c>
      <c r="I110" s="67">
        <f t="shared" si="60"/>
        <v>-38277118</v>
      </c>
      <c r="J110" s="67">
        <f t="shared" si="60"/>
        <v>-38277118</v>
      </c>
      <c r="K110" s="67">
        <f t="shared" si="60"/>
        <v>0</v>
      </c>
      <c r="L110" s="67">
        <f t="shared" si="60"/>
        <v>0</v>
      </c>
    </row>
    <row r="111" spans="1:12" ht="20.100000000000001" customHeight="1">
      <c r="A111" s="73" t="s">
        <v>223</v>
      </c>
      <c r="B111" s="100" t="s">
        <v>224</v>
      </c>
      <c r="C111" s="100"/>
      <c r="D111" s="67">
        <f>D421</f>
        <v>45353005</v>
      </c>
      <c r="E111" s="67">
        <f>E421</f>
        <v>42218125</v>
      </c>
      <c r="F111" s="67">
        <f t="shared" ref="F111:L111" si="61">F421</f>
        <v>38277118</v>
      </c>
      <c r="G111" s="67">
        <f t="shared" si="61"/>
        <v>0</v>
      </c>
      <c r="H111" s="68">
        <f t="shared" si="61"/>
        <v>0</v>
      </c>
      <c r="I111" s="67">
        <f t="shared" si="61"/>
        <v>38277118</v>
      </c>
      <c r="J111" s="67">
        <f t="shared" si="61"/>
        <v>38277118</v>
      </c>
      <c r="K111" s="67">
        <f t="shared" si="61"/>
        <v>0</v>
      </c>
      <c r="L111" s="67">
        <f t="shared" si="61"/>
        <v>0</v>
      </c>
    </row>
    <row r="112" spans="1:12" ht="24.75" customHeight="1">
      <c r="A112" s="73" t="s">
        <v>225</v>
      </c>
      <c r="B112" s="100" t="s">
        <v>226</v>
      </c>
      <c r="C112" s="100"/>
      <c r="D112" s="67">
        <f>D422</f>
        <v>0</v>
      </c>
      <c r="E112" s="67">
        <f t="shared" ref="E112:L112" si="62">E422</f>
        <v>0</v>
      </c>
      <c r="F112" s="67">
        <f t="shared" si="62"/>
        <v>0</v>
      </c>
      <c r="G112" s="67">
        <f t="shared" si="62"/>
        <v>0</v>
      </c>
      <c r="H112" s="67">
        <f t="shared" si="62"/>
        <v>0</v>
      </c>
      <c r="I112" s="67">
        <f t="shared" si="62"/>
        <v>0</v>
      </c>
      <c r="J112" s="67">
        <f t="shared" si="62"/>
        <v>0</v>
      </c>
      <c r="K112" s="67">
        <f t="shared" si="62"/>
        <v>0</v>
      </c>
      <c r="L112" s="67">
        <f t="shared" si="62"/>
        <v>0</v>
      </c>
    </row>
    <row r="113" spans="1:12" ht="16.5" customHeight="1">
      <c r="A113" s="73" t="s">
        <v>227</v>
      </c>
      <c r="B113" s="99" t="s">
        <v>228</v>
      </c>
      <c r="C113" s="100"/>
      <c r="D113" s="145">
        <f>D371</f>
        <v>0</v>
      </c>
      <c r="E113" s="67">
        <f>E371</f>
        <v>0</v>
      </c>
      <c r="F113" s="67">
        <f t="shared" ref="F113:L113" si="63">F371</f>
        <v>0</v>
      </c>
      <c r="G113" s="67">
        <f t="shared" si="63"/>
        <v>0</v>
      </c>
      <c r="H113" s="134">
        <f t="shared" si="63"/>
        <v>0</v>
      </c>
      <c r="I113" s="67">
        <f t="shared" si="63"/>
        <v>0</v>
      </c>
      <c r="J113" s="67">
        <f t="shared" si="63"/>
        <v>0</v>
      </c>
      <c r="K113" s="67">
        <f t="shared" si="63"/>
        <v>0</v>
      </c>
      <c r="L113" s="67">
        <f t="shared" si="63"/>
        <v>0</v>
      </c>
    </row>
    <row r="114" spans="1:12" ht="18.75" customHeight="1">
      <c r="A114" s="146" t="s">
        <v>229</v>
      </c>
      <c r="B114" s="490" t="s">
        <v>230</v>
      </c>
      <c r="C114" s="490"/>
      <c r="D114" s="147">
        <f t="shared" ref="D114:L114" si="64">D115</f>
        <v>196744</v>
      </c>
      <c r="E114" s="147">
        <f t="shared" si="64"/>
        <v>1429424</v>
      </c>
      <c r="F114" s="147">
        <f t="shared" si="64"/>
        <v>1429424</v>
      </c>
      <c r="G114" s="147">
        <f t="shared" si="64"/>
        <v>0</v>
      </c>
      <c r="H114" s="148">
        <f t="shared" si="64"/>
        <v>0</v>
      </c>
      <c r="I114" s="147">
        <f t="shared" si="64"/>
        <v>1429424</v>
      </c>
      <c r="J114" s="147">
        <f t="shared" si="64"/>
        <v>1429424</v>
      </c>
      <c r="K114" s="147">
        <f t="shared" si="64"/>
        <v>0</v>
      </c>
      <c r="L114" s="149">
        <f t="shared" si="64"/>
        <v>0</v>
      </c>
    </row>
    <row r="115" spans="1:12" ht="24" customHeight="1">
      <c r="A115" s="50" t="s">
        <v>231</v>
      </c>
      <c r="B115" s="111" t="s">
        <v>232</v>
      </c>
      <c r="C115" s="112"/>
      <c r="D115" s="72">
        <f t="shared" ref="D115:L115" si="65">D116+D117+D118+D119+D120</f>
        <v>196744</v>
      </c>
      <c r="E115" s="72">
        <f t="shared" si="65"/>
        <v>1429424</v>
      </c>
      <c r="F115" s="72">
        <f t="shared" si="65"/>
        <v>1429424</v>
      </c>
      <c r="G115" s="72">
        <f t="shared" si="65"/>
        <v>0</v>
      </c>
      <c r="H115" s="134">
        <f t="shared" si="65"/>
        <v>0</v>
      </c>
      <c r="I115" s="72">
        <f t="shared" si="65"/>
        <v>1429424</v>
      </c>
      <c r="J115" s="72">
        <f t="shared" si="65"/>
        <v>1429424</v>
      </c>
      <c r="K115" s="72">
        <f t="shared" si="65"/>
        <v>0</v>
      </c>
      <c r="L115" s="136">
        <f t="shared" si="65"/>
        <v>0</v>
      </c>
    </row>
    <row r="116" spans="1:12" ht="25.5" customHeight="1">
      <c r="A116" s="73" t="s">
        <v>233</v>
      </c>
      <c r="B116" s="498" t="s">
        <v>234</v>
      </c>
      <c r="C116" s="499"/>
      <c r="D116" s="67">
        <f t="shared" ref="D116:L120" si="66">D425</f>
        <v>66696</v>
      </c>
      <c r="E116" s="67">
        <f t="shared" si="66"/>
        <v>129437</v>
      </c>
      <c r="F116" s="67">
        <f t="shared" si="66"/>
        <v>129437</v>
      </c>
      <c r="G116" s="67">
        <f t="shared" si="66"/>
        <v>0</v>
      </c>
      <c r="H116" s="68">
        <f t="shared" si="66"/>
        <v>0</v>
      </c>
      <c r="I116" s="67">
        <f t="shared" si="66"/>
        <v>129437</v>
      </c>
      <c r="J116" s="67">
        <f t="shared" si="66"/>
        <v>129437</v>
      </c>
      <c r="K116" s="67">
        <f t="shared" si="66"/>
        <v>0</v>
      </c>
      <c r="L116" s="67">
        <f t="shared" si="66"/>
        <v>0</v>
      </c>
    </row>
    <row r="117" spans="1:12" ht="24.75" customHeight="1">
      <c r="A117" s="73" t="s">
        <v>235</v>
      </c>
      <c r="B117" s="498" t="s">
        <v>236</v>
      </c>
      <c r="C117" s="499"/>
      <c r="D117" s="67">
        <f t="shared" si="66"/>
        <v>1053</v>
      </c>
      <c r="E117" s="67">
        <f t="shared" si="66"/>
        <v>115213</v>
      </c>
      <c r="F117" s="67">
        <f t="shared" si="66"/>
        <v>115213</v>
      </c>
      <c r="G117" s="67">
        <f t="shared" si="66"/>
        <v>0</v>
      </c>
      <c r="H117" s="68">
        <f t="shared" si="66"/>
        <v>0</v>
      </c>
      <c r="I117" s="67">
        <f t="shared" si="66"/>
        <v>115213</v>
      </c>
      <c r="J117" s="67">
        <f t="shared" si="66"/>
        <v>115213</v>
      </c>
      <c r="K117" s="67">
        <f t="shared" si="66"/>
        <v>0</v>
      </c>
      <c r="L117" s="67">
        <f t="shared" si="66"/>
        <v>0</v>
      </c>
    </row>
    <row r="118" spans="1:12" ht="20.100000000000001" customHeight="1">
      <c r="A118" s="73" t="s">
        <v>237</v>
      </c>
      <c r="B118" s="498" t="s">
        <v>238</v>
      </c>
      <c r="C118" s="499"/>
      <c r="D118" s="67">
        <f t="shared" si="66"/>
        <v>0</v>
      </c>
      <c r="E118" s="67">
        <f t="shared" si="66"/>
        <v>0</v>
      </c>
      <c r="F118" s="67">
        <f t="shared" si="66"/>
        <v>0</v>
      </c>
      <c r="G118" s="67">
        <f t="shared" si="66"/>
        <v>0</v>
      </c>
      <c r="H118" s="68">
        <f t="shared" si="66"/>
        <v>0</v>
      </c>
      <c r="I118" s="67">
        <f t="shared" si="66"/>
        <v>0</v>
      </c>
      <c r="J118" s="67">
        <f t="shared" si="66"/>
        <v>0</v>
      </c>
      <c r="K118" s="67">
        <f t="shared" si="66"/>
        <v>0</v>
      </c>
      <c r="L118" s="67">
        <f t="shared" si="66"/>
        <v>0</v>
      </c>
    </row>
    <row r="119" spans="1:12" ht="24.75" customHeight="1">
      <c r="A119" s="73" t="s">
        <v>239</v>
      </c>
      <c r="B119" s="498" t="s">
        <v>240</v>
      </c>
      <c r="C119" s="499"/>
      <c r="D119" s="67">
        <f t="shared" si="66"/>
        <v>128995</v>
      </c>
      <c r="E119" s="67">
        <f t="shared" si="66"/>
        <v>1184774</v>
      </c>
      <c r="F119" s="67">
        <f t="shared" si="66"/>
        <v>1184774</v>
      </c>
      <c r="G119" s="67">
        <f t="shared" si="66"/>
        <v>0</v>
      </c>
      <c r="H119" s="68">
        <f t="shared" si="66"/>
        <v>0</v>
      </c>
      <c r="I119" s="67">
        <f t="shared" si="66"/>
        <v>1184774</v>
      </c>
      <c r="J119" s="67">
        <f t="shared" si="66"/>
        <v>1184774</v>
      </c>
      <c r="K119" s="67">
        <f t="shared" si="66"/>
        <v>0</v>
      </c>
      <c r="L119" s="67">
        <f t="shared" si="66"/>
        <v>0</v>
      </c>
    </row>
    <row r="120" spans="1:12" ht="24.75" customHeight="1">
      <c r="A120" s="73" t="s">
        <v>241</v>
      </c>
      <c r="B120" s="108" t="s">
        <v>242</v>
      </c>
      <c r="C120" s="108"/>
      <c r="D120" s="67">
        <f t="shared" si="66"/>
        <v>0</v>
      </c>
      <c r="E120" s="67">
        <f t="shared" si="66"/>
        <v>0</v>
      </c>
      <c r="F120" s="67">
        <f t="shared" si="66"/>
        <v>0</v>
      </c>
      <c r="G120" s="67">
        <f t="shared" si="66"/>
        <v>0</v>
      </c>
      <c r="H120" s="68">
        <f t="shared" si="66"/>
        <v>0</v>
      </c>
      <c r="I120" s="67">
        <f t="shared" si="66"/>
        <v>0</v>
      </c>
      <c r="J120" s="67">
        <f t="shared" si="66"/>
        <v>0</v>
      </c>
      <c r="K120" s="67">
        <f t="shared" si="66"/>
        <v>0</v>
      </c>
      <c r="L120" s="67">
        <f t="shared" si="66"/>
        <v>0</v>
      </c>
    </row>
    <row r="121" spans="1:12" ht="14.25" hidden="1" customHeight="1">
      <c r="A121" s="45" t="s">
        <v>243</v>
      </c>
      <c r="B121" s="42" t="s">
        <v>244</v>
      </c>
      <c r="C121" s="150"/>
      <c r="D121" s="151">
        <f t="shared" ref="D121:L121" si="67">D122</f>
        <v>0</v>
      </c>
      <c r="E121" s="151">
        <f t="shared" si="67"/>
        <v>0</v>
      </c>
      <c r="F121" s="151">
        <f t="shared" si="67"/>
        <v>0</v>
      </c>
      <c r="G121" s="151">
        <f t="shared" si="67"/>
        <v>0</v>
      </c>
      <c r="H121" s="114">
        <f t="shared" si="67"/>
        <v>0</v>
      </c>
      <c r="I121" s="151">
        <f t="shared" si="67"/>
        <v>0</v>
      </c>
      <c r="J121" s="151">
        <f t="shared" si="67"/>
        <v>0</v>
      </c>
      <c r="K121" s="151">
        <f t="shared" si="67"/>
        <v>0</v>
      </c>
      <c r="L121" s="152">
        <f t="shared" si="67"/>
        <v>0</v>
      </c>
    </row>
    <row r="122" spans="1:12" ht="41.25" hidden="1" customHeight="1">
      <c r="A122" s="153" t="s">
        <v>245</v>
      </c>
      <c r="B122" s="111" t="s">
        <v>246</v>
      </c>
      <c r="C122" s="112"/>
      <c r="D122" s="116">
        <f t="shared" ref="D122:L122" si="68">D123+D124+D125+D126+D127+D128+D130+D129</f>
        <v>0</v>
      </c>
      <c r="E122" s="116">
        <f t="shared" si="68"/>
        <v>0</v>
      </c>
      <c r="F122" s="116">
        <f t="shared" si="68"/>
        <v>0</v>
      </c>
      <c r="G122" s="116">
        <f t="shared" si="68"/>
        <v>0</v>
      </c>
      <c r="H122" s="68">
        <f t="shared" si="68"/>
        <v>0</v>
      </c>
      <c r="I122" s="116">
        <f t="shared" si="68"/>
        <v>0</v>
      </c>
      <c r="J122" s="116">
        <f t="shared" si="68"/>
        <v>0</v>
      </c>
      <c r="K122" s="116">
        <f t="shared" si="68"/>
        <v>0</v>
      </c>
      <c r="L122" s="116">
        <f t="shared" si="68"/>
        <v>0</v>
      </c>
    </row>
    <row r="123" spans="1:12" ht="39" hidden="1" customHeight="1">
      <c r="A123" s="73" t="s">
        <v>247</v>
      </c>
      <c r="B123" s="107" t="s">
        <v>248</v>
      </c>
      <c r="C123" s="31"/>
      <c r="D123" s="67">
        <f t="shared" ref="D123:E126" si="69">D374</f>
        <v>0</v>
      </c>
      <c r="E123" s="67">
        <f t="shared" si="69"/>
        <v>0</v>
      </c>
      <c r="F123" s="92">
        <f t="shared" ref="F123:F128" si="70">H123+I123</f>
        <v>0</v>
      </c>
      <c r="G123" s="92">
        <f t="shared" ref="G123:H126" si="71">G374</f>
        <v>0</v>
      </c>
      <c r="H123" s="44">
        <f t="shared" si="71"/>
        <v>0</v>
      </c>
      <c r="I123" s="92">
        <f t="shared" ref="I123:I128" si="72">J123</f>
        <v>0</v>
      </c>
      <c r="J123" s="92">
        <f t="shared" ref="J123:K126" si="73">J374</f>
        <v>0</v>
      </c>
      <c r="K123" s="67">
        <f t="shared" si="73"/>
        <v>0</v>
      </c>
      <c r="L123" s="84">
        <f t="shared" ref="L123:L128" si="74">F123-J123-K123</f>
        <v>0</v>
      </c>
    </row>
    <row r="124" spans="1:12" ht="27" hidden="1" customHeight="1">
      <c r="A124" s="73" t="s">
        <v>249</v>
      </c>
      <c r="B124" s="107" t="s">
        <v>250</v>
      </c>
      <c r="C124" s="31"/>
      <c r="D124" s="67">
        <f t="shared" si="69"/>
        <v>0</v>
      </c>
      <c r="E124" s="67">
        <f t="shared" si="69"/>
        <v>0</v>
      </c>
      <c r="F124" s="92">
        <f t="shared" si="70"/>
        <v>0</v>
      </c>
      <c r="G124" s="92">
        <f t="shared" si="71"/>
        <v>0</v>
      </c>
      <c r="H124" s="44">
        <f t="shared" si="71"/>
        <v>0</v>
      </c>
      <c r="I124" s="92">
        <f t="shared" si="72"/>
        <v>0</v>
      </c>
      <c r="J124" s="92">
        <f t="shared" si="73"/>
        <v>0</v>
      </c>
      <c r="K124" s="67">
        <f t="shared" si="73"/>
        <v>0</v>
      </c>
      <c r="L124" s="84">
        <f t="shared" si="74"/>
        <v>0</v>
      </c>
    </row>
    <row r="125" spans="1:12" ht="15.75" hidden="1" customHeight="1">
      <c r="A125" s="73" t="s">
        <v>251</v>
      </c>
      <c r="B125" s="154" t="s">
        <v>252</v>
      </c>
      <c r="C125" s="155"/>
      <c r="D125" s="67">
        <f t="shared" si="69"/>
        <v>0</v>
      </c>
      <c r="E125" s="67">
        <f t="shared" si="69"/>
        <v>0</v>
      </c>
      <c r="F125" s="92">
        <f t="shared" si="70"/>
        <v>0</v>
      </c>
      <c r="G125" s="92">
        <f t="shared" si="71"/>
        <v>0</v>
      </c>
      <c r="H125" s="44">
        <f t="shared" si="71"/>
        <v>0</v>
      </c>
      <c r="I125" s="92">
        <f t="shared" si="72"/>
        <v>0</v>
      </c>
      <c r="J125" s="92">
        <f t="shared" si="73"/>
        <v>0</v>
      </c>
      <c r="K125" s="67">
        <f t="shared" si="73"/>
        <v>0</v>
      </c>
      <c r="L125" s="84">
        <f t="shared" si="74"/>
        <v>0</v>
      </c>
    </row>
    <row r="126" spans="1:12" ht="39" hidden="1" customHeight="1">
      <c r="A126" s="73" t="s">
        <v>253</v>
      </c>
      <c r="B126" s="154" t="s">
        <v>254</v>
      </c>
      <c r="C126" s="155"/>
      <c r="D126" s="67">
        <f t="shared" si="69"/>
        <v>0</v>
      </c>
      <c r="E126" s="67">
        <f t="shared" si="69"/>
        <v>0</v>
      </c>
      <c r="F126" s="92">
        <f t="shared" si="70"/>
        <v>0</v>
      </c>
      <c r="G126" s="92">
        <f t="shared" si="71"/>
        <v>0</v>
      </c>
      <c r="H126" s="44">
        <f t="shared" si="71"/>
        <v>0</v>
      </c>
      <c r="I126" s="92">
        <f t="shared" si="72"/>
        <v>0</v>
      </c>
      <c r="J126" s="92">
        <f t="shared" si="73"/>
        <v>0</v>
      </c>
      <c r="K126" s="67">
        <f t="shared" si="73"/>
        <v>0</v>
      </c>
      <c r="L126" s="84">
        <f t="shared" si="74"/>
        <v>0</v>
      </c>
    </row>
    <row r="127" spans="1:12" ht="30" hidden="1" customHeight="1">
      <c r="A127" s="73" t="s">
        <v>255</v>
      </c>
      <c r="B127" s="108" t="s">
        <v>256</v>
      </c>
      <c r="C127" s="155"/>
      <c r="D127" s="67">
        <f t="shared" ref="D127:E129" si="75">D432</f>
        <v>0</v>
      </c>
      <c r="E127" s="67">
        <f t="shared" si="75"/>
        <v>0</v>
      </c>
      <c r="F127" s="92">
        <f t="shared" si="70"/>
        <v>0</v>
      </c>
      <c r="G127" s="92">
        <f t="shared" ref="G127:H129" si="76">G432</f>
        <v>0</v>
      </c>
      <c r="H127" s="134">
        <f>H432</f>
        <v>0</v>
      </c>
      <c r="I127" s="92">
        <f t="shared" si="72"/>
        <v>0</v>
      </c>
      <c r="J127" s="92">
        <f t="shared" ref="J127:K129" si="77">J432</f>
        <v>0</v>
      </c>
      <c r="K127" s="67">
        <f t="shared" si="77"/>
        <v>0</v>
      </c>
      <c r="L127" s="84">
        <f t="shared" si="74"/>
        <v>0</v>
      </c>
    </row>
    <row r="128" spans="1:12" ht="30" hidden="1" customHeight="1">
      <c r="A128" s="73" t="s">
        <v>257</v>
      </c>
      <c r="B128" s="108" t="s">
        <v>258</v>
      </c>
      <c r="C128" s="155"/>
      <c r="D128" s="67">
        <f t="shared" si="75"/>
        <v>0</v>
      </c>
      <c r="E128" s="67">
        <f t="shared" si="75"/>
        <v>0</v>
      </c>
      <c r="F128" s="92">
        <f t="shared" si="70"/>
        <v>0</v>
      </c>
      <c r="G128" s="92">
        <f t="shared" si="76"/>
        <v>0</v>
      </c>
      <c r="H128" s="134">
        <f t="shared" si="76"/>
        <v>0</v>
      </c>
      <c r="I128" s="92">
        <f t="shared" si="72"/>
        <v>0</v>
      </c>
      <c r="J128" s="92">
        <f t="shared" si="77"/>
        <v>0</v>
      </c>
      <c r="K128" s="67">
        <f t="shared" si="77"/>
        <v>0</v>
      </c>
      <c r="L128" s="84">
        <f t="shared" si="74"/>
        <v>0</v>
      </c>
    </row>
    <row r="129" spans="1:12" ht="30" hidden="1" customHeight="1">
      <c r="A129" s="73" t="s">
        <v>259</v>
      </c>
      <c r="B129" s="108" t="s">
        <v>260</v>
      </c>
      <c r="C129" s="155"/>
      <c r="D129" s="67">
        <f t="shared" si="75"/>
        <v>0</v>
      </c>
      <c r="E129" s="67">
        <f t="shared" si="75"/>
        <v>0</v>
      </c>
      <c r="F129" s="92">
        <f>F434</f>
        <v>0</v>
      </c>
      <c r="G129" s="92">
        <f t="shared" si="76"/>
        <v>0</v>
      </c>
      <c r="H129" s="134">
        <f t="shared" si="76"/>
        <v>0</v>
      </c>
      <c r="I129" s="92">
        <f>I434</f>
        <v>0</v>
      </c>
      <c r="J129" s="92">
        <f t="shared" si="77"/>
        <v>0</v>
      </c>
      <c r="K129" s="67">
        <f t="shared" si="77"/>
        <v>0</v>
      </c>
      <c r="L129" s="67">
        <f>L434</f>
        <v>0</v>
      </c>
    </row>
    <row r="130" spans="1:12" ht="36" hidden="1" customHeight="1">
      <c r="A130" s="73" t="s">
        <v>261</v>
      </c>
      <c r="B130" s="154" t="s">
        <v>262</v>
      </c>
      <c r="C130" s="155"/>
      <c r="D130" s="67">
        <f>D379</f>
        <v>0</v>
      </c>
      <c r="E130" s="67">
        <v>0</v>
      </c>
      <c r="F130" s="92">
        <f>H130+I130</f>
        <v>0</v>
      </c>
      <c r="G130" s="92">
        <f>G378</f>
        <v>0</v>
      </c>
      <c r="H130" s="134">
        <f>H378</f>
        <v>0</v>
      </c>
      <c r="I130" s="92">
        <f>J130</f>
        <v>0</v>
      </c>
      <c r="J130" s="92">
        <f>J379</f>
        <v>0</v>
      </c>
      <c r="K130" s="67">
        <f>K378</f>
        <v>0</v>
      </c>
      <c r="L130" s="84">
        <f>F130-J130-K130</f>
        <v>0</v>
      </c>
    </row>
    <row r="131" spans="1:12" ht="16.5" customHeight="1">
      <c r="A131" s="75" t="s">
        <v>263</v>
      </c>
      <c r="B131" s="490" t="s">
        <v>264</v>
      </c>
      <c r="C131" s="490"/>
      <c r="D131" s="156">
        <f t="shared" ref="D131:L131" si="78">D132</f>
        <v>244944832</v>
      </c>
      <c r="E131" s="156">
        <f t="shared" si="78"/>
        <v>235181323</v>
      </c>
      <c r="F131" s="156">
        <f t="shared" si="78"/>
        <v>178709186</v>
      </c>
      <c r="G131" s="156">
        <f t="shared" si="78"/>
        <v>0</v>
      </c>
      <c r="H131" s="157">
        <f t="shared" si="78"/>
        <v>0</v>
      </c>
      <c r="I131" s="156">
        <f t="shared" si="78"/>
        <v>178709186</v>
      </c>
      <c r="J131" s="156">
        <f t="shared" si="78"/>
        <v>178709186</v>
      </c>
      <c r="K131" s="156">
        <f t="shared" si="78"/>
        <v>0</v>
      </c>
      <c r="L131" s="158">
        <f t="shared" si="78"/>
        <v>0</v>
      </c>
    </row>
    <row r="132" spans="1:12" ht="31.5" customHeight="1">
      <c r="A132" s="75" t="s">
        <v>265</v>
      </c>
      <c r="B132" s="510" t="s">
        <v>266</v>
      </c>
      <c r="C132" s="510"/>
      <c r="D132" s="160">
        <f>D133+D190</f>
        <v>244944832</v>
      </c>
      <c r="E132" s="160">
        <f t="shared" ref="E132:L132" si="79">E133+E190</f>
        <v>235181323</v>
      </c>
      <c r="F132" s="160">
        <f t="shared" si="79"/>
        <v>178709186</v>
      </c>
      <c r="G132" s="160">
        <f t="shared" si="79"/>
        <v>0</v>
      </c>
      <c r="H132" s="160">
        <f t="shared" si="79"/>
        <v>0</v>
      </c>
      <c r="I132" s="160">
        <f t="shared" si="79"/>
        <v>178709186</v>
      </c>
      <c r="J132" s="160">
        <f t="shared" si="79"/>
        <v>178709186</v>
      </c>
      <c r="K132" s="160">
        <f t="shared" si="79"/>
        <v>0</v>
      </c>
      <c r="L132" s="160">
        <f t="shared" si="79"/>
        <v>0</v>
      </c>
    </row>
    <row r="133" spans="1:12" ht="50.1" customHeight="1">
      <c r="A133" s="161" t="s">
        <v>267</v>
      </c>
      <c r="B133" s="162" t="s">
        <v>268</v>
      </c>
      <c r="C133" s="163"/>
      <c r="D133" s="164">
        <f>D165+D171+D176+D178+D179+D184+D188</f>
        <v>233051868</v>
      </c>
      <c r="E133" s="164">
        <f t="shared" ref="E133:L133" si="80">E165+E171+E176+E178+E179+E184+E188</f>
        <v>200848570</v>
      </c>
      <c r="F133" s="164">
        <f t="shared" si="80"/>
        <v>142413147</v>
      </c>
      <c r="G133" s="164">
        <f t="shared" si="80"/>
        <v>0</v>
      </c>
      <c r="H133" s="164">
        <f t="shared" si="80"/>
        <v>0</v>
      </c>
      <c r="I133" s="164">
        <f t="shared" si="80"/>
        <v>142413147</v>
      </c>
      <c r="J133" s="164">
        <f t="shared" si="80"/>
        <v>142413147</v>
      </c>
      <c r="K133" s="164">
        <f t="shared" si="80"/>
        <v>0</v>
      </c>
      <c r="L133" s="164">
        <f t="shared" si="80"/>
        <v>0</v>
      </c>
    </row>
    <row r="134" spans="1:12" ht="24" hidden="1" customHeight="1">
      <c r="A134" s="73" t="s">
        <v>269</v>
      </c>
      <c r="B134" s="154" t="s">
        <v>270</v>
      </c>
      <c r="C134" s="155"/>
      <c r="D134" s="165">
        <f t="shared" ref="D134:L139" si="81">D438</f>
        <v>0</v>
      </c>
      <c r="E134" s="165">
        <f t="shared" si="81"/>
        <v>0</v>
      </c>
      <c r="F134" s="165">
        <f t="shared" si="81"/>
        <v>0</v>
      </c>
      <c r="G134" s="165">
        <f t="shared" si="81"/>
        <v>0</v>
      </c>
      <c r="H134" s="114">
        <f t="shared" si="81"/>
        <v>0</v>
      </c>
      <c r="I134" s="165">
        <f t="shared" si="81"/>
        <v>0</v>
      </c>
      <c r="J134" s="165">
        <f t="shared" si="81"/>
        <v>0</v>
      </c>
      <c r="K134" s="165">
        <f t="shared" si="81"/>
        <v>0</v>
      </c>
      <c r="L134" s="165">
        <f t="shared" si="81"/>
        <v>0</v>
      </c>
    </row>
    <row r="135" spans="1:12" ht="18.75" hidden="1" customHeight="1">
      <c r="A135" s="73" t="s">
        <v>271</v>
      </c>
      <c r="B135" s="155" t="s">
        <v>272</v>
      </c>
      <c r="C135" s="155"/>
      <c r="D135" s="165">
        <f t="shared" si="81"/>
        <v>0</v>
      </c>
      <c r="E135" s="165">
        <f t="shared" si="81"/>
        <v>0</v>
      </c>
      <c r="F135" s="165">
        <f t="shared" si="81"/>
        <v>0</v>
      </c>
      <c r="G135" s="165">
        <f t="shared" si="81"/>
        <v>0</v>
      </c>
      <c r="H135" s="114">
        <f t="shared" si="81"/>
        <v>0</v>
      </c>
      <c r="I135" s="165">
        <f t="shared" si="81"/>
        <v>0</v>
      </c>
      <c r="J135" s="165">
        <f t="shared" si="81"/>
        <v>0</v>
      </c>
      <c r="K135" s="165">
        <f t="shared" si="81"/>
        <v>0</v>
      </c>
      <c r="L135" s="165">
        <f t="shared" si="81"/>
        <v>0</v>
      </c>
    </row>
    <row r="136" spans="1:12" ht="15.75" hidden="1" customHeight="1">
      <c r="A136" s="73" t="s">
        <v>273</v>
      </c>
      <c r="B136" s="155" t="s">
        <v>274</v>
      </c>
      <c r="C136" s="155"/>
      <c r="D136" s="165">
        <f t="shared" si="81"/>
        <v>0</v>
      </c>
      <c r="E136" s="165">
        <f t="shared" si="81"/>
        <v>0</v>
      </c>
      <c r="F136" s="165">
        <f t="shared" si="81"/>
        <v>0</v>
      </c>
      <c r="G136" s="165">
        <f t="shared" si="81"/>
        <v>0</v>
      </c>
      <c r="H136" s="114">
        <f t="shared" si="81"/>
        <v>0</v>
      </c>
      <c r="I136" s="165">
        <f t="shared" si="81"/>
        <v>0</v>
      </c>
      <c r="J136" s="165">
        <f t="shared" si="81"/>
        <v>0</v>
      </c>
      <c r="K136" s="165">
        <f t="shared" si="81"/>
        <v>0</v>
      </c>
      <c r="L136" s="165">
        <f t="shared" si="81"/>
        <v>0</v>
      </c>
    </row>
    <row r="137" spans="1:12" ht="17.25" hidden="1" customHeight="1">
      <c r="A137" s="73" t="s">
        <v>275</v>
      </c>
      <c r="B137" s="511" t="s">
        <v>276</v>
      </c>
      <c r="C137" s="512"/>
      <c r="D137" s="166">
        <f t="shared" si="81"/>
        <v>0</v>
      </c>
      <c r="E137" s="166">
        <f t="shared" si="81"/>
        <v>0</v>
      </c>
      <c r="F137" s="166">
        <f t="shared" si="81"/>
        <v>0</v>
      </c>
      <c r="G137" s="166">
        <f t="shared" si="81"/>
        <v>0</v>
      </c>
      <c r="H137" s="167">
        <f t="shared" si="81"/>
        <v>0</v>
      </c>
      <c r="I137" s="166">
        <f t="shared" si="81"/>
        <v>0</v>
      </c>
      <c r="J137" s="166">
        <f t="shared" si="81"/>
        <v>0</v>
      </c>
      <c r="K137" s="166">
        <f t="shared" si="81"/>
        <v>0</v>
      </c>
      <c r="L137" s="166">
        <f t="shared" si="81"/>
        <v>0</v>
      </c>
    </row>
    <row r="138" spans="1:12" ht="26.25" hidden="1" customHeight="1">
      <c r="A138" s="73" t="s">
        <v>277</v>
      </c>
      <c r="B138" s="155" t="s">
        <v>278</v>
      </c>
      <c r="C138" s="155"/>
      <c r="D138" s="165">
        <f t="shared" si="81"/>
        <v>0</v>
      </c>
      <c r="E138" s="165">
        <f t="shared" si="81"/>
        <v>0</v>
      </c>
      <c r="F138" s="165">
        <f t="shared" si="81"/>
        <v>0</v>
      </c>
      <c r="G138" s="165">
        <f t="shared" si="81"/>
        <v>0</v>
      </c>
      <c r="H138" s="167">
        <f t="shared" si="81"/>
        <v>0</v>
      </c>
      <c r="I138" s="165">
        <f t="shared" si="81"/>
        <v>0</v>
      </c>
      <c r="J138" s="165">
        <f t="shared" si="81"/>
        <v>0</v>
      </c>
      <c r="K138" s="165">
        <f t="shared" si="81"/>
        <v>0</v>
      </c>
      <c r="L138" s="165">
        <f t="shared" si="81"/>
        <v>0</v>
      </c>
    </row>
    <row r="139" spans="1:12" ht="24.75" hidden="1" customHeight="1">
      <c r="A139" s="73" t="s">
        <v>279</v>
      </c>
      <c r="B139" s="155" t="s">
        <v>280</v>
      </c>
      <c r="C139" s="155"/>
      <c r="D139" s="165">
        <f t="shared" si="81"/>
        <v>0</v>
      </c>
      <c r="E139" s="165">
        <f t="shared" si="81"/>
        <v>0</v>
      </c>
      <c r="F139" s="165">
        <f t="shared" si="81"/>
        <v>0</v>
      </c>
      <c r="G139" s="165">
        <f t="shared" si="81"/>
        <v>0</v>
      </c>
      <c r="H139" s="167">
        <f t="shared" si="81"/>
        <v>0</v>
      </c>
      <c r="I139" s="165">
        <f t="shared" si="81"/>
        <v>0</v>
      </c>
      <c r="J139" s="165">
        <f t="shared" si="81"/>
        <v>0</v>
      </c>
      <c r="K139" s="165">
        <f t="shared" si="81"/>
        <v>0</v>
      </c>
      <c r="L139" s="165">
        <f t="shared" si="81"/>
        <v>0</v>
      </c>
    </row>
    <row r="140" spans="1:12" ht="40.5" hidden="1" customHeight="1">
      <c r="A140" s="168" t="s">
        <v>281</v>
      </c>
      <c r="B140" s="169" t="s">
        <v>282</v>
      </c>
      <c r="C140" s="170"/>
      <c r="D140" s="171">
        <f t="shared" ref="D140:L140" si="82">D141+D142+D143</f>
        <v>0</v>
      </c>
      <c r="E140" s="171">
        <f t="shared" si="82"/>
        <v>0</v>
      </c>
      <c r="F140" s="171">
        <f t="shared" si="82"/>
        <v>0</v>
      </c>
      <c r="G140" s="171">
        <f t="shared" si="82"/>
        <v>0</v>
      </c>
      <c r="H140" s="172">
        <f t="shared" si="82"/>
        <v>0</v>
      </c>
      <c r="I140" s="171">
        <f t="shared" si="82"/>
        <v>0</v>
      </c>
      <c r="J140" s="171">
        <f t="shared" si="82"/>
        <v>0</v>
      </c>
      <c r="K140" s="171">
        <f t="shared" si="82"/>
        <v>0</v>
      </c>
      <c r="L140" s="173">
        <f t="shared" si="82"/>
        <v>0</v>
      </c>
    </row>
    <row r="141" spans="1:12" ht="38.25" hidden="1" customHeight="1">
      <c r="A141" s="73" t="s">
        <v>283</v>
      </c>
      <c r="B141" s="108" t="s">
        <v>284</v>
      </c>
      <c r="C141" s="108"/>
      <c r="D141" s="165">
        <f t="shared" ref="D141:L148" si="83">D445</f>
        <v>0</v>
      </c>
      <c r="E141" s="165">
        <f t="shared" si="83"/>
        <v>0</v>
      </c>
      <c r="F141" s="165">
        <f t="shared" si="83"/>
        <v>0</v>
      </c>
      <c r="G141" s="165">
        <f t="shared" si="83"/>
        <v>0</v>
      </c>
      <c r="H141" s="167">
        <f t="shared" si="83"/>
        <v>0</v>
      </c>
      <c r="I141" s="165">
        <f t="shared" si="83"/>
        <v>0</v>
      </c>
      <c r="J141" s="165">
        <f t="shared" si="83"/>
        <v>0</v>
      </c>
      <c r="K141" s="165">
        <f t="shared" si="83"/>
        <v>0</v>
      </c>
      <c r="L141" s="165">
        <f t="shared" si="83"/>
        <v>0</v>
      </c>
    </row>
    <row r="142" spans="1:12" ht="27" hidden="1" customHeight="1">
      <c r="A142" s="73" t="s">
        <v>285</v>
      </c>
      <c r="B142" s="108" t="s">
        <v>286</v>
      </c>
      <c r="C142" s="108"/>
      <c r="D142" s="165">
        <f t="shared" si="83"/>
        <v>0</v>
      </c>
      <c r="E142" s="165">
        <f t="shared" si="83"/>
        <v>0</v>
      </c>
      <c r="F142" s="165">
        <f t="shared" si="83"/>
        <v>0</v>
      </c>
      <c r="G142" s="165">
        <f t="shared" si="83"/>
        <v>0</v>
      </c>
      <c r="H142" s="167">
        <f t="shared" si="83"/>
        <v>0</v>
      </c>
      <c r="I142" s="165">
        <f t="shared" si="83"/>
        <v>0</v>
      </c>
      <c r="J142" s="165">
        <f t="shared" si="83"/>
        <v>0</v>
      </c>
      <c r="K142" s="165">
        <f t="shared" si="83"/>
        <v>0</v>
      </c>
      <c r="L142" s="165">
        <f t="shared" si="83"/>
        <v>0</v>
      </c>
    </row>
    <row r="143" spans="1:12" ht="27" hidden="1" customHeight="1">
      <c r="A143" s="73" t="s">
        <v>287</v>
      </c>
      <c r="B143" s="108" t="s">
        <v>288</v>
      </c>
      <c r="C143" s="108"/>
      <c r="D143" s="165">
        <f t="shared" si="83"/>
        <v>0</v>
      </c>
      <c r="E143" s="165">
        <f t="shared" si="83"/>
        <v>0</v>
      </c>
      <c r="F143" s="165">
        <f t="shared" si="83"/>
        <v>0</v>
      </c>
      <c r="G143" s="165">
        <f t="shared" si="83"/>
        <v>0</v>
      </c>
      <c r="H143" s="167">
        <f t="shared" si="83"/>
        <v>0</v>
      </c>
      <c r="I143" s="165">
        <f t="shared" si="83"/>
        <v>0</v>
      </c>
      <c r="J143" s="165">
        <f t="shared" si="83"/>
        <v>0</v>
      </c>
      <c r="K143" s="165">
        <f t="shared" si="83"/>
        <v>0</v>
      </c>
      <c r="L143" s="165">
        <f t="shared" si="83"/>
        <v>0</v>
      </c>
    </row>
    <row r="144" spans="1:12" ht="30" hidden="1" customHeight="1">
      <c r="A144" s="73" t="s">
        <v>289</v>
      </c>
      <c r="B144" s="107" t="s">
        <v>290</v>
      </c>
      <c r="C144" s="108"/>
      <c r="D144" s="165">
        <f t="shared" si="83"/>
        <v>0</v>
      </c>
      <c r="E144" s="165">
        <f t="shared" si="83"/>
        <v>0</v>
      </c>
      <c r="F144" s="165">
        <f t="shared" si="83"/>
        <v>0</v>
      </c>
      <c r="G144" s="165">
        <f t="shared" si="83"/>
        <v>0</v>
      </c>
      <c r="H144" s="167">
        <f t="shared" si="83"/>
        <v>0</v>
      </c>
      <c r="I144" s="165">
        <f t="shared" si="83"/>
        <v>0</v>
      </c>
      <c r="J144" s="165">
        <f t="shared" si="83"/>
        <v>0</v>
      </c>
      <c r="K144" s="165">
        <f t="shared" si="83"/>
        <v>0</v>
      </c>
      <c r="L144" s="165">
        <f t="shared" si="83"/>
        <v>0</v>
      </c>
    </row>
    <row r="145" spans="1:12" ht="18.75" hidden="1" customHeight="1">
      <c r="A145" s="174" t="s">
        <v>291</v>
      </c>
      <c r="B145" s="108" t="s">
        <v>292</v>
      </c>
      <c r="C145" s="108"/>
      <c r="D145" s="165">
        <f t="shared" si="83"/>
        <v>0</v>
      </c>
      <c r="E145" s="165">
        <f t="shared" si="83"/>
        <v>0</v>
      </c>
      <c r="F145" s="165">
        <f t="shared" si="83"/>
        <v>0</v>
      </c>
      <c r="G145" s="165">
        <f t="shared" si="83"/>
        <v>0</v>
      </c>
      <c r="H145" s="167">
        <f t="shared" si="83"/>
        <v>0</v>
      </c>
      <c r="I145" s="165">
        <f t="shared" si="83"/>
        <v>0</v>
      </c>
      <c r="J145" s="165">
        <f t="shared" si="83"/>
        <v>0</v>
      </c>
      <c r="K145" s="165">
        <f t="shared" si="83"/>
        <v>0</v>
      </c>
      <c r="L145" s="165">
        <f t="shared" si="83"/>
        <v>0</v>
      </c>
    </row>
    <row r="146" spans="1:12" ht="26.25" hidden="1" customHeight="1">
      <c r="A146" s="73" t="s">
        <v>293</v>
      </c>
      <c r="B146" s="108" t="s">
        <v>294</v>
      </c>
      <c r="C146" s="108"/>
      <c r="D146" s="166">
        <f t="shared" si="83"/>
        <v>0</v>
      </c>
      <c r="E146" s="166">
        <f t="shared" si="83"/>
        <v>0</v>
      </c>
      <c r="F146" s="166">
        <f t="shared" si="83"/>
        <v>0</v>
      </c>
      <c r="G146" s="166">
        <f t="shared" si="83"/>
        <v>0</v>
      </c>
      <c r="H146" s="167">
        <f t="shared" si="83"/>
        <v>0</v>
      </c>
      <c r="I146" s="166">
        <f t="shared" si="83"/>
        <v>0</v>
      </c>
      <c r="J146" s="166">
        <f t="shared" si="83"/>
        <v>0</v>
      </c>
      <c r="K146" s="166">
        <f t="shared" si="83"/>
        <v>0</v>
      </c>
      <c r="L146" s="166">
        <f t="shared" si="83"/>
        <v>0</v>
      </c>
    </row>
    <row r="147" spans="1:12" ht="27.75" hidden="1" customHeight="1">
      <c r="A147" s="73" t="s">
        <v>295</v>
      </c>
      <c r="B147" s="108" t="s">
        <v>296</v>
      </c>
      <c r="C147" s="108"/>
      <c r="D147" s="165">
        <f t="shared" si="83"/>
        <v>0</v>
      </c>
      <c r="E147" s="165">
        <f t="shared" si="83"/>
        <v>0</v>
      </c>
      <c r="F147" s="165">
        <f t="shared" si="83"/>
        <v>0</v>
      </c>
      <c r="G147" s="165">
        <f t="shared" si="83"/>
        <v>0</v>
      </c>
      <c r="H147" s="167">
        <f t="shared" si="83"/>
        <v>0</v>
      </c>
      <c r="I147" s="165">
        <f t="shared" si="83"/>
        <v>0</v>
      </c>
      <c r="J147" s="165">
        <f t="shared" si="83"/>
        <v>0</v>
      </c>
      <c r="K147" s="165">
        <f t="shared" si="83"/>
        <v>0</v>
      </c>
      <c r="L147" s="165">
        <f t="shared" si="83"/>
        <v>0</v>
      </c>
    </row>
    <row r="148" spans="1:12" ht="18.75" hidden="1" customHeight="1">
      <c r="A148" s="73" t="s">
        <v>297</v>
      </c>
      <c r="B148" s="108" t="s">
        <v>298</v>
      </c>
      <c r="C148" s="108"/>
      <c r="D148" s="165">
        <f t="shared" si="83"/>
        <v>0</v>
      </c>
      <c r="E148" s="165">
        <f t="shared" si="83"/>
        <v>0</v>
      </c>
      <c r="F148" s="165">
        <f t="shared" si="83"/>
        <v>0</v>
      </c>
      <c r="G148" s="165">
        <f t="shared" si="83"/>
        <v>0</v>
      </c>
      <c r="H148" s="167">
        <f t="shared" si="83"/>
        <v>0</v>
      </c>
      <c r="I148" s="165">
        <f t="shared" si="83"/>
        <v>0</v>
      </c>
      <c r="J148" s="165">
        <f t="shared" si="83"/>
        <v>0</v>
      </c>
      <c r="K148" s="165">
        <f t="shared" si="83"/>
        <v>0</v>
      </c>
      <c r="L148" s="165">
        <f t="shared" si="83"/>
        <v>0</v>
      </c>
    </row>
    <row r="149" spans="1:12" ht="39.75" hidden="1" customHeight="1">
      <c r="A149" s="175" t="s">
        <v>299</v>
      </c>
      <c r="B149" s="176" t="s">
        <v>300</v>
      </c>
      <c r="C149" s="176"/>
      <c r="D149" s="177">
        <f t="shared" ref="D149:L149" si="84">D150+D151+D152</f>
        <v>0</v>
      </c>
      <c r="E149" s="177">
        <f t="shared" si="84"/>
        <v>0</v>
      </c>
      <c r="F149" s="177">
        <f t="shared" si="84"/>
        <v>0</v>
      </c>
      <c r="G149" s="177">
        <f t="shared" si="84"/>
        <v>0</v>
      </c>
      <c r="H149" s="172">
        <f t="shared" si="84"/>
        <v>0</v>
      </c>
      <c r="I149" s="177">
        <f t="shared" si="84"/>
        <v>0</v>
      </c>
      <c r="J149" s="177">
        <f t="shared" si="84"/>
        <v>0</v>
      </c>
      <c r="K149" s="177">
        <f t="shared" si="84"/>
        <v>0</v>
      </c>
      <c r="L149" s="178">
        <f t="shared" si="84"/>
        <v>0</v>
      </c>
    </row>
    <row r="150" spans="1:12" ht="41.25" hidden="1" customHeight="1">
      <c r="A150" s="73" t="s">
        <v>301</v>
      </c>
      <c r="B150" s="108" t="s">
        <v>302</v>
      </c>
      <c r="C150" s="108"/>
      <c r="D150" s="165">
        <f t="shared" ref="D150:L153" si="85">D454</f>
        <v>0</v>
      </c>
      <c r="E150" s="165">
        <f t="shared" si="85"/>
        <v>0</v>
      </c>
      <c r="F150" s="165">
        <f t="shared" si="85"/>
        <v>0</v>
      </c>
      <c r="G150" s="165">
        <f t="shared" si="85"/>
        <v>0</v>
      </c>
      <c r="H150" s="167">
        <f t="shared" si="85"/>
        <v>0</v>
      </c>
      <c r="I150" s="165">
        <f t="shared" si="85"/>
        <v>0</v>
      </c>
      <c r="J150" s="165">
        <f t="shared" si="85"/>
        <v>0</v>
      </c>
      <c r="K150" s="165">
        <f t="shared" si="85"/>
        <v>0</v>
      </c>
      <c r="L150" s="165">
        <f t="shared" si="85"/>
        <v>0</v>
      </c>
    </row>
    <row r="151" spans="1:12" ht="26.25" hidden="1" customHeight="1">
      <c r="A151" s="73" t="s">
        <v>303</v>
      </c>
      <c r="B151" s="108" t="s">
        <v>304</v>
      </c>
      <c r="C151" s="108"/>
      <c r="D151" s="165">
        <f t="shared" si="85"/>
        <v>0</v>
      </c>
      <c r="E151" s="165">
        <f t="shared" si="85"/>
        <v>0</v>
      </c>
      <c r="F151" s="165">
        <f t="shared" si="85"/>
        <v>0</v>
      </c>
      <c r="G151" s="165">
        <f t="shared" si="85"/>
        <v>0</v>
      </c>
      <c r="H151" s="167">
        <f t="shared" si="85"/>
        <v>0</v>
      </c>
      <c r="I151" s="165">
        <f t="shared" si="85"/>
        <v>0</v>
      </c>
      <c r="J151" s="165">
        <f t="shared" si="85"/>
        <v>0</v>
      </c>
      <c r="K151" s="165">
        <f t="shared" si="85"/>
        <v>0</v>
      </c>
      <c r="L151" s="165">
        <f t="shared" si="85"/>
        <v>0</v>
      </c>
    </row>
    <row r="152" spans="1:12" ht="26.25" hidden="1" customHeight="1">
      <c r="A152" s="73" t="s">
        <v>305</v>
      </c>
      <c r="B152" s="108" t="s">
        <v>306</v>
      </c>
      <c r="C152" s="108"/>
      <c r="D152" s="165">
        <f t="shared" si="85"/>
        <v>0</v>
      </c>
      <c r="E152" s="165">
        <f t="shared" si="85"/>
        <v>0</v>
      </c>
      <c r="F152" s="165">
        <f t="shared" si="85"/>
        <v>0</v>
      </c>
      <c r="G152" s="165">
        <f t="shared" si="85"/>
        <v>0</v>
      </c>
      <c r="H152" s="167">
        <f t="shared" si="85"/>
        <v>0</v>
      </c>
      <c r="I152" s="165">
        <f t="shared" si="85"/>
        <v>0</v>
      </c>
      <c r="J152" s="165">
        <f t="shared" si="85"/>
        <v>0</v>
      </c>
      <c r="K152" s="165">
        <f t="shared" si="85"/>
        <v>0</v>
      </c>
      <c r="L152" s="165">
        <f t="shared" si="85"/>
        <v>0</v>
      </c>
    </row>
    <row r="153" spans="1:12" ht="26.25" hidden="1" customHeight="1">
      <c r="A153" s="73" t="s">
        <v>307</v>
      </c>
      <c r="B153" s="108" t="s">
        <v>308</v>
      </c>
      <c r="C153" s="108"/>
      <c r="D153" s="165">
        <f t="shared" si="85"/>
        <v>0</v>
      </c>
      <c r="E153" s="165">
        <f t="shared" si="85"/>
        <v>0</v>
      </c>
      <c r="F153" s="165">
        <f t="shared" si="85"/>
        <v>0</v>
      </c>
      <c r="G153" s="165">
        <f t="shared" si="85"/>
        <v>0</v>
      </c>
      <c r="H153" s="167">
        <f t="shared" si="85"/>
        <v>0</v>
      </c>
      <c r="I153" s="165">
        <f t="shared" si="85"/>
        <v>0</v>
      </c>
      <c r="J153" s="165">
        <f t="shared" si="85"/>
        <v>0</v>
      </c>
      <c r="K153" s="165">
        <f t="shared" si="85"/>
        <v>0</v>
      </c>
      <c r="L153" s="165">
        <f t="shared" si="85"/>
        <v>0</v>
      </c>
    </row>
    <row r="154" spans="1:12" ht="42" hidden="1" customHeight="1">
      <c r="A154" s="175" t="s">
        <v>309</v>
      </c>
      <c r="B154" s="176" t="s">
        <v>310</v>
      </c>
      <c r="C154" s="176"/>
      <c r="D154" s="177">
        <f t="shared" ref="D154:L154" si="86">D155+D156+D157</f>
        <v>0</v>
      </c>
      <c r="E154" s="177">
        <f t="shared" si="86"/>
        <v>0</v>
      </c>
      <c r="F154" s="177">
        <f t="shared" si="86"/>
        <v>0</v>
      </c>
      <c r="G154" s="177">
        <f t="shared" si="86"/>
        <v>0</v>
      </c>
      <c r="H154" s="172">
        <f t="shared" si="86"/>
        <v>0</v>
      </c>
      <c r="I154" s="177">
        <f t="shared" si="86"/>
        <v>0</v>
      </c>
      <c r="J154" s="177">
        <f t="shared" si="86"/>
        <v>0</v>
      </c>
      <c r="K154" s="177">
        <f t="shared" si="86"/>
        <v>0</v>
      </c>
      <c r="L154" s="178">
        <f t="shared" si="86"/>
        <v>0</v>
      </c>
    </row>
    <row r="155" spans="1:12" ht="37.5" hidden="1" customHeight="1">
      <c r="A155" s="73" t="s">
        <v>311</v>
      </c>
      <c r="B155" s="108" t="s">
        <v>312</v>
      </c>
      <c r="C155" s="108"/>
      <c r="D155" s="165">
        <f t="shared" ref="D155:L159" si="87">D459</f>
        <v>0</v>
      </c>
      <c r="E155" s="165">
        <f t="shared" si="87"/>
        <v>0</v>
      </c>
      <c r="F155" s="165">
        <f t="shared" si="87"/>
        <v>0</v>
      </c>
      <c r="G155" s="165">
        <f t="shared" si="87"/>
        <v>0</v>
      </c>
      <c r="H155" s="167">
        <f t="shared" si="87"/>
        <v>0</v>
      </c>
      <c r="I155" s="165">
        <f t="shared" si="87"/>
        <v>0</v>
      </c>
      <c r="J155" s="165">
        <f t="shared" si="87"/>
        <v>0</v>
      </c>
      <c r="K155" s="165">
        <f t="shared" si="87"/>
        <v>0</v>
      </c>
      <c r="L155" s="165">
        <f t="shared" si="87"/>
        <v>0</v>
      </c>
    </row>
    <row r="156" spans="1:12" ht="37.5" hidden="1" customHeight="1">
      <c r="A156" s="73" t="s">
        <v>313</v>
      </c>
      <c r="B156" s="108" t="s">
        <v>314</v>
      </c>
      <c r="C156" s="108"/>
      <c r="D156" s="165">
        <f t="shared" si="87"/>
        <v>0</v>
      </c>
      <c r="E156" s="165">
        <f t="shared" si="87"/>
        <v>0</v>
      </c>
      <c r="F156" s="165">
        <f t="shared" si="87"/>
        <v>0</v>
      </c>
      <c r="G156" s="165">
        <f t="shared" si="87"/>
        <v>0</v>
      </c>
      <c r="H156" s="167">
        <f t="shared" si="87"/>
        <v>0</v>
      </c>
      <c r="I156" s="165">
        <f t="shared" si="87"/>
        <v>0</v>
      </c>
      <c r="J156" s="165">
        <f t="shared" si="87"/>
        <v>0</v>
      </c>
      <c r="K156" s="165">
        <f t="shared" si="87"/>
        <v>0</v>
      </c>
      <c r="L156" s="165">
        <f t="shared" si="87"/>
        <v>0</v>
      </c>
    </row>
    <row r="157" spans="1:12" ht="39.75" hidden="1" customHeight="1">
      <c r="A157" s="73" t="s">
        <v>315</v>
      </c>
      <c r="B157" s="108" t="s">
        <v>316</v>
      </c>
      <c r="C157" s="108"/>
      <c r="D157" s="165">
        <f t="shared" si="87"/>
        <v>0</v>
      </c>
      <c r="E157" s="165">
        <f t="shared" si="87"/>
        <v>0</v>
      </c>
      <c r="F157" s="165">
        <f t="shared" si="87"/>
        <v>0</v>
      </c>
      <c r="G157" s="165">
        <f t="shared" si="87"/>
        <v>0</v>
      </c>
      <c r="H157" s="167">
        <f t="shared" si="87"/>
        <v>0</v>
      </c>
      <c r="I157" s="165">
        <f t="shared" si="87"/>
        <v>0</v>
      </c>
      <c r="J157" s="165">
        <f t="shared" si="87"/>
        <v>0</v>
      </c>
      <c r="K157" s="165">
        <f t="shared" si="87"/>
        <v>0</v>
      </c>
      <c r="L157" s="165">
        <f t="shared" si="87"/>
        <v>0</v>
      </c>
    </row>
    <row r="158" spans="1:12" ht="53.25" hidden="1" customHeight="1">
      <c r="A158" s="73" t="s">
        <v>317</v>
      </c>
      <c r="B158" s="108" t="s">
        <v>318</v>
      </c>
      <c r="C158" s="108"/>
      <c r="D158" s="165">
        <f t="shared" si="87"/>
        <v>0</v>
      </c>
      <c r="E158" s="165">
        <f t="shared" si="87"/>
        <v>0</v>
      </c>
      <c r="F158" s="165">
        <f t="shared" si="87"/>
        <v>0</v>
      </c>
      <c r="G158" s="165">
        <f t="shared" si="87"/>
        <v>0</v>
      </c>
      <c r="H158" s="167">
        <f>H462</f>
        <v>0</v>
      </c>
      <c r="I158" s="165">
        <f t="shared" si="87"/>
        <v>0</v>
      </c>
      <c r="J158" s="165">
        <f t="shared" si="87"/>
        <v>0</v>
      </c>
      <c r="K158" s="165">
        <f t="shared" si="87"/>
        <v>0</v>
      </c>
      <c r="L158" s="165">
        <f t="shared" si="87"/>
        <v>0</v>
      </c>
    </row>
    <row r="159" spans="1:12" ht="37.5" hidden="1" customHeight="1">
      <c r="A159" s="73" t="s">
        <v>319</v>
      </c>
      <c r="B159" s="108" t="s">
        <v>320</v>
      </c>
      <c r="C159" s="108"/>
      <c r="D159" s="165">
        <f t="shared" si="87"/>
        <v>0</v>
      </c>
      <c r="E159" s="165">
        <f t="shared" si="87"/>
        <v>0</v>
      </c>
      <c r="F159" s="165">
        <f t="shared" si="87"/>
        <v>0</v>
      </c>
      <c r="G159" s="165">
        <f t="shared" si="87"/>
        <v>0</v>
      </c>
      <c r="H159" s="167">
        <f t="shared" si="87"/>
        <v>0</v>
      </c>
      <c r="I159" s="165">
        <f t="shared" si="87"/>
        <v>0</v>
      </c>
      <c r="J159" s="165">
        <f t="shared" si="87"/>
        <v>0</v>
      </c>
      <c r="K159" s="165">
        <f t="shared" si="87"/>
        <v>0</v>
      </c>
      <c r="L159" s="165">
        <f t="shared" si="87"/>
        <v>0</v>
      </c>
    </row>
    <row r="160" spans="1:12" ht="17.25" hidden="1" customHeight="1">
      <c r="A160" s="73" t="s">
        <v>321</v>
      </c>
      <c r="B160" s="154" t="s">
        <v>322</v>
      </c>
      <c r="C160" s="155"/>
      <c r="D160" s="165">
        <f>D383</f>
        <v>0</v>
      </c>
      <c r="E160" s="165">
        <f>E383</f>
        <v>0</v>
      </c>
      <c r="F160" s="165">
        <f t="shared" ref="F160:L161" si="88">F383</f>
        <v>0</v>
      </c>
      <c r="G160" s="165">
        <f t="shared" si="88"/>
        <v>0</v>
      </c>
      <c r="H160" s="167">
        <f t="shared" si="88"/>
        <v>0</v>
      </c>
      <c r="I160" s="165">
        <f t="shared" si="88"/>
        <v>0</v>
      </c>
      <c r="J160" s="165">
        <f t="shared" si="88"/>
        <v>0</v>
      </c>
      <c r="K160" s="165">
        <f t="shared" si="88"/>
        <v>0</v>
      </c>
      <c r="L160" s="165">
        <f t="shared" si="88"/>
        <v>0</v>
      </c>
    </row>
    <row r="161" spans="1:12" ht="13.5" hidden="1" customHeight="1">
      <c r="A161" s="73" t="s">
        <v>323</v>
      </c>
      <c r="B161" s="154" t="s">
        <v>324</v>
      </c>
      <c r="C161" s="155"/>
      <c r="D161" s="165">
        <f>D384</f>
        <v>0</v>
      </c>
      <c r="E161" s="165">
        <f>E384</f>
        <v>0</v>
      </c>
      <c r="F161" s="165">
        <f t="shared" si="88"/>
        <v>0</v>
      </c>
      <c r="G161" s="165">
        <f t="shared" si="88"/>
        <v>0</v>
      </c>
      <c r="H161" s="167">
        <f t="shared" si="88"/>
        <v>0</v>
      </c>
      <c r="I161" s="165">
        <f t="shared" si="88"/>
        <v>0</v>
      </c>
      <c r="J161" s="165">
        <f t="shared" si="88"/>
        <v>0</v>
      </c>
      <c r="K161" s="165">
        <f t="shared" si="88"/>
        <v>0</v>
      </c>
      <c r="L161" s="165">
        <f t="shared" si="88"/>
        <v>0</v>
      </c>
    </row>
    <row r="162" spans="1:12" ht="15.75" hidden="1" customHeight="1">
      <c r="A162" s="73" t="s">
        <v>325</v>
      </c>
      <c r="B162" s="154" t="s">
        <v>326</v>
      </c>
      <c r="C162" s="155"/>
      <c r="D162" s="165">
        <f>D464</f>
        <v>0</v>
      </c>
      <c r="E162" s="165">
        <f>E464</f>
        <v>0</v>
      </c>
      <c r="F162" s="165">
        <f t="shared" ref="F162:L162" si="89">F464</f>
        <v>0</v>
      </c>
      <c r="G162" s="165">
        <f t="shared" si="89"/>
        <v>0</v>
      </c>
      <c r="H162" s="167">
        <f t="shared" si="89"/>
        <v>0</v>
      </c>
      <c r="I162" s="165">
        <f t="shared" si="89"/>
        <v>0</v>
      </c>
      <c r="J162" s="165">
        <f t="shared" si="89"/>
        <v>0</v>
      </c>
      <c r="K162" s="165">
        <f t="shared" si="89"/>
        <v>0</v>
      </c>
      <c r="L162" s="165">
        <f t="shared" si="89"/>
        <v>0</v>
      </c>
    </row>
    <row r="163" spans="1:12" ht="28.5" hidden="1" customHeight="1">
      <c r="A163" s="73" t="s">
        <v>327</v>
      </c>
      <c r="B163" s="155" t="s">
        <v>328</v>
      </c>
      <c r="C163" s="155"/>
      <c r="D163" s="165">
        <f t="shared" ref="D163:L168" si="90">D385</f>
        <v>0</v>
      </c>
      <c r="E163" s="165">
        <f t="shared" si="90"/>
        <v>0</v>
      </c>
      <c r="F163" s="165">
        <f t="shared" si="90"/>
        <v>0</v>
      </c>
      <c r="G163" s="165">
        <f t="shared" si="90"/>
        <v>0</v>
      </c>
      <c r="H163" s="167">
        <f t="shared" si="90"/>
        <v>0</v>
      </c>
      <c r="I163" s="165">
        <f t="shared" si="90"/>
        <v>0</v>
      </c>
      <c r="J163" s="165">
        <f t="shared" si="90"/>
        <v>0</v>
      </c>
      <c r="K163" s="165">
        <f t="shared" si="90"/>
        <v>0</v>
      </c>
      <c r="L163" s="165">
        <f t="shared" si="90"/>
        <v>0</v>
      </c>
    </row>
    <row r="164" spans="1:12" ht="15.75" customHeight="1">
      <c r="A164" s="73" t="s">
        <v>329</v>
      </c>
      <c r="B164" s="155" t="s">
        <v>330</v>
      </c>
      <c r="C164" s="155"/>
      <c r="D164" s="165">
        <f t="shared" si="90"/>
        <v>0</v>
      </c>
      <c r="E164" s="165">
        <f t="shared" si="90"/>
        <v>0</v>
      </c>
      <c r="F164" s="165">
        <f t="shared" si="90"/>
        <v>0</v>
      </c>
      <c r="G164" s="165">
        <f t="shared" si="90"/>
        <v>0</v>
      </c>
      <c r="H164" s="167">
        <f t="shared" si="90"/>
        <v>0</v>
      </c>
      <c r="I164" s="165">
        <f t="shared" si="90"/>
        <v>0</v>
      </c>
      <c r="J164" s="165">
        <f t="shared" si="90"/>
        <v>0</v>
      </c>
      <c r="K164" s="165">
        <f t="shared" si="90"/>
        <v>0</v>
      </c>
      <c r="L164" s="165">
        <f t="shared" si="90"/>
        <v>0</v>
      </c>
    </row>
    <row r="165" spans="1:12" ht="31.5" customHeight="1">
      <c r="A165" s="73" t="s">
        <v>331</v>
      </c>
      <c r="B165" s="155" t="s">
        <v>332</v>
      </c>
      <c r="C165" s="155"/>
      <c r="D165" s="166">
        <f t="shared" si="90"/>
        <v>181640</v>
      </c>
      <c r="E165" s="166">
        <f t="shared" si="90"/>
        <v>252688</v>
      </c>
      <c r="F165" s="166">
        <f t="shared" si="90"/>
        <v>249040</v>
      </c>
      <c r="G165" s="166">
        <f t="shared" si="90"/>
        <v>0</v>
      </c>
      <c r="H165" s="167">
        <f t="shared" si="90"/>
        <v>0</v>
      </c>
      <c r="I165" s="166">
        <f t="shared" si="90"/>
        <v>249040</v>
      </c>
      <c r="J165" s="166">
        <f t="shared" si="90"/>
        <v>249040</v>
      </c>
      <c r="K165" s="166">
        <f t="shared" si="90"/>
        <v>0</v>
      </c>
      <c r="L165" s="166">
        <f t="shared" si="90"/>
        <v>0</v>
      </c>
    </row>
    <row r="166" spans="1:12" ht="28.5" hidden="1" customHeight="1">
      <c r="A166" s="73" t="s">
        <v>333</v>
      </c>
      <c r="B166" s="155" t="s">
        <v>334</v>
      </c>
      <c r="C166" s="155"/>
      <c r="D166" s="165">
        <f t="shared" si="90"/>
        <v>0</v>
      </c>
      <c r="E166" s="165">
        <f t="shared" si="90"/>
        <v>0</v>
      </c>
      <c r="F166" s="165">
        <f t="shared" si="90"/>
        <v>0</v>
      </c>
      <c r="G166" s="165">
        <f t="shared" si="90"/>
        <v>0</v>
      </c>
      <c r="H166" s="167">
        <f t="shared" si="90"/>
        <v>0</v>
      </c>
      <c r="I166" s="165">
        <f t="shared" si="90"/>
        <v>0</v>
      </c>
      <c r="J166" s="165">
        <f t="shared" si="90"/>
        <v>0</v>
      </c>
      <c r="K166" s="165">
        <f t="shared" si="90"/>
        <v>0</v>
      </c>
      <c r="L166" s="165">
        <f t="shared" si="90"/>
        <v>0</v>
      </c>
    </row>
    <row r="167" spans="1:12" ht="15.75" hidden="1" customHeight="1">
      <c r="A167" s="73" t="s">
        <v>335</v>
      </c>
      <c r="B167" s="108" t="s">
        <v>336</v>
      </c>
      <c r="C167" s="108"/>
      <c r="D167" s="165">
        <f t="shared" si="90"/>
        <v>0</v>
      </c>
      <c r="E167" s="165">
        <f t="shared" si="90"/>
        <v>0</v>
      </c>
      <c r="F167" s="165">
        <f t="shared" si="90"/>
        <v>0</v>
      </c>
      <c r="G167" s="165">
        <f t="shared" si="90"/>
        <v>0</v>
      </c>
      <c r="H167" s="114">
        <f t="shared" si="90"/>
        <v>0</v>
      </c>
      <c r="I167" s="165">
        <f t="shared" si="90"/>
        <v>0</v>
      </c>
      <c r="J167" s="165">
        <f t="shared" si="90"/>
        <v>0</v>
      </c>
      <c r="K167" s="165">
        <f t="shared" si="90"/>
        <v>0</v>
      </c>
      <c r="L167" s="165">
        <f t="shared" si="90"/>
        <v>0</v>
      </c>
    </row>
    <row r="168" spans="1:12" ht="29.25" hidden="1" customHeight="1">
      <c r="A168" s="73" t="s">
        <v>337</v>
      </c>
      <c r="B168" s="108" t="s">
        <v>338</v>
      </c>
      <c r="C168" s="108"/>
      <c r="D168" s="165">
        <f t="shared" si="90"/>
        <v>0</v>
      </c>
      <c r="E168" s="165">
        <f t="shared" si="90"/>
        <v>0</v>
      </c>
      <c r="F168" s="165">
        <f t="shared" si="90"/>
        <v>0</v>
      </c>
      <c r="G168" s="165">
        <f t="shared" si="90"/>
        <v>0</v>
      </c>
      <c r="H168" s="114">
        <f t="shared" si="90"/>
        <v>0</v>
      </c>
      <c r="I168" s="165">
        <f t="shared" si="90"/>
        <v>0</v>
      </c>
      <c r="J168" s="165">
        <f t="shared" si="90"/>
        <v>0</v>
      </c>
      <c r="K168" s="165">
        <f t="shared" si="90"/>
        <v>0</v>
      </c>
      <c r="L168" s="165">
        <f t="shared" si="90"/>
        <v>0</v>
      </c>
    </row>
    <row r="169" spans="1:12" ht="32.25" hidden="1" customHeight="1">
      <c r="A169" s="73" t="s">
        <v>339</v>
      </c>
      <c r="B169" s="108" t="s">
        <v>340</v>
      </c>
      <c r="C169" s="108"/>
      <c r="D169" s="165">
        <f>D465</f>
        <v>0</v>
      </c>
      <c r="E169" s="165">
        <f>E465</f>
        <v>0</v>
      </c>
      <c r="F169" s="165">
        <f t="shared" ref="F169:L169" si="91">F465</f>
        <v>0</v>
      </c>
      <c r="G169" s="165">
        <f t="shared" si="91"/>
        <v>0</v>
      </c>
      <c r="H169" s="114">
        <f t="shared" si="91"/>
        <v>0</v>
      </c>
      <c r="I169" s="165">
        <f t="shared" si="91"/>
        <v>0</v>
      </c>
      <c r="J169" s="165">
        <f t="shared" si="91"/>
        <v>0</v>
      </c>
      <c r="K169" s="165">
        <f t="shared" si="91"/>
        <v>0</v>
      </c>
      <c r="L169" s="165">
        <f t="shared" si="91"/>
        <v>0</v>
      </c>
    </row>
    <row r="170" spans="1:12" ht="17.25" customHeight="1">
      <c r="A170" s="73" t="s">
        <v>341</v>
      </c>
      <c r="B170" s="108" t="s">
        <v>342</v>
      </c>
      <c r="C170" s="108"/>
      <c r="D170" s="166">
        <f t="shared" ref="D170:L171" si="92">D391</f>
        <v>0</v>
      </c>
      <c r="E170" s="166">
        <f t="shared" si="92"/>
        <v>0</v>
      </c>
      <c r="F170" s="166">
        <f t="shared" si="92"/>
        <v>0</v>
      </c>
      <c r="G170" s="166">
        <f t="shared" si="92"/>
        <v>0</v>
      </c>
      <c r="H170" s="167">
        <f t="shared" si="92"/>
        <v>0</v>
      </c>
      <c r="I170" s="166">
        <f t="shared" si="92"/>
        <v>0</v>
      </c>
      <c r="J170" s="166">
        <f t="shared" si="92"/>
        <v>0</v>
      </c>
      <c r="K170" s="166">
        <f t="shared" si="92"/>
        <v>0</v>
      </c>
      <c r="L170" s="166">
        <f t="shared" si="92"/>
        <v>0</v>
      </c>
    </row>
    <row r="171" spans="1:12" ht="28.5" customHeight="1">
      <c r="A171" s="106" t="s">
        <v>343</v>
      </c>
      <c r="B171" s="108" t="s">
        <v>344</v>
      </c>
      <c r="C171" s="108"/>
      <c r="D171" s="166">
        <f>D392</f>
        <v>7100000</v>
      </c>
      <c r="E171" s="166">
        <f t="shared" si="92"/>
        <v>8716000</v>
      </c>
      <c r="F171" s="166">
        <f t="shared" si="92"/>
        <v>8688568</v>
      </c>
      <c r="G171" s="166">
        <f t="shared" si="92"/>
        <v>0</v>
      </c>
      <c r="H171" s="166">
        <f t="shared" si="92"/>
        <v>0</v>
      </c>
      <c r="I171" s="166">
        <f t="shared" si="92"/>
        <v>8688568</v>
      </c>
      <c r="J171" s="166">
        <f t="shared" si="92"/>
        <v>8688568</v>
      </c>
      <c r="K171" s="166">
        <f t="shared" si="92"/>
        <v>0</v>
      </c>
      <c r="L171" s="166">
        <f t="shared" si="92"/>
        <v>0</v>
      </c>
    </row>
    <row r="172" spans="1:12" ht="27" customHeight="1">
      <c r="A172" s="106" t="s">
        <v>345</v>
      </c>
      <c r="B172" s="108" t="s">
        <v>346</v>
      </c>
      <c r="C172" s="108"/>
      <c r="D172" s="165">
        <f t="shared" ref="D172:L175" si="93">D393</f>
        <v>0</v>
      </c>
      <c r="E172" s="165">
        <f t="shared" si="93"/>
        <v>0</v>
      </c>
      <c r="F172" s="165">
        <f t="shared" si="93"/>
        <v>0</v>
      </c>
      <c r="G172" s="165">
        <f t="shared" si="93"/>
        <v>0</v>
      </c>
      <c r="H172" s="167">
        <f t="shared" si="93"/>
        <v>0</v>
      </c>
      <c r="I172" s="165">
        <f t="shared" si="93"/>
        <v>0</v>
      </c>
      <c r="J172" s="165">
        <f t="shared" si="93"/>
        <v>0</v>
      </c>
      <c r="K172" s="165">
        <f t="shared" si="93"/>
        <v>0</v>
      </c>
      <c r="L172" s="165">
        <f t="shared" si="93"/>
        <v>0</v>
      </c>
    </row>
    <row r="173" spans="1:12" ht="27" hidden="1" customHeight="1">
      <c r="A173" s="106" t="s">
        <v>347</v>
      </c>
      <c r="B173" s="108" t="s">
        <v>348</v>
      </c>
      <c r="C173" s="108"/>
      <c r="D173" s="165">
        <f t="shared" si="93"/>
        <v>0</v>
      </c>
      <c r="E173" s="165">
        <f t="shared" si="93"/>
        <v>0</v>
      </c>
      <c r="F173" s="165">
        <f t="shared" si="93"/>
        <v>0</v>
      </c>
      <c r="G173" s="165">
        <f t="shared" si="93"/>
        <v>0</v>
      </c>
      <c r="H173" s="167">
        <f t="shared" si="93"/>
        <v>0</v>
      </c>
      <c r="I173" s="165">
        <f t="shared" si="93"/>
        <v>0</v>
      </c>
      <c r="J173" s="165">
        <f t="shared" si="93"/>
        <v>0</v>
      </c>
      <c r="K173" s="165">
        <f t="shared" si="93"/>
        <v>0</v>
      </c>
      <c r="L173" s="165">
        <f t="shared" si="93"/>
        <v>0</v>
      </c>
    </row>
    <row r="174" spans="1:12" ht="27" hidden="1" customHeight="1">
      <c r="A174" s="106" t="s">
        <v>349</v>
      </c>
      <c r="B174" s="108" t="s">
        <v>350</v>
      </c>
      <c r="C174" s="108"/>
      <c r="D174" s="165">
        <f t="shared" si="93"/>
        <v>0</v>
      </c>
      <c r="E174" s="165">
        <f t="shared" si="93"/>
        <v>0</v>
      </c>
      <c r="F174" s="165">
        <f t="shared" si="93"/>
        <v>0</v>
      </c>
      <c r="G174" s="165">
        <f t="shared" si="93"/>
        <v>0</v>
      </c>
      <c r="H174" s="167">
        <f t="shared" si="93"/>
        <v>0</v>
      </c>
      <c r="I174" s="165">
        <f t="shared" si="93"/>
        <v>0</v>
      </c>
      <c r="J174" s="165">
        <f t="shared" si="93"/>
        <v>0</v>
      </c>
      <c r="K174" s="165">
        <f t="shared" si="93"/>
        <v>0</v>
      </c>
      <c r="L174" s="165">
        <f t="shared" si="93"/>
        <v>0</v>
      </c>
    </row>
    <row r="175" spans="1:12" ht="38.25" customHeight="1">
      <c r="A175" s="73" t="s">
        <v>351</v>
      </c>
      <c r="B175" s="108" t="s">
        <v>352</v>
      </c>
      <c r="C175" s="108"/>
      <c r="D175" s="165">
        <f t="shared" si="93"/>
        <v>0</v>
      </c>
      <c r="E175" s="165">
        <f t="shared" si="93"/>
        <v>0</v>
      </c>
      <c r="F175" s="165">
        <f t="shared" si="93"/>
        <v>0</v>
      </c>
      <c r="G175" s="165">
        <f t="shared" si="93"/>
        <v>0</v>
      </c>
      <c r="H175" s="167">
        <f t="shared" si="93"/>
        <v>0</v>
      </c>
      <c r="I175" s="165">
        <f t="shared" si="93"/>
        <v>0</v>
      </c>
      <c r="J175" s="165">
        <f t="shared" si="93"/>
        <v>0</v>
      </c>
      <c r="K175" s="165">
        <f t="shared" si="93"/>
        <v>0</v>
      </c>
      <c r="L175" s="165">
        <f t="shared" si="93"/>
        <v>0</v>
      </c>
    </row>
    <row r="176" spans="1:12" ht="18" customHeight="1">
      <c r="A176" s="73" t="s">
        <v>353</v>
      </c>
      <c r="B176" s="108" t="s">
        <v>354</v>
      </c>
      <c r="C176" s="108"/>
      <c r="D176" s="166">
        <f>D466</f>
        <v>29244920</v>
      </c>
      <c r="E176" s="166">
        <f>E466</f>
        <v>29683526</v>
      </c>
      <c r="F176" s="166">
        <f t="shared" ref="F176:L177" si="94">F466</f>
        <v>29683526</v>
      </c>
      <c r="G176" s="166">
        <f t="shared" si="94"/>
        <v>0</v>
      </c>
      <c r="H176" s="167">
        <f t="shared" si="94"/>
        <v>0</v>
      </c>
      <c r="I176" s="166">
        <f t="shared" si="94"/>
        <v>29683526</v>
      </c>
      <c r="J176" s="166">
        <f t="shared" si="94"/>
        <v>29683526</v>
      </c>
      <c r="K176" s="166">
        <f t="shared" si="94"/>
        <v>0</v>
      </c>
      <c r="L176" s="166">
        <f t="shared" si="94"/>
        <v>0</v>
      </c>
    </row>
    <row r="177" spans="1:12" ht="38.25" customHeight="1">
      <c r="A177" s="73" t="str">
        <f>A467</f>
        <v xml:space="preserve">Subventii de la bugetul de stat catre bugetele locale necesare sustinerii derularii proiectelor finantate din fonduri externe  nerambursabile (FEN) postaderare aferente perioadei de programare 2014-2020 </v>
      </c>
      <c r="B177" s="179" t="s">
        <v>355</v>
      </c>
      <c r="C177" s="73">
        <f>C467</f>
        <v>0</v>
      </c>
      <c r="D177" s="180">
        <f>D467</f>
        <v>0</v>
      </c>
      <c r="E177" s="180">
        <f>E467</f>
        <v>0</v>
      </c>
      <c r="F177" s="180">
        <f t="shared" si="94"/>
        <v>0</v>
      </c>
      <c r="G177" s="180">
        <f t="shared" si="94"/>
        <v>0</v>
      </c>
      <c r="H177" s="181">
        <f t="shared" si="94"/>
        <v>0</v>
      </c>
      <c r="I177" s="180">
        <f t="shared" si="94"/>
        <v>0</v>
      </c>
      <c r="J177" s="180">
        <f t="shared" si="94"/>
        <v>0</v>
      </c>
      <c r="K177" s="182">
        <f t="shared" si="94"/>
        <v>0</v>
      </c>
      <c r="L177" s="183">
        <f t="shared" si="94"/>
        <v>0</v>
      </c>
    </row>
    <row r="178" spans="1:12" ht="38.25" customHeight="1">
      <c r="A178" s="184" t="s">
        <v>356</v>
      </c>
      <c r="B178" s="185" t="s">
        <v>357</v>
      </c>
      <c r="C178" s="186"/>
      <c r="D178" s="187">
        <f>D513</f>
        <v>11320008</v>
      </c>
      <c r="E178" s="187">
        <f t="shared" ref="E178:L178" si="95">E513</f>
        <v>10715008</v>
      </c>
      <c r="F178" s="187">
        <f t="shared" si="95"/>
        <v>8413236</v>
      </c>
      <c r="G178" s="187">
        <f t="shared" si="95"/>
        <v>0</v>
      </c>
      <c r="H178" s="187">
        <f t="shared" si="95"/>
        <v>0</v>
      </c>
      <c r="I178" s="187">
        <f t="shared" si="95"/>
        <v>8413236</v>
      </c>
      <c r="J178" s="187">
        <f t="shared" si="95"/>
        <v>8413236</v>
      </c>
      <c r="K178" s="187">
        <f t="shared" si="95"/>
        <v>0</v>
      </c>
      <c r="L178" s="187">
        <f t="shared" si="95"/>
        <v>0</v>
      </c>
    </row>
    <row r="179" spans="1:12" ht="38.25" customHeight="1">
      <c r="A179" s="188" t="s">
        <v>358</v>
      </c>
      <c r="B179" s="189" t="s">
        <v>359</v>
      </c>
      <c r="C179" s="186"/>
      <c r="D179" s="190">
        <f>D180+D181+D182+D183</f>
        <v>79466160</v>
      </c>
      <c r="E179" s="190">
        <f>E180+E181+E182+E183</f>
        <v>89640359</v>
      </c>
      <c r="F179" s="190">
        <f t="shared" ref="F179:L179" si="96">F180+F181+F182+F183</f>
        <v>85319285</v>
      </c>
      <c r="G179" s="190">
        <f t="shared" si="96"/>
        <v>0</v>
      </c>
      <c r="H179" s="190">
        <f t="shared" si="96"/>
        <v>0</v>
      </c>
      <c r="I179" s="190">
        <f t="shared" si="96"/>
        <v>85319285</v>
      </c>
      <c r="J179" s="190">
        <f t="shared" si="96"/>
        <v>85319285</v>
      </c>
      <c r="K179" s="190">
        <f t="shared" si="96"/>
        <v>0</v>
      </c>
      <c r="L179" s="190">
        <f t="shared" si="96"/>
        <v>0</v>
      </c>
    </row>
    <row r="180" spans="1:12" ht="20.100000000000001" customHeight="1">
      <c r="A180" s="191" t="s">
        <v>360</v>
      </c>
      <c r="B180" s="192" t="s">
        <v>361</v>
      </c>
      <c r="C180" s="186"/>
      <c r="D180" s="193">
        <f>D515</f>
        <v>29466160</v>
      </c>
      <c r="E180" s="193">
        <f t="shared" ref="E180:L183" si="97">E515</f>
        <v>63690774</v>
      </c>
      <c r="F180" s="193">
        <f t="shared" si="97"/>
        <v>69867331</v>
      </c>
      <c r="G180" s="193">
        <f t="shared" si="97"/>
        <v>0</v>
      </c>
      <c r="H180" s="193">
        <f t="shared" si="97"/>
        <v>0</v>
      </c>
      <c r="I180" s="193">
        <f t="shared" si="97"/>
        <v>69867331</v>
      </c>
      <c r="J180" s="193">
        <f t="shared" si="97"/>
        <v>69867331</v>
      </c>
      <c r="K180" s="193">
        <f t="shared" si="97"/>
        <v>0</v>
      </c>
      <c r="L180" s="193">
        <f t="shared" si="97"/>
        <v>0</v>
      </c>
    </row>
    <row r="181" spans="1:12" ht="20.100000000000001" customHeight="1">
      <c r="A181" s="191" t="s">
        <v>362</v>
      </c>
      <c r="B181" s="192" t="s">
        <v>363</v>
      </c>
      <c r="C181" s="186"/>
      <c r="D181" s="193">
        <f>D516</f>
        <v>0</v>
      </c>
      <c r="E181" s="193">
        <f t="shared" si="97"/>
        <v>0</v>
      </c>
      <c r="F181" s="193">
        <f t="shared" si="97"/>
        <v>0</v>
      </c>
      <c r="G181" s="193">
        <f t="shared" si="97"/>
        <v>0</v>
      </c>
      <c r="H181" s="193">
        <f t="shared" si="97"/>
        <v>0</v>
      </c>
      <c r="I181" s="193">
        <f t="shared" si="97"/>
        <v>0</v>
      </c>
      <c r="J181" s="193">
        <f t="shared" si="97"/>
        <v>0</v>
      </c>
      <c r="K181" s="193">
        <f t="shared" si="97"/>
        <v>0</v>
      </c>
      <c r="L181" s="193">
        <f t="shared" si="97"/>
        <v>0</v>
      </c>
    </row>
    <row r="182" spans="1:12" ht="20.100000000000001" customHeight="1">
      <c r="A182" s="191" t="s">
        <v>364</v>
      </c>
      <c r="B182" s="192" t="s">
        <v>365</v>
      </c>
      <c r="C182" s="186"/>
      <c r="D182" s="193">
        <f>D517</f>
        <v>50000000</v>
      </c>
      <c r="E182" s="193">
        <f t="shared" si="97"/>
        <v>23917585</v>
      </c>
      <c r="F182" s="193">
        <f t="shared" si="97"/>
        <v>13420513</v>
      </c>
      <c r="G182" s="193">
        <f t="shared" si="97"/>
        <v>0</v>
      </c>
      <c r="H182" s="193">
        <f t="shared" si="97"/>
        <v>0</v>
      </c>
      <c r="I182" s="193">
        <f t="shared" si="97"/>
        <v>13420513</v>
      </c>
      <c r="J182" s="193">
        <f t="shared" si="97"/>
        <v>13420513</v>
      </c>
      <c r="K182" s="193">
        <f t="shared" si="97"/>
        <v>0</v>
      </c>
      <c r="L182" s="193">
        <f t="shared" si="97"/>
        <v>0</v>
      </c>
    </row>
    <row r="183" spans="1:12" ht="27.75" customHeight="1">
      <c r="A183" s="194" t="s">
        <v>366</v>
      </c>
      <c r="B183" s="195" t="s">
        <v>367</v>
      </c>
      <c r="C183" s="186"/>
      <c r="D183" s="193">
        <f>D518</f>
        <v>0</v>
      </c>
      <c r="E183" s="193">
        <f t="shared" si="97"/>
        <v>2032000</v>
      </c>
      <c r="F183" s="193">
        <f t="shared" si="97"/>
        <v>2031441</v>
      </c>
      <c r="G183" s="193">
        <f t="shared" si="97"/>
        <v>0</v>
      </c>
      <c r="H183" s="193">
        <f t="shared" si="97"/>
        <v>0</v>
      </c>
      <c r="I183" s="193">
        <f t="shared" si="97"/>
        <v>2031441</v>
      </c>
      <c r="J183" s="193">
        <f t="shared" si="97"/>
        <v>2031441</v>
      </c>
      <c r="K183" s="193">
        <f t="shared" si="97"/>
        <v>0</v>
      </c>
      <c r="L183" s="193">
        <f t="shared" si="97"/>
        <v>0</v>
      </c>
    </row>
    <row r="184" spans="1:12" ht="38.25" customHeight="1">
      <c r="A184" s="188" t="s">
        <v>368</v>
      </c>
      <c r="B184" s="189" t="s">
        <v>369</v>
      </c>
      <c r="C184" s="186"/>
      <c r="D184" s="190">
        <f>D185+D186+D187</f>
        <v>105739140</v>
      </c>
      <c r="E184" s="190">
        <f t="shared" ref="E184:L184" si="98">E185+E186+E187</f>
        <v>60853989</v>
      </c>
      <c r="F184" s="190">
        <f t="shared" si="98"/>
        <v>9073243</v>
      </c>
      <c r="G184" s="190">
        <f t="shared" si="98"/>
        <v>0</v>
      </c>
      <c r="H184" s="190">
        <f t="shared" si="98"/>
        <v>0</v>
      </c>
      <c r="I184" s="190">
        <f t="shared" si="98"/>
        <v>9073243</v>
      </c>
      <c r="J184" s="190">
        <f t="shared" si="98"/>
        <v>9073243</v>
      </c>
      <c r="K184" s="190">
        <f t="shared" si="98"/>
        <v>0</v>
      </c>
      <c r="L184" s="190">
        <f t="shared" si="98"/>
        <v>0</v>
      </c>
    </row>
    <row r="185" spans="1:12" ht="20.100000000000001" customHeight="1">
      <c r="A185" s="191" t="s">
        <v>370</v>
      </c>
      <c r="B185" s="192" t="s">
        <v>371</v>
      </c>
      <c r="C185" s="186"/>
      <c r="D185" s="193">
        <f>D520</f>
        <v>20000000</v>
      </c>
      <c r="E185" s="193">
        <f t="shared" ref="E185:L189" si="99">E520</f>
        <v>29150000</v>
      </c>
      <c r="F185" s="193">
        <f t="shared" si="99"/>
        <v>7544830</v>
      </c>
      <c r="G185" s="193">
        <f t="shared" si="99"/>
        <v>0</v>
      </c>
      <c r="H185" s="193">
        <f t="shared" si="99"/>
        <v>0</v>
      </c>
      <c r="I185" s="193">
        <f t="shared" si="99"/>
        <v>7544830</v>
      </c>
      <c r="J185" s="193">
        <f t="shared" si="99"/>
        <v>7544830</v>
      </c>
      <c r="K185" s="193">
        <f t="shared" si="99"/>
        <v>0</v>
      </c>
      <c r="L185" s="193">
        <f t="shared" si="99"/>
        <v>0</v>
      </c>
    </row>
    <row r="186" spans="1:12" ht="20.100000000000001" customHeight="1">
      <c r="A186" s="191" t="s">
        <v>362</v>
      </c>
      <c r="B186" s="192" t="s">
        <v>372</v>
      </c>
      <c r="C186" s="186"/>
      <c r="D186" s="193">
        <f>D521</f>
        <v>0</v>
      </c>
      <c r="E186" s="193">
        <f t="shared" si="99"/>
        <v>0</v>
      </c>
      <c r="F186" s="193">
        <f t="shared" si="99"/>
        <v>0</v>
      </c>
      <c r="G186" s="193">
        <f t="shared" si="99"/>
        <v>0</v>
      </c>
      <c r="H186" s="193">
        <f t="shared" si="99"/>
        <v>0</v>
      </c>
      <c r="I186" s="193">
        <f t="shared" si="99"/>
        <v>0</v>
      </c>
      <c r="J186" s="193">
        <f t="shared" si="99"/>
        <v>0</v>
      </c>
      <c r="K186" s="193">
        <f t="shared" si="99"/>
        <v>0</v>
      </c>
      <c r="L186" s="193">
        <f t="shared" si="99"/>
        <v>0</v>
      </c>
    </row>
    <row r="187" spans="1:12" ht="20.100000000000001" customHeight="1">
      <c r="A187" s="191" t="s">
        <v>364</v>
      </c>
      <c r="B187" s="192" t="s">
        <v>373</v>
      </c>
      <c r="C187" s="186"/>
      <c r="D187" s="193">
        <f>D522</f>
        <v>85739140</v>
      </c>
      <c r="E187" s="193">
        <f t="shared" si="99"/>
        <v>31703989</v>
      </c>
      <c r="F187" s="193">
        <f t="shared" si="99"/>
        <v>1528413</v>
      </c>
      <c r="G187" s="193">
        <f t="shared" si="99"/>
        <v>0</v>
      </c>
      <c r="H187" s="193">
        <f t="shared" si="99"/>
        <v>0</v>
      </c>
      <c r="I187" s="193">
        <f t="shared" si="99"/>
        <v>1528413</v>
      </c>
      <c r="J187" s="193">
        <f t="shared" si="99"/>
        <v>1528413</v>
      </c>
      <c r="K187" s="193">
        <f t="shared" si="99"/>
        <v>0</v>
      </c>
      <c r="L187" s="193">
        <f t="shared" si="99"/>
        <v>0</v>
      </c>
    </row>
    <row r="188" spans="1:12" ht="42" customHeight="1">
      <c r="A188" s="188" t="s">
        <v>374</v>
      </c>
      <c r="B188" s="189" t="s">
        <v>375</v>
      </c>
      <c r="C188" s="186"/>
      <c r="D188" s="196">
        <f>D523</f>
        <v>0</v>
      </c>
      <c r="E188" s="196">
        <f t="shared" si="99"/>
        <v>987000</v>
      </c>
      <c r="F188" s="196">
        <f t="shared" si="99"/>
        <v>986249</v>
      </c>
      <c r="G188" s="197">
        <f t="shared" si="99"/>
        <v>0</v>
      </c>
      <c r="H188" s="197">
        <f t="shared" si="99"/>
        <v>0</v>
      </c>
      <c r="I188" s="147">
        <f t="shared" si="99"/>
        <v>986249</v>
      </c>
      <c r="J188" s="147">
        <f t="shared" si="99"/>
        <v>986249</v>
      </c>
      <c r="K188" s="197"/>
      <c r="L188" s="197"/>
    </row>
    <row r="189" spans="1:12" ht="36" customHeight="1">
      <c r="A189" s="198" t="s">
        <v>376</v>
      </c>
      <c r="B189" s="192" t="s">
        <v>377</v>
      </c>
      <c r="C189" s="186"/>
      <c r="D189" s="193">
        <f>D524</f>
        <v>0</v>
      </c>
      <c r="E189" s="193">
        <f t="shared" si="99"/>
        <v>987000</v>
      </c>
      <c r="F189" s="193">
        <f t="shared" si="99"/>
        <v>986249</v>
      </c>
      <c r="G189" s="193">
        <f t="shared" si="99"/>
        <v>0</v>
      </c>
      <c r="H189" s="193">
        <f t="shared" si="99"/>
        <v>0</v>
      </c>
      <c r="I189" s="199">
        <f t="shared" si="99"/>
        <v>986249</v>
      </c>
      <c r="J189" s="199">
        <f t="shared" si="99"/>
        <v>986249</v>
      </c>
      <c r="K189" s="193"/>
      <c r="L189" s="193"/>
    </row>
    <row r="190" spans="1:12" ht="24.75" customHeight="1">
      <c r="A190" s="50" t="s">
        <v>378</v>
      </c>
      <c r="B190" s="200" t="s">
        <v>379</v>
      </c>
      <c r="C190" s="201"/>
      <c r="D190" s="113">
        <f>D191+D192+D193+D194+D195+D197+D198+D196+D244+D245+D247+D251</f>
        <v>11892964</v>
      </c>
      <c r="E190" s="113">
        <f t="shared" ref="E190:L190" si="100">E191+E192+E193+E194+E195+E197+E198+E196+E244+E245+E247+E251</f>
        <v>34332753</v>
      </c>
      <c r="F190" s="113">
        <f t="shared" si="100"/>
        <v>36296039</v>
      </c>
      <c r="G190" s="113">
        <f t="shared" si="100"/>
        <v>0</v>
      </c>
      <c r="H190" s="113">
        <f t="shared" si="100"/>
        <v>0</v>
      </c>
      <c r="I190" s="113">
        <f t="shared" si="100"/>
        <v>36296039</v>
      </c>
      <c r="J190" s="113">
        <f t="shared" si="100"/>
        <v>36296039</v>
      </c>
      <c r="K190" s="113">
        <f t="shared" si="100"/>
        <v>0</v>
      </c>
      <c r="L190" s="113">
        <f t="shared" si="100"/>
        <v>0</v>
      </c>
    </row>
    <row r="191" spans="1:12" ht="24.95" customHeight="1">
      <c r="A191" s="106" t="s">
        <v>380</v>
      </c>
      <c r="B191" s="154" t="s">
        <v>381</v>
      </c>
      <c r="C191" s="155"/>
      <c r="D191" s="165">
        <f t="shared" ref="D191:L198" si="101">D398</f>
        <v>0</v>
      </c>
      <c r="E191" s="165">
        <f t="shared" si="101"/>
        <v>0</v>
      </c>
      <c r="F191" s="165">
        <f t="shared" si="101"/>
        <v>0</v>
      </c>
      <c r="G191" s="165">
        <f t="shared" si="101"/>
        <v>0</v>
      </c>
      <c r="H191" s="114">
        <f t="shared" si="101"/>
        <v>0</v>
      </c>
      <c r="I191" s="165">
        <f t="shared" si="101"/>
        <v>0</v>
      </c>
      <c r="J191" s="165">
        <f t="shared" si="101"/>
        <v>0</v>
      </c>
      <c r="K191" s="165">
        <f t="shared" si="101"/>
        <v>0</v>
      </c>
      <c r="L191" s="165">
        <f t="shared" si="101"/>
        <v>0</v>
      </c>
    </row>
    <row r="192" spans="1:12" ht="24.95" customHeight="1">
      <c r="A192" s="106" t="s">
        <v>382</v>
      </c>
      <c r="B192" s="154" t="s">
        <v>383</v>
      </c>
      <c r="C192" s="155"/>
      <c r="D192" s="165">
        <f t="shared" si="101"/>
        <v>0</v>
      </c>
      <c r="E192" s="165">
        <f t="shared" si="101"/>
        <v>0</v>
      </c>
      <c r="F192" s="165">
        <f t="shared" si="101"/>
        <v>0</v>
      </c>
      <c r="G192" s="165">
        <f t="shared" si="101"/>
        <v>0</v>
      </c>
      <c r="H192" s="114">
        <f t="shared" si="101"/>
        <v>0</v>
      </c>
      <c r="I192" s="165">
        <f t="shared" si="101"/>
        <v>0</v>
      </c>
      <c r="J192" s="165">
        <f t="shared" si="101"/>
        <v>0</v>
      </c>
      <c r="K192" s="165">
        <f t="shared" si="101"/>
        <v>0</v>
      </c>
      <c r="L192" s="165">
        <f t="shared" si="101"/>
        <v>0</v>
      </c>
    </row>
    <row r="193" spans="1:12" ht="24.95" customHeight="1">
      <c r="A193" s="106" t="s">
        <v>384</v>
      </c>
      <c r="B193" s="154" t="s">
        <v>385</v>
      </c>
      <c r="C193" s="155"/>
      <c r="D193" s="165">
        <f t="shared" si="101"/>
        <v>0</v>
      </c>
      <c r="E193" s="165">
        <f t="shared" si="101"/>
        <v>0</v>
      </c>
      <c r="F193" s="165">
        <f t="shared" si="101"/>
        <v>0</v>
      </c>
      <c r="G193" s="165">
        <f t="shared" si="101"/>
        <v>0</v>
      </c>
      <c r="H193" s="114">
        <f t="shared" si="101"/>
        <v>0</v>
      </c>
      <c r="I193" s="165">
        <f t="shared" si="101"/>
        <v>0</v>
      </c>
      <c r="J193" s="165">
        <f t="shared" si="101"/>
        <v>0</v>
      </c>
      <c r="K193" s="165">
        <f t="shared" si="101"/>
        <v>0</v>
      </c>
      <c r="L193" s="165">
        <f t="shared" si="101"/>
        <v>0</v>
      </c>
    </row>
    <row r="194" spans="1:12" ht="24.95" customHeight="1">
      <c r="A194" s="106" t="s">
        <v>386</v>
      </c>
      <c r="B194" s="154" t="s">
        <v>387</v>
      </c>
      <c r="C194" s="155"/>
      <c r="D194" s="165">
        <f t="shared" si="101"/>
        <v>0</v>
      </c>
      <c r="E194" s="165">
        <f t="shared" si="101"/>
        <v>0</v>
      </c>
      <c r="F194" s="165">
        <f t="shared" si="101"/>
        <v>0</v>
      </c>
      <c r="G194" s="165">
        <f t="shared" si="101"/>
        <v>0</v>
      </c>
      <c r="H194" s="114">
        <f t="shared" si="101"/>
        <v>0</v>
      </c>
      <c r="I194" s="165">
        <f t="shared" si="101"/>
        <v>0</v>
      </c>
      <c r="J194" s="165">
        <f t="shared" si="101"/>
        <v>0</v>
      </c>
      <c r="K194" s="165">
        <f t="shared" si="101"/>
        <v>0</v>
      </c>
      <c r="L194" s="165">
        <f t="shared" si="101"/>
        <v>0</v>
      </c>
    </row>
    <row r="195" spans="1:12" ht="24.95" customHeight="1">
      <c r="A195" s="106" t="s">
        <v>388</v>
      </c>
      <c r="B195" s="155" t="s">
        <v>389</v>
      </c>
      <c r="C195" s="155"/>
      <c r="D195" s="165">
        <f t="shared" si="101"/>
        <v>0</v>
      </c>
      <c r="E195" s="165">
        <f t="shared" si="101"/>
        <v>0</v>
      </c>
      <c r="F195" s="165">
        <f t="shared" si="101"/>
        <v>0</v>
      </c>
      <c r="G195" s="165">
        <f t="shared" si="101"/>
        <v>0</v>
      </c>
      <c r="H195" s="114">
        <f t="shared" si="101"/>
        <v>0</v>
      </c>
      <c r="I195" s="165">
        <f t="shared" si="101"/>
        <v>0</v>
      </c>
      <c r="J195" s="165">
        <f t="shared" si="101"/>
        <v>0</v>
      </c>
      <c r="K195" s="165">
        <f t="shared" si="101"/>
        <v>0</v>
      </c>
      <c r="L195" s="165">
        <f t="shared" si="101"/>
        <v>0</v>
      </c>
    </row>
    <row r="196" spans="1:12" ht="24.95" customHeight="1">
      <c r="A196" s="202" t="s">
        <v>390</v>
      </c>
      <c r="B196" s="203" t="s">
        <v>391</v>
      </c>
      <c r="C196" s="155"/>
      <c r="D196" s="165">
        <f>D526</f>
        <v>11701573</v>
      </c>
      <c r="E196" s="165">
        <f t="shared" ref="E196:L196" si="102">E526</f>
        <v>315753</v>
      </c>
      <c r="F196" s="165">
        <f t="shared" si="102"/>
        <v>0</v>
      </c>
      <c r="G196" s="165">
        <f t="shared" si="102"/>
        <v>0</v>
      </c>
      <c r="H196" s="165">
        <f t="shared" si="102"/>
        <v>0</v>
      </c>
      <c r="I196" s="165">
        <f t="shared" si="102"/>
        <v>0</v>
      </c>
      <c r="J196" s="165">
        <f t="shared" si="102"/>
        <v>0</v>
      </c>
      <c r="K196" s="165">
        <f t="shared" si="102"/>
        <v>0</v>
      </c>
      <c r="L196" s="165">
        <f t="shared" si="102"/>
        <v>0</v>
      </c>
    </row>
    <row r="197" spans="1:12" ht="35.1" customHeight="1">
      <c r="A197" s="204" t="s">
        <v>392</v>
      </c>
      <c r="B197" s="155" t="s">
        <v>393</v>
      </c>
      <c r="C197" s="155"/>
      <c r="D197" s="165">
        <f t="shared" si="101"/>
        <v>0</v>
      </c>
      <c r="E197" s="165">
        <f t="shared" si="101"/>
        <v>0</v>
      </c>
      <c r="F197" s="165">
        <f t="shared" si="101"/>
        <v>0</v>
      </c>
      <c r="G197" s="165">
        <f t="shared" si="101"/>
        <v>0</v>
      </c>
      <c r="H197" s="114">
        <f t="shared" si="101"/>
        <v>0</v>
      </c>
      <c r="I197" s="165">
        <f t="shared" si="101"/>
        <v>0</v>
      </c>
      <c r="J197" s="165">
        <f t="shared" si="101"/>
        <v>0</v>
      </c>
      <c r="K197" s="165">
        <f t="shared" si="101"/>
        <v>0</v>
      </c>
      <c r="L197" s="165">
        <f t="shared" si="101"/>
        <v>0</v>
      </c>
    </row>
    <row r="198" spans="1:12" ht="24.95" customHeight="1">
      <c r="A198" s="205" t="s">
        <v>394</v>
      </c>
      <c r="B198" s="206" t="s">
        <v>395</v>
      </c>
      <c r="C198" s="155"/>
      <c r="D198" s="165">
        <f t="shared" si="101"/>
        <v>0</v>
      </c>
      <c r="E198" s="165">
        <f t="shared" si="101"/>
        <v>50000</v>
      </c>
      <c r="F198" s="165">
        <f t="shared" si="101"/>
        <v>47048</v>
      </c>
      <c r="G198" s="165">
        <f t="shared" si="101"/>
        <v>0</v>
      </c>
      <c r="H198" s="114">
        <f t="shared" si="101"/>
        <v>0</v>
      </c>
      <c r="I198" s="165">
        <f t="shared" si="101"/>
        <v>47048</v>
      </c>
      <c r="J198" s="165">
        <f t="shared" si="101"/>
        <v>47048</v>
      </c>
      <c r="K198" s="165">
        <f t="shared" si="101"/>
        <v>0</v>
      </c>
      <c r="L198" s="165">
        <f t="shared" si="101"/>
        <v>0</v>
      </c>
    </row>
    <row r="199" spans="1:12" ht="40.5" hidden="1" customHeight="1">
      <c r="A199" s="75" t="s">
        <v>396</v>
      </c>
      <c r="B199" s="207" t="s">
        <v>397</v>
      </c>
      <c r="C199" s="207"/>
      <c r="D199" s="160">
        <f>D200+D204+D208+D212+D216+D220+D224+D228+D232+D236+D240</f>
        <v>0</v>
      </c>
      <c r="E199" s="160">
        <f>E200+E204+E208+E212+E216+E220+E224+E228+E232+E236+E240</f>
        <v>0</v>
      </c>
      <c r="F199" s="43">
        <f>H199+I199</f>
        <v>0</v>
      </c>
      <c r="G199" s="160">
        <f>G200+G204+G208+G212+G216+G220+G224+G228+G232+G236+G240</f>
        <v>0</v>
      </c>
      <c r="H199" s="114">
        <f>H200+H204+H208+H212+H216+H220+H224+H228+H232+H236+H240</f>
        <v>0</v>
      </c>
      <c r="I199" s="43">
        <f>J199</f>
        <v>0</v>
      </c>
      <c r="J199" s="160">
        <f>J200+J204+J208+J212+J216+J220+J224+J228+J232+J236+J240</f>
        <v>0</v>
      </c>
      <c r="K199" s="160">
        <f>K200+K204+K208+K212+K216+K220+K224+K228+K232+K236+K240</f>
        <v>0</v>
      </c>
      <c r="L199" s="47">
        <f>F199-J199-K199</f>
        <v>0</v>
      </c>
    </row>
    <row r="200" spans="1:12" ht="24" hidden="1" customHeight="1">
      <c r="A200" s="208" t="s">
        <v>398</v>
      </c>
      <c r="B200" s="209" t="s">
        <v>399</v>
      </c>
      <c r="C200" s="209"/>
      <c r="D200" s="210">
        <f t="shared" ref="D200:L215" si="103">D469</f>
        <v>0</v>
      </c>
      <c r="E200" s="210">
        <f t="shared" si="103"/>
        <v>0</v>
      </c>
      <c r="F200" s="210">
        <f t="shared" ca="1" si="103"/>
        <v>0</v>
      </c>
      <c r="G200" s="210">
        <f t="shared" si="103"/>
        <v>0</v>
      </c>
      <c r="H200" s="114">
        <f t="shared" si="103"/>
        <v>0</v>
      </c>
      <c r="I200" s="210">
        <f t="shared" ca="1" si="103"/>
        <v>0</v>
      </c>
      <c r="J200" s="210">
        <f t="shared" si="103"/>
        <v>0</v>
      </c>
      <c r="K200" s="210">
        <f t="shared" si="103"/>
        <v>0</v>
      </c>
      <c r="L200" s="211">
        <f t="shared" ca="1" si="103"/>
        <v>0</v>
      </c>
    </row>
    <row r="201" spans="1:12" ht="14.25" hidden="1" customHeight="1">
      <c r="A201" s="73" t="s">
        <v>400</v>
      </c>
      <c r="B201" s="155" t="s">
        <v>401</v>
      </c>
      <c r="C201" s="155"/>
      <c r="D201" s="165">
        <f t="shared" si="103"/>
        <v>0</v>
      </c>
      <c r="E201" s="165">
        <f t="shared" si="103"/>
        <v>0</v>
      </c>
      <c r="F201" s="165">
        <f t="shared" ca="1" si="103"/>
        <v>0</v>
      </c>
      <c r="G201" s="165">
        <f t="shared" si="103"/>
        <v>0</v>
      </c>
      <c r="H201" s="114">
        <f t="shared" si="103"/>
        <v>0</v>
      </c>
      <c r="I201" s="165">
        <f t="shared" ca="1" si="103"/>
        <v>0</v>
      </c>
      <c r="J201" s="165">
        <f t="shared" si="103"/>
        <v>0</v>
      </c>
      <c r="K201" s="165">
        <f t="shared" si="103"/>
        <v>0</v>
      </c>
      <c r="L201" s="165">
        <f t="shared" ca="1" si="103"/>
        <v>0</v>
      </c>
    </row>
    <row r="202" spans="1:12" ht="14.25" hidden="1" customHeight="1">
      <c r="A202" s="73" t="s">
        <v>402</v>
      </c>
      <c r="B202" s="155" t="s">
        <v>403</v>
      </c>
      <c r="C202" s="155"/>
      <c r="D202" s="165">
        <f t="shared" si="103"/>
        <v>0</v>
      </c>
      <c r="E202" s="165">
        <f t="shared" si="103"/>
        <v>0</v>
      </c>
      <c r="F202" s="165">
        <f t="shared" ca="1" si="103"/>
        <v>0</v>
      </c>
      <c r="G202" s="165">
        <f t="shared" si="103"/>
        <v>0</v>
      </c>
      <c r="H202" s="114">
        <f t="shared" si="103"/>
        <v>0</v>
      </c>
      <c r="I202" s="165">
        <f t="shared" ca="1" si="103"/>
        <v>0</v>
      </c>
      <c r="J202" s="165">
        <f t="shared" si="103"/>
        <v>0</v>
      </c>
      <c r="K202" s="165">
        <f t="shared" si="103"/>
        <v>0</v>
      </c>
      <c r="L202" s="165">
        <f t="shared" ca="1" si="103"/>
        <v>0</v>
      </c>
    </row>
    <row r="203" spans="1:12" ht="14.25" hidden="1" customHeight="1">
      <c r="A203" s="73" t="s">
        <v>404</v>
      </c>
      <c r="B203" s="155" t="s">
        <v>405</v>
      </c>
      <c r="C203" s="155"/>
      <c r="D203" s="165">
        <f t="shared" si="103"/>
        <v>0</v>
      </c>
      <c r="E203" s="165">
        <f t="shared" si="103"/>
        <v>0</v>
      </c>
      <c r="F203" s="165">
        <f t="shared" ca="1" si="103"/>
        <v>0</v>
      </c>
      <c r="G203" s="165">
        <f t="shared" si="103"/>
        <v>0</v>
      </c>
      <c r="H203" s="114">
        <f t="shared" si="103"/>
        <v>0</v>
      </c>
      <c r="I203" s="165">
        <f t="shared" ca="1" si="103"/>
        <v>0</v>
      </c>
      <c r="J203" s="165">
        <f t="shared" si="103"/>
        <v>0</v>
      </c>
      <c r="K203" s="165">
        <f t="shared" si="103"/>
        <v>0</v>
      </c>
      <c r="L203" s="165">
        <f t="shared" ca="1" si="103"/>
        <v>0</v>
      </c>
    </row>
    <row r="204" spans="1:12" ht="17.25" hidden="1" customHeight="1">
      <c r="A204" s="208" t="s">
        <v>406</v>
      </c>
      <c r="B204" s="209" t="s">
        <v>407</v>
      </c>
      <c r="C204" s="209"/>
      <c r="D204" s="210">
        <f t="shared" si="103"/>
        <v>0</v>
      </c>
      <c r="E204" s="210">
        <f t="shared" si="103"/>
        <v>0</v>
      </c>
      <c r="F204" s="210">
        <f ca="1">F473</f>
        <v>0</v>
      </c>
      <c r="G204" s="210">
        <f t="shared" si="103"/>
        <v>0</v>
      </c>
      <c r="H204" s="114">
        <f t="shared" si="103"/>
        <v>0</v>
      </c>
      <c r="I204" s="210">
        <f ca="1">I473</f>
        <v>0</v>
      </c>
      <c r="J204" s="210">
        <f t="shared" si="103"/>
        <v>0</v>
      </c>
      <c r="K204" s="210">
        <f t="shared" si="103"/>
        <v>0</v>
      </c>
      <c r="L204" s="211">
        <f ca="1">L473</f>
        <v>0</v>
      </c>
    </row>
    <row r="205" spans="1:12" ht="12.75" hidden="1" customHeight="1">
      <c r="A205" s="73" t="s">
        <v>400</v>
      </c>
      <c r="B205" s="155" t="s">
        <v>408</v>
      </c>
      <c r="C205" s="155"/>
      <c r="D205" s="165">
        <f t="shared" si="103"/>
        <v>0</v>
      </c>
      <c r="E205" s="165">
        <f t="shared" si="103"/>
        <v>0</v>
      </c>
      <c r="F205" s="165">
        <f t="shared" ca="1" si="103"/>
        <v>0</v>
      </c>
      <c r="G205" s="165">
        <f t="shared" si="103"/>
        <v>0</v>
      </c>
      <c r="H205" s="114">
        <f t="shared" si="103"/>
        <v>0</v>
      </c>
      <c r="I205" s="165">
        <f t="shared" ca="1" si="103"/>
        <v>0</v>
      </c>
      <c r="J205" s="165">
        <f t="shared" si="103"/>
        <v>0</v>
      </c>
      <c r="K205" s="165">
        <f t="shared" si="103"/>
        <v>0</v>
      </c>
      <c r="L205" s="165">
        <f t="shared" ca="1" si="103"/>
        <v>0</v>
      </c>
    </row>
    <row r="206" spans="1:12" ht="12.75" hidden="1" customHeight="1">
      <c r="A206" s="73" t="s">
        <v>402</v>
      </c>
      <c r="B206" s="155" t="s">
        <v>409</v>
      </c>
      <c r="C206" s="155"/>
      <c r="D206" s="212">
        <f t="shared" si="103"/>
        <v>0</v>
      </c>
      <c r="E206" s="212">
        <f t="shared" si="103"/>
        <v>0</v>
      </c>
      <c r="F206" s="212">
        <f t="shared" ca="1" si="103"/>
        <v>0</v>
      </c>
      <c r="G206" s="212">
        <f t="shared" si="103"/>
        <v>0</v>
      </c>
      <c r="H206" s="114">
        <f t="shared" si="103"/>
        <v>0</v>
      </c>
      <c r="I206" s="212">
        <f t="shared" ca="1" si="103"/>
        <v>0</v>
      </c>
      <c r="J206" s="212">
        <f t="shared" si="103"/>
        <v>0</v>
      </c>
      <c r="K206" s="212">
        <f t="shared" si="103"/>
        <v>0</v>
      </c>
      <c r="L206" s="212">
        <f t="shared" ca="1" si="103"/>
        <v>0</v>
      </c>
    </row>
    <row r="207" spans="1:12" ht="12.75" hidden="1" customHeight="1">
      <c r="A207" s="73" t="s">
        <v>404</v>
      </c>
      <c r="B207" s="155" t="s">
        <v>410</v>
      </c>
      <c r="C207" s="155"/>
      <c r="D207" s="165">
        <f t="shared" si="103"/>
        <v>0</v>
      </c>
      <c r="E207" s="165">
        <f t="shared" si="103"/>
        <v>0</v>
      </c>
      <c r="F207" s="165">
        <f t="shared" ca="1" si="103"/>
        <v>0</v>
      </c>
      <c r="G207" s="165">
        <f t="shared" si="103"/>
        <v>0</v>
      </c>
      <c r="H207" s="114">
        <f t="shared" si="103"/>
        <v>0</v>
      </c>
      <c r="I207" s="165">
        <f t="shared" ca="1" si="103"/>
        <v>0</v>
      </c>
      <c r="J207" s="165">
        <f t="shared" si="103"/>
        <v>0</v>
      </c>
      <c r="K207" s="165">
        <f t="shared" si="103"/>
        <v>0</v>
      </c>
      <c r="L207" s="165">
        <f t="shared" ca="1" si="103"/>
        <v>0</v>
      </c>
    </row>
    <row r="208" spans="1:12" ht="25.5" hidden="1">
      <c r="A208" s="208" t="s">
        <v>411</v>
      </c>
      <c r="B208" s="209" t="s">
        <v>412</v>
      </c>
      <c r="C208" s="209"/>
      <c r="D208" s="210">
        <f t="shared" si="103"/>
        <v>0</v>
      </c>
      <c r="E208" s="210">
        <f t="shared" si="103"/>
        <v>0</v>
      </c>
      <c r="F208" s="210">
        <f ca="1">F477</f>
        <v>0</v>
      </c>
      <c r="G208" s="210">
        <f t="shared" si="103"/>
        <v>0</v>
      </c>
      <c r="H208" s="114">
        <f t="shared" si="103"/>
        <v>0</v>
      </c>
      <c r="I208" s="210">
        <f ca="1">I477</f>
        <v>0</v>
      </c>
      <c r="J208" s="210">
        <f t="shared" si="103"/>
        <v>0</v>
      </c>
      <c r="K208" s="210">
        <f t="shared" si="103"/>
        <v>0</v>
      </c>
      <c r="L208" s="211">
        <f ca="1">L477</f>
        <v>0</v>
      </c>
    </row>
    <row r="209" spans="1:12" ht="15" hidden="1">
      <c r="A209" s="73" t="s">
        <v>400</v>
      </c>
      <c r="B209" s="155" t="s">
        <v>413</v>
      </c>
      <c r="C209" s="155"/>
      <c r="D209" s="165">
        <f t="shared" si="103"/>
        <v>0</v>
      </c>
      <c r="E209" s="165">
        <f t="shared" si="103"/>
        <v>0</v>
      </c>
      <c r="F209" s="213">
        <f>H209+I209</f>
        <v>0</v>
      </c>
      <c r="G209" s="165">
        <f t="shared" si="103"/>
        <v>0</v>
      </c>
      <c r="H209" s="114">
        <f t="shared" si="103"/>
        <v>0</v>
      </c>
      <c r="I209" s="214">
        <f>J209</f>
        <v>0</v>
      </c>
      <c r="J209" s="165">
        <f t="shared" si="103"/>
        <v>0</v>
      </c>
      <c r="K209" s="165">
        <f t="shared" si="103"/>
        <v>0</v>
      </c>
      <c r="L209" s="84">
        <f>F209-J209-K209</f>
        <v>0</v>
      </c>
    </row>
    <row r="210" spans="1:12" ht="12.75" hidden="1" customHeight="1">
      <c r="A210" s="73" t="s">
        <v>402</v>
      </c>
      <c r="B210" s="155" t="s">
        <v>414</v>
      </c>
      <c r="C210" s="155"/>
      <c r="D210" s="165">
        <f t="shared" si="103"/>
        <v>0</v>
      </c>
      <c r="E210" s="165">
        <f t="shared" si="103"/>
        <v>0</v>
      </c>
      <c r="F210" s="213">
        <f>H210+I210</f>
        <v>0</v>
      </c>
      <c r="G210" s="165">
        <f t="shared" si="103"/>
        <v>0</v>
      </c>
      <c r="H210" s="114">
        <f t="shared" si="103"/>
        <v>0</v>
      </c>
      <c r="I210" s="214">
        <f>J210</f>
        <v>0</v>
      </c>
      <c r="J210" s="165">
        <f t="shared" si="103"/>
        <v>0</v>
      </c>
      <c r="K210" s="165">
        <f t="shared" si="103"/>
        <v>0</v>
      </c>
      <c r="L210" s="84">
        <f>F210-J210-K210</f>
        <v>0</v>
      </c>
    </row>
    <row r="211" spans="1:12" ht="12.75" hidden="1" customHeight="1">
      <c r="A211" s="73" t="s">
        <v>404</v>
      </c>
      <c r="B211" s="155" t="s">
        <v>415</v>
      </c>
      <c r="C211" s="155"/>
      <c r="D211" s="165">
        <f t="shared" si="103"/>
        <v>0</v>
      </c>
      <c r="E211" s="165">
        <f t="shared" si="103"/>
        <v>0</v>
      </c>
      <c r="F211" s="213">
        <f>H211+I211</f>
        <v>0</v>
      </c>
      <c r="G211" s="165">
        <f t="shared" si="103"/>
        <v>0</v>
      </c>
      <c r="H211" s="114">
        <f t="shared" si="103"/>
        <v>0</v>
      </c>
      <c r="I211" s="214">
        <f>J211</f>
        <v>0</v>
      </c>
      <c r="J211" s="165">
        <f t="shared" si="103"/>
        <v>0</v>
      </c>
      <c r="K211" s="165">
        <f t="shared" si="103"/>
        <v>0</v>
      </c>
      <c r="L211" s="84">
        <f>F211-J211-K211</f>
        <v>0</v>
      </c>
    </row>
    <row r="212" spans="1:12" ht="26.25" hidden="1" customHeight="1">
      <c r="A212" s="208" t="s">
        <v>416</v>
      </c>
      <c r="B212" s="209" t="s">
        <v>417</v>
      </c>
      <c r="C212" s="209"/>
      <c r="D212" s="210">
        <f t="shared" si="103"/>
        <v>0</v>
      </c>
      <c r="E212" s="210">
        <f t="shared" si="103"/>
        <v>0</v>
      </c>
      <c r="F212" s="210">
        <f ca="1">F481</f>
        <v>0</v>
      </c>
      <c r="G212" s="210">
        <f t="shared" si="103"/>
        <v>0</v>
      </c>
      <c r="H212" s="114">
        <f t="shared" si="103"/>
        <v>0</v>
      </c>
      <c r="I212" s="210">
        <f ca="1">I481</f>
        <v>0</v>
      </c>
      <c r="J212" s="210">
        <f t="shared" si="103"/>
        <v>0</v>
      </c>
      <c r="K212" s="210">
        <f t="shared" si="103"/>
        <v>0</v>
      </c>
      <c r="L212" s="211">
        <f ca="1">L481</f>
        <v>0</v>
      </c>
    </row>
    <row r="213" spans="1:12" ht="19.5" hidden="1" customHeight="1">
      <c r="A213" s="73" t="s">
        <v>400</v>
      </c>
      <c r="B213" s="155" t="s">
        <v>418</v>
      </c>
      <c r="C213" s="155"/>
      <c r="D213" s="165">
        <f t="shared" si="103"/>
        <v>0</v>
      </c>
      <c r="E213" s="165">
        <f t="shared" si="103"/>
        <v>0</v>
      </c>
      <c r="F213" s="213">
        <f>H213+I213</f>
        <v>0</v>
      </c>
      <c r="G213" s="165">
        <f t="shared" si="103"/>
        <v>0</v>
      </c>
      <c r="H213" s="114">
        <f t="shared" si="103"/>
        <v>0</v>
      </c>
      <c r="I213" s="214">
        <f>J213</f>
        <v>0</v>
      </c>
      <c r="J213" s="165">
        <f t="shared" si="103"/>
        <v>0</v>
      </c>
      <c r="K213" s="165">
        <f t="shared" si="103"/>
        <v>0</v>
      </c>
      <c r="L213" s="84">
        <f>F213-J213-K213</f>
        <v>0</v>
      </c>
    </row>
    <row r="214" spans="1:12" ht="15" hidden="1" customHeight="1">
      <c r="A214" s="73" t="s">
        <v>402</v>
      </c>
      <c r="B214" s="155" t="s">
        <v>419</v>
      </c>
      <c r="C214" s="155"/>
      <c r="D214" s="165">
        <f t="shared" si="103"/>
        <v>0</v>
      </c>
      <c r="E214" s="165">
        <f t="shared" si="103"/>
        <v>0</v>
      </c>
      <c r="F214" s="213">
        <f>H214+I214</f>
        <v>0</v>
      </c>
      <c r="G214" s="165">
        <f t="shared" si="103"/>
        <v>0</v>
      </c>
      <c r="H214" s="114">
        <f t="shared" si="103"/>
        <v>0</v>
      </c>
      <c r="I214" s="214">
        <f>J214</f>
        <v>0</v>
      </c>
      <c r="J214" s="165">
        <f t="shared" si="103"/>
        <v>0</v>
      </c>
      <c r="K214" s="165">
        <f t="shared" si="103"/>
        <v>0</v>
      </c>
      <c r="L214" s="84">
        <f>F214-J214-K214</f>
        <v>0</v>
      </c>
    </row>
    <row r="215" spans="1:12" ht="15" hidden="1" customHeight="1">
      <c r="A215" s="73" t="s">
        <v>404</v>
      </c>
      <c r="B215" s="155" t="s">
        <v>420</v>
      </c>
      <c r="C215" s="155"/>
      <c r="D215" s="165">
        <f t="shared" si="103"/>
        <v>0</v>
      </c>
      <c r="E215" s="165">
        <f t="shared" si="103"/>
        <v>0</v>
      </c>
      <c r="F215" s="213">
        <f>H215+I215</f>
        <v>0</v>
      </c>
      <c r="G215" s="165">
        <f t="shared" si="103"/>
        <v>0</v>
      </c>
      <c r="H215" s="114">
        <f t="shared" si="103"/>
        <v>0</v>
      </c>
      <c r="I215" s="214">
        <f>J215</f>
        <v>0</v>
      </c>
      <c r="J215" s="165">
        <f t="shared" si="103"/>
        <v>0</v>
      </c>
      <c r="K215" s="165">
        <f t="shared" si="103"/>
        <v>0</v>
      </c>
      <c r="L215" s="84">
        <f>F215-J215-K215</f>
        <v>0</v>
      </c>
    </row>
    <row r="216" spans="1:12" ht="25.5" hidden="1" customHeight="1">
      <c r="A216" s="208" t="s">
        <v>421</v>
      </c>
      <c r="B216" s="209" t="s">
        <v>422</v>
      </c>
      <c r="C216" s="209"/>
      <c r="D216" s="210">
        <f>D485</f>
        <v>0</v>
      </c>
      <c r="E216" s="210">
        <f>E485</f>
        <v>0</v>
      </c>
      <c r="F216" s="210">
        <f ca="1">F485</f>
        <v>0</v>
      </c>
      <c r="G216" s="210">
        <f t="shared" ref="G216:H231" si="104">G485</f>
        <v>0</v>
      </c>
      <c r="H216" s="114">
        <f t="shared" si="104"/>
        <v>0</v>
      </c>
      <c r="I216" s="210">
        <f ca="1">I485</f>
        <v>0</v>
      </c>
      <c r="J216" s="210">
        <f t="shared" ref="J216:K231" si="105">J485</f>
        <v>0</v>
      </c>
      <c r="K216" s="210">
        <f t="shared" si="105"/>
        <v>0</v>
      </c>
      <c r="L216" s="211">
        <f ca="1">L485</f>
        <v>0</v>
      </c>
    </row>
    <row r="217" spans="1:12" ht="15" hidden="1" customHeight="1">
      <c r="A217" s="73" t="s">
        <v>400</v>
      </c>
      <c r="B217" s="155" t="s">
        <v>423</v>
      </c>
      <c r="C217" s="155"/>
      <c r="D217" s="165">
        <f t="shared" ref="D217:E232" si="106">D486</f>
        <v>0</v>
      </c>
      <c r="E217" s="165">
        <f t="shared" si="106"/>
        <v>0</v>
      </c>
      <c r="F217" s="213">
        <f>H217+I217</f>
        <v>0</v>
      </c>
      <c r="G217" s="165">
        <f t="shared" si="104"/>
        <v>0</v>
      </c>
      <c r="H217" s="114">
        <f t="shared" si="104"/>
        <v>0</v>
      </c>
      <c r="I217" s="214">
        <f>J217</f>
        <v>0</v>
      </c>
      <c r="J217" s="165">
        <f t="shared" si="105"/>
        <v>0</v>
      </c>
      <c r="K217" s="165">
        <f t="shared" si="105"/>
        <v>0</v>
      </c>
      <c r="L217" s="84">
        <f>F217-J217-K217</f>
        <v>0</v>
      </c>
    </row>
    <row r="218" spans="1:12" ht="15" hidden="1" customHeight="1">
      <c r="A218" s="73" t="s">
        <v>402</v>
      </c>
      <c r="B218" s="155" t="s">
        <v>424</v>
      </c>
      <c r="C218" s="155"/>
      <c r="D218" s="165">
        <f t="shared" si="106"/>
        <v>0</v>
      </c>
      <c r="E218" s="165">
        <f t="shared" si="106"/>
        <v>0</v>
      </c>
      <c r="F218" s="213">
        <f>H218+I218</f>
        <v>0</v>
      </c>
      <c r="G218" s="165">
        <f t="shared" si="104"/>
        <v>0</v>
      </c>
      <c r="H218" s="114">
        <f t="shared" si="104"/>
        <v>0</v>
      </c>
      <c r="I218" s="214">
        <f>J218</f>
        <v>0</v>
      </c>
      <c r="J218" s="165">
        <f t="shared" si="105"/>
        <v>0</v>
      </c>
      <c r="K218" s="165">
        <f t="shared" si="105"/>
        <v>0</v>
      </c>
      <c r="L218" s="84">
        <f>F218-J218-K218</f>
        <v>0</v>
      </c>
    </row>
    <row r="219" spans="1:12" ht="15" hidden="1" customHeight="1">
      <c r="A219" s="73" t="s">
        <v>404</v>
      </c>
      <c r="B219" s="155" t="s">
        <v>425</v>
      </c>
      <c r="C219" s="155"/>
      <c r="D219" s="165">
        <f t="shared" si="106"/>
        <v>0</v>
      </c>
      <c r="E219" s="165">
        <f t="shared" si="106"/>
        <v>0</v>
      </c>
      <c r="F219" s="213">
        <f>H219+I219</f>
        <v>0</v>
      </c>
      <c r="G219" s="165">
        <f t="shared" si="104"/>
        <v>0</v>
      </c>
      <c r="H219" s="114">
        <f t="shared" si="104"/>
        <v>0</v>
      </c>
      <c r="I219" s="214">
        <f>J219</f>
        <v>0</v>
      </c>
      <c r="J219" s="165">
        <f t="shared" si="105"/>
        <v>0</v>
      </c>
      <c r="K219" s="165">
        <f t="shared" si="105"/>
        <v>0</v>
      </c>
      <c r="L219" s="84">
        <f>F219-J219-K219</f>
        <v>0</v>
      </c>
    </row>
    <row r="220" spans="1:12" ht="27.75" hidden="1" customHeight="1">
      <c r="A220" s="208" t="s">
        <v>426</v>
      </c>
      <c r="B220" s="209" t="s">
        <v>427</v>
      </c>
      <c r="C220" s="209"/>
      <c r="D220" s="210">
        <f t="shared" si="106"/>
        <v>0</v>
      </c>
      <c r="E220" s="210">
        <f t="shared" si="106"/>
        <v>0</v>
      </c>
      <c r="F220" s="210">
        <f ca="1">F489</f>
        <v>0</v>
      </c>
      <c r="G220" s="210">
        <f t="shared" si="104"/>
        <v>0</v>
      </c>
      <c r="H220" s="114">
        <f t="shared" si="104"/>
        <v>0</v>
      </c>
      <c r="I220" s="210">
        <f ca="1">I489</f>
        <v>0</v>
      </c>
      <c r="J220" s="210">
        <f t="shared" si="105"/>
        <v>0</v>
      </c>
      <c r="K220" s="210">
        <f t="shared" si="105"/>
        <v>0</v>
      </c>
      <c r="L220" s="211">
        <f ca="1">L489</f>
        <v>0</v>
      </c>
    </row>
    <row r="221" spans="1:12" ht="18" hidden="1" customHeight="1">
      <c r="A221" s="73" t="s">
        <v>400</v>
      </c>
      <c r="B221" s="155" t="s">
        <v>428</v>
      </c>
      <c r="C221" s="155"/>
      <c r="D221" s="165">
        <f t="shared" si="106"/>
        <v>0</v>
      </c>
      <c r="E221" s="165">
        <f t="shared" si="106"/>
        <v>0</v>
      </c>
      <c r="F221" s="213">
        <f>H221+I221</f>
        <v>0</v>
      </c>
      <c r="G221" s="165">
        <f t="shared" si="104"/>
        <v>0</v>
      </c>
      <c r="H221" s="114">
        <f t="shared" si="104"/>
        <v>0</v>
      </c>
      <c r="I221" s="214">
        <f>J221</f>
        <v>0</v>
      </c>
      <c r="J221" s="165">
        <f t="shared" si="105"/>
        <v>0</v>
      </c>
      <c r="K221" s="165">
        <f t="shared" si="105"/>
        <v>0</v>
      </c>
      <c r="L221" s="84">
        <f>F221-J221-K221</f>
        <v>0</v>
      </c>
    </row>
    <row r="222" spans="1:12" ht="15.75" hidden="1" customHeight="1">
      <c r="A222" s="73" t="s">
        <v>402</v>
      </c>
      <c r="B222" s="155" t="s">
        <v>429</v>
      </c>
      <c r="C222" s="155"/>
      <c r="D222" s="165">
        <f t="shared" si="106"/>
        <v>0</v>
      </c>
      <c r="E222" s="165">
        <f t="shared" si="106"/>
        <v>0</v>
      </c>
      <c r="F222" s="213">
        <f>H222+I222</f>
        <v>0</v>
      </c>
      <c r="G222" s="165">
        <f t="shared" si="104"/>
        <v>0</v>
      </c>
      <c r="H222" s="114">
        <f t="shared" si="104"/>
        <v>0</v>
      </c>
      <c r="I222" s="214">
        <f>J222</f>
        <v>0</v>
      </c>
      <c r="J222" s="165">
        <f t="shared" si="105"/>
        <v>0</v>
      </c>
      <c r="K222" s="165">
        <f t="shared" si="105"/>
        <v>0</v>
      </c>
      <c r="L222" s="84">
        <f>F222-J222-K222</f>
        <v>0</v>
      </c>
    </row>
    <row r="223" spans="1:12" ht="19.5" hidden="1" customHeight="1">
      <c r="A223" s="73" t="s">
        <v>404</v>
      </c>
      <c r="B223" s="155" t="s">
        <v>430</v>
      </c>
      <c r="C223" s="155"/>
      <c r="D223" s="165">
        <f t="shared" si="106"/>
        <v>0</v>
      </c>
      <c r="E223" s="165">
        <f t="shared" si="106"/>
        <v>0</v>
      </c>
      <c r="F223" s="213">
        <f>H223+I223</f>
        <v>0</v>
      </c>
      <c r="G223" s="165">
        <f t="shared" si="104"/>
        <v>0</v>
      </c>
      <c r="H223" s="114">
        <f t="shared" si="104"/>
        <v>0</v>
      </c>
      <c r="I223" s="214">
        <f>J223</f>
        <v>0</v>
      </c>
      <c r="J223" s="165">
        <f t="shared" si="105"/>
        <v>0</v>
      </c>
      <c r="K223" s="165">
        <f t="shared" si="105"/>
        <v>0</v>
      </c>
      <c r="L223" s="84">
        <f>F223-J223-K223</f>
        <v>0</v>
      </c>
    </row>
    <row r="224" spans="1:12" ht="27.75" hidden="1" customHeight="1">
      <c r="A224" s="208" t="s">
        <v>431</v>
      </c>
      <c r="B224" s="209" t="s">
        <v>432</v>
      </c>
      <c r="C224" s="209"/>
      <c r="D224" s="210">
        <f t="shared" si="106"/>
        <v>0</v>
      </c>
      <c r="E224" s="210">
        <f t="shared" si="106"/>
        <v>0</v>
      </c>
      <c r="F224" s="210">
        <f ca="1">F493</f>
        <v>0</v>
      </c>
      <c r="G224" s="210">
        <f t="shared" si="104"/>
        <v>0</v>
      </c>
      <c r="H224" s="114">
        <f t="shared" si="104"/>
        <v>0</v>
      </c>
      <c r="I224" s="210">
        <f ca="1">I493</f>
        <v>0</v>
      </c>
      <c r="J224" s="210">
        <f t="shared" si="105"/>
        <v>0</v>
      </c>
      <c r="K224" s="210">
        <f t="shared" si="105"/>
        <v>0</v>
      </c>
      <c r="L224" s="211">
        <f ca="1">L493</f>
        <v>0</v>
      </c>
    </row>
    <row r="225" spans="1:12" ht="17.25" hidden="1" customHeight="1">
      <c r="A225" s="73" t="s">
        <v>400</v>
      </c>
      <c r="B225" s="155" t="s">
        <v>433</v>
      </c>
      <c r="C225" s="155"/>
      <c r="D225" s="165">
        <f t="shared" si="106"/>
        <v>0</v>
      </c>
      <c r="E225" s="165">
        <f t="shared" si="106"/>
        <v>0</v>
      </c>
      <c r="F225" s="165">
        <f ca="1">F494</f>
        <v>0</v>
      </c>
      <c r="G225" s="165">
        <f t="shared" si="104"/>
        <v>0</v>
      </c>
      <c r="H225" s="114">
        <f t="shared" si="104"/>
        <v>0</v>
      </c>
      <c r="I225" s="165">
        <f ca="1">I494</f>
        <v>0</v>
      </c>
      <c r="J225" s="165">
        <f t="shared" si="105"/>
        <v>0</v>
      </c>
      <c r="K225" s="165">
        <f t="shared" si="105"/>
        <v>0</v>
      </c>
      <c r="L225" s="165">
        <f ca="1">L494</f>
        <v>0</v>
      </c>
    </row>
    <row r="226" spans="1:12" ht="17.25" hidden="1" customHeight="1">
      <c r="A226" s="73" t="s">
        <v>402</v>
      </c>
      <c r="B226" s="155" t="s">
        <v>434</v>
      </c>
      <c r="C226" s="155"/>
      <c r="D226" s="165">
        <f t="shared" si="106"/>
        <v>0</v>
      </c>
      <c r="E226" s="165">
        <f t="shared" si="106"/>
        <v>0</v>
      </c>
      <c r="F226" s="165">
        <f ca="1">F495</f>
        <v>0</v>
      </c>
      <c r="G226" s="165">
        <f t="shared" si="104"/>
        <v>0</v>
      </c>
      <c r="H226" s="114">
        <f t="shared" si="104"/>
        <v>0</v>
      </c>
      <c r="I226" s="165">
        <f ca="1">I495</f>
        <v>0</v>
      </c>
      <c r="J226" s="165">
        <f t="shared" si="105"/>
        <v>0</v>
      </c>
      <c r="K226" s="165">
        <f t="shared" si="105"/>
        <v>0</v>
      </c>
      <c r="L226" s="165">
        <f ca="1">L495</f>
        <v>0</v>
      </c>
    </row>
    <row r="227" spans="1:12" ht="15" hidden="1">
      <c r="A227" s="73" t="s">
        <v>404</v>
      </c>
      <c r="B227" s="155" t="s">
        <v>435</v>
      </c>
      <c r="C227" s="155"/>
      <c r="D227" s="165">
        <f t="shared" si="106"/>
        <v>0</v>
      </c>
      <c r="E227" s="165">
        <f t="shared" si="106"/>
        <v>0</v>
      </c>
      <c r="F227" s="165">
        <f ca="1">F496</f>
        <v>0</v>
      </c>
      <c r="G227" s="165">
        <f t="shared" si="104"/>
        <v>0</v>
      </c>
      <c r="H227" s="114">
        <f t="shared" si="104"/>
        <v>0</v>
      </c>
      <c r="I227" s="165">
        <f ca="1">I496</f>
        <v>0</v>
      </c>
      <c r="J227" s="165">
        <f t="shared" si="105"/>
        <v>0</v>
      </c>
      <c r="K227" s="165">
        <f t="shared" si="105"/>
        <v>0</v>
      </c>
      <c r="L227" s="165">
        <f ca="1">L496</f>
        <v>0</v>
      </c>
    </row>
    <row r="228" spans="1:12" ht="27.75" hidden="1" customHeight="1">
      <c r="A228" s="208" t="s">
        <v>436</v>
      </c>
      <c r="B228" s="209" t="s">
        <v>437</v>
      </c>
      <c r="C228" s="209"/>
      <c r="D228" s="210">
        <f t="shared" si="106"/>
        <v>0</v>
      </c>
      <c r="E228" s="210">
        <f t="shared" si="106"/>
        <v>0</v>
      </c>
      <c r="F228" s="210">
        <f>F497</f>
        <v>0</v>
      </c>
      <c r="G228" s="210">
        <f t="shared" si="104"/>
        <v>0</v>
      </c>
      <c r="H228" s="114">
        <f t="shared" si="104"/>
        <v>0</v>
      </c>
      <c r="I228" s="210">
        <f>I497</f>
        <v>0</v>
      </c>
      <c r="J228" s="210">
        <f t="shared" si="105"/>
        <v>0</v>
      </c>
      <c r="K228" s="210">
        <f t="shared" si="105"/>
        <v>0</v>
      </c>
      <c r="L228" s="211">
        <f>L497</f>
        <v>0</v>
      </c>
    </row>
    <row r="229" spans="1:12" ht="17.25" hidden="1" customHeight="1">
      <c r="A229" s="73" t="s">
        <v>400</v>
      </c>
      <c r="B229" s="155" t="s">
        <v>438</v>
      </c>
      <c r="C229" s="155"/>
      <c r="D229" s="165">
        <f t="shared" si="106"/>
        <v>0</v>
      </c>
      <c r="E229" s="165">
        <f t="shared" si="106"/>
        <v>0</v>
      </c>
      <c r="F229" s="213">
        <f>H229+I229</f>
        <v>0</v>
      </c>
      <c r="G229" s="165">
        <f t="shared" si="104"/>
        <v>0</v>
      </c>
      <c r="H229" s="114">
        <f t="shared" si="104"/>
        <v>0</v>
      </c>
      <c r="I229" s="214">
        <f>J229</f>
        <v>0</v>
      </c>
      <c r="J229" s="165">
        <f t="shared" si="105"/>
        <v>0</v>
      </c>
      <c r="K229" s="165">
        <f t="shared" si="105"/>
        <v>0</v>
      </c>
      <c r="L229" s="84">
        <f>F229-J229-K229</f>
        <v>0</v>
      </c>
    </row>
    <row r="230" spans="1:12" ht="17.25" hidden="1" customHeight="1">
      <c r="A230" s="73" t="s">
        <v>402</v>
      </c>
      <c r="B230" s="155" t="s">
        <v>439</v>
      </c>
      <c r="C230" s="155"/>
      <c r="D230" s="165">
        <f t="shared" si="106"/>
        <v>0</v>
      </c>
      <c r="E230" s="165">
        <f t="shared" si="106"/>
        <v>0</v>
      </c>
      <c r="F230" s="213">
        <f>H230+I230</f>
        <v>0</v>
      </c>
      <c r="G230" s="165">
        <f t="shared" si="104"/>
        <v>0</v>
      </c>
      <c r="H230" s="114">
        <f t="shared" si="104"/>
        <v>0</v>
      </c>
      <c r="I230" s="214">
        <f>J230</f>
        <v>0</v>
      </c>
      <c r="J230" s="165">
        <f t="shared" si="105"/>
        <v>0</v>
      </c>
      <c r="K230" s="165">
        <f t="shared" si="105"/>
        <v>0</v>
      </c>
      <c r="L230" s="84">
        <f>F230-J230-K230</f>
        <v>0</v>
      </c>
    </row>
    <row r="231" spans="1:12" ht="20.25" hidden="1" customHeight="1">
      <c r="A231" s="73" t="s">
        <v>404</v>
      </c>
      <c r="B231" s="155" t="s">
        <v>440</v>
      </c>
      <c r="C231" s="155"/>
      <c r="D231" s="165">
        <f t="shared" si="106"/>
        <v>0</v>
      </c>
      <c r="E231" s="165">
        <f t="shared" si="106"/>
        <v>0</v>
      </c>
      <c r="F231" s="213">
        <f>H231+I231</f>
        <v>0</v>
      </c>
      <c r="G231" s="165">
        <f t="shared" si="104"/>
        <v>0</v>
      </c>
      <c r="H231" s="114">
        <f t="shared" si="104"/>
        <v>0</v>
      </c>
      <c r="I231" s="214">
        <f>J231</f>
        <v>0</v>
      </c>
      <c r="J231" s="165">
        <f t="shared" si="105"/>
        <v>0</v>
      </c>
      <c r="K231" s="165">
        <f t="shared" si="105"/>
        <v>0</v>
      </c>
      <c r="L231" s="84">
        <f>F231-J231-K231</f>
        <v>0</v>
      </c>
    </row>
    <row r="232" spans="1:12" ht="25.5" hidden="1" customHeight="1">
      <c r="A232" s="208" t="s">
        <v>441</v>
      </c>
      <c r="B232" s="209" t="s">
        <v>442</v>
      </c>
      <c r="C232" s="209"/>
      <c r="D232" s="210">
        <f t="shared" si="106"/>
        <v>0</v>
      </c>
      <c r="E232" s="210">
        <f t="shared" si="106"/>
        <v>0</v>
      </c>
      <c r="F232" s="210">
        <f>F501</f>
        <v>0</v>
      </c>
      <c r="G232" s="210">
        <f t="shared" ref="G232:H242" si="107">G501</f>
        <v>0</v>
      </c>
      <c r="H232" s="114">
        <f t="shared" si="107"/>
        <v>0</v>
      </c>
      <c r="I232" s="210">
        <f>I501</f>
        <v>0</v>
      </c>
      <c r="J232" s="210">
        <f t="shared" ref="J232:K242" si="108">J501</f>
        <v>0</v>
      </c>
      <c r="K232" s="210">
        <f t="shared" si="108"/>
        <v>0</v>
      </c>
      <c r="L232" s="211">
        <f>L501</f>
        <v>0</v>
      </c>
    </row>
    <row r="233" spans="1:12" ht="17.25" hidden="1" customHeight="1">
      <c r="A233" s="73" t="s">
        <v>400</v>
      </c>
      <c r="B233" s="155" t="s">
        <v>443</v>
      </c>
      <c r="C233" s="155"/>
      <c r="D233" s="165">
        <f t="shared" ref="D233:E242" si="109">D502</f>
        <v>0</v>
      </c>
      <c r="E233" s="165">
        <f t="shared" si="109"/>
        <v>0</v>
      </c>
      <c r="F233" s="213">
        <f>H233+I233</f>
        <v>0</v>
      </c>
      <c r="G233" s="165">
        <f t="shared" si="107"/>
        <v>0</v>
      </c>
      <c r="H233" s="114">
        <f t="shared" si="107"/>
        <v>0</v>
      </c>
      <c r="I233" s="214">
        <f>J233</f>
        <v>0</v>
      </c>
      <c r="J233" s="165">
        <f t="shared" si="108"/>
        <v>0</v>
      </c>
      <c r="K233" s="165">
        <f t="shared" si="108"/>
        <v>0</v>
      </c>
      <c r="L233" s="84">
        <f>F233-J233-K233</f>
        <v>0</v>
      </c>
    </row>
    <row r="234" spans="1:12" ht="17.25" hidden="1" customHeight="1">
      <c r="A234" s="73" t="s">
        <v>402</v>
      </c>
      <c r="B234" s="155" t="s">
        <v>444</v>
      </c>
      <c r="C234" s="155"/>
      <c r="D234" s="165">
        <f t="shared" si="109"/>
        <v>0</v>
      </c>
      <c r="E234" s="165">
        <f t="shared" si="109"/>
        <v>0</v>
      </c>
      <c r="F234" s="213">
        <f>H234+I234</f>
        <v>0</v>
      </c>
      <c r="G234" s="165">
        <f t="shared" si="107"/>
        <v>0</v>
      </c>
      <c r="H234" s="114">
        <f t="shared" si="107"/>
        <v>0</v>
      </c>
      <c r="I234" s="214">
        <f>J234</f>
        <v>0</v>
      </c>
      <c r="J234" s="165">
        <f t="shared" si="108"/>
        <v>0</v>
      </c>
      <c r="K234" s="165">
        <f t="shared" si="108"/>
        <v>0</v>
      </c>
      <c r="L234" s="84">
        <f>F234-J234-K234</f>
        <v>0</v>
      </c>
    </row>
    <row r="235" spans="1:12" ht="16.5" hidden="1" customHeight="1">
      <c r="A235" s="73" t="s">
        <v>404</v>
      </c>
      <c r="B235" s="155" t="s">
        <v>445</v>
      </c>
      <c r="C235" s="155"/>
      <c r="D235" s="165">
        <f t="shared" si="109"/>
        <v>0</v>
      </c>
      <c r="E235" s="165">
        <f t="shared" si="109"/>
        <v>0</v>
      </c>
      <c r="F235" s="213">
        <f>H235+I235</f>
        <v>0</v>
      </c>
      <c r="G235" s="165">
        <f t="shared" si="107"/>
        <v>0</v>
      </c>
      <c r="H235" s="114">
        <f t="shared" si="107"/>
        <v>0</v>
      </c>
      <c r="I235" s="214">
        <f>J235</f>
        <v>0</v>
      </c>
      <c r="J235" s="165">
        <f t="shared" si="108"/>
        <v>0</v>
      </c>
      <c r="K235" s="165">
        <f t="shared" si="108"/>
        <v>0</v>
      </c>
      <c r="L235" s="84">
        <f>F235-J235-K235</f>
        <v>0</v>
      </c>
    </row>
    <row r="236" spans="1:12" ht="27" hidden="1" customHeight="1">
      <c r="A236" s="208" t="s">
        <v>446</v>
      </c>
      <c r="B236" s="209" t="s">
        <v>447</v>
      </c>
      <c r="C236" s="209"/>
      <c r="D236" s="210">
        <f t="shared" si="109"/>
        <v>0</v>
      </c>
      <c r="E236" s="210">
        <f t="shared" si="109"/>
        <v>0</v>
      </c>
      <c r="F236" s="210">
        <f>F505</f>
        <v>0</v>
      </c>
      <c r="G236" s="210">
        <f t="shared" si="107"/>
        <v>0</v>
      </c>
      <c r="H236" s="114">
        <f t="shared" si="107"/>
        <v>0</v>
      </c>
      <c r="I236" s="210">
        <f>I505</f>
        <v>0</v>
      </c>
      <c r="J236" s="210">
        <f t="shared" si="108"/>
        <v>0</v>
      </c>
      <c r="K236" s="210">
        <f t="shared" si="108"/>
        <v>0</v>
      </c>
      <c r="L236" s="211">
        <f>L505</f>
        <v>0</v>
      </c>
    </row>
    <row r="237" spans="1:12" ht="17.25" hidden="1" customHeight="1">
      <c r="A237" s="73" t="s">
        <v>400</v>
      </c>
      <c r="B237" s="155" t="s">
        <v>448</v>
      </c>
      <c r="C237" s="155"/>
      <c r="D237" s="165">
        <f t="shared" si="109"/>
        <v>0</v>
      </c>
      <c r="E237" s="165">
        <f t="shared" si="109"/>
        <v>0</v>
      </c>
      <c r="F237" s="213">
        <f>H237+I237</f>
        <v>0</v>
      </c>
      <c r="G237" s="165">
        <f t="shared" si="107"/>
        <v>0</v>
      </c>
      <c r="H237" s="114">
        <f t="shared" si="107"/>
        <v>0</v>
      </c>
      <c r="I237" s="214">
        <f>J237</f>
        <v>0</v>
      </c>
      <c r="J237" s="165">
        <f t="shared" si="108"/>
        <v>0</v>
      </c>
      <c r="K237" s="165">
        <f t="shared" si="108"/>
        <v>0</v>
      </c>
      <c r="L237" s="84">
        <f>F237-J237-K237</f>
        <v>0</v>
      </c>
    </row>
    <row r="238" spans="1:12" ht="17.25" hidden="1" customHeight="1">
      <c r="A238" s="73" t="s">
        <v>402</v>
      </c>
      <c r="B238" s="155" t="s">
        <v>449</v>
      </c>
      <c r="C238" s="155"/>
      <c r="D238" s="165">
        <f t="shared" si="109"/>
        <v>0</v>
      </c>
      <c r="E238" s="165">
        <f t="shared" si="109"/>
        <v>0</v>
      </c>
      <c r="F238" s="213">
        <f>H238+I238</f>
        <v>0</v>
      </c>
      <c r="G238" s="165">
        <f t="shared" si="107"/>
        <v>0</v>
      </c>
      <c r="H238" s="114">
        <f t="shared" si="107"/>
        <v>0</v>
      </c>
      <c r="I238" s="214">
        <f>J238</f>
        <v>0</v>
      </c>
      <c r="J238" s="165">
        <f t="shared" si="108"/>
        <v>0</v>
      </c>
      <c r="K238" s="165">
        <f t="shared" si="108"/>
        <v>0</v>
      </c>
      <c r="L238" s="84">
        <f>F238-J238-K238</f>
        <v>0</v>
      </c>
    </row>
    <row r="239" spans="1:12" ht="24" hidden="1" customHeight="1">
      <c r="A239" s="73" t="s">
        <v>450</v>
      </c>
      <c r="B239" s="155" t="s">
        <v>451</v>
      </c>
      <c r="C239" s="155"/>
      <c r="D239" s="165">
        <f t="shared" si="109"/>
        <v>0</v>
      </c>
      <c r="E239" s="165">
        <f t="shared" si="109"/>
        <v>0</v>
      </c>
      <c r="F239" s="213">
        <f>H239+I239</f>
        <v>0</v>
      </c>
      <c r="G239" s="165">
        <f t="shared" si="107"/>
        <v>0</v>
      </c>
      <c r="H239" s="114">
        <f t="shared" si="107"/>
        <v>0</v>
      </c>
      <c r="I239" s="214">
        <f>J239</f>
        <v>0</v>
      </c>
      <c r="J239" s="165">
        <f t="shared" si="108"/>
        <v>0</v>
      </c>
      <c r="K239" s="165">
        <f t="shared" si="108"/>
        <v>0</v>
      </c>
      <c r="L239" s="84">
        <f>F239-J239-K239</f>
        <v>0</v>
      </c>
    </row>
    <row r="240" spans="1:12" ht="29.25" hidden="1" customHeight="1">
      <c r="A240" s="208" t="s">
        <v>452</v>
      </c>
      <c r="B240" s="209" t="s">
        <v>453</v>
      </c>
      <c r="C240" s="209"/>
      <c r="D240" s="210">
        <f t="shared" si="109"/>
        <v>0</v>
      </c>
      <c r="E240" s="210">
        <f t="shared" si="109"/>
        <v>0</v>
      </c>
      <c r="F240" s="210">
        <f>F509</f>
        <v>0</v>
      </c>
      <c r="G240" s="210">
        <f t="shared" si="107"/>
        <v>0</v>
      </c>
      <c r="H240" s="114">
        <f t="shared" si="107"/>
        <v>0</v>
      </c>
      <c r="I240" s="210">
        <f>I509</f>
        <v>0</v>
      </c>
      <c r="J240" s="210">
        <f t="shared" si="108"/>
        <v>0</v>
      </c>
      <c r="K240" s="210">
        <f t="shared" si="108"/>
        <v>0</v>
      </c>
      <c r="L240" s="211">
        <f>L509</f>
        <v>0</v>
      </c>
    </row>
    <row r="241" spans="1:12" ht="17.25" hidden="1" customHeight="1">
      <c r="A241" s="73" t="s">
        <v>400</v>
      </c>
      <c r="B241" s="155" t="s">
        <v>454</v>
      </c>
      <c r="C241" s="155"/>
      <c r="D241" s="165">
        <f t="shared" si="109"/>
        <v>0</v>
      </c>
      <c r="E241" s="165">
        <f t="shared" si="109"/>
        <v>0</v>
      </c>
      <c r="F241" s="213">
        <f>H241+I241</f>
        <v>0</v>
      </c>
      <c r="G241" s="165">
        <f t="shared" si="107"/>
        <v>0</v>
      </c>
      <c r="H241" s="114">
        <f t="shared" si="107"/>
        <v>0</v>
      </c>
      <c r="I241" s="214">
        <f>J241</f>
        <v>0</v>
      </c>
      <c r="J241" s="165">
        <f t="shared" si="108"/>
        <v>0</v>
      </c>
      <c r="K241" s="165">
        <f t="shared" si="108"/>
        <v>0</v>
      </c>
      <c r="L241" s="84">
        <f>F241-J241-K241</f>
        <v>0</v>
      </c>
    </row>
    <row r="242" spans="1:12" ht="17.25" hidden="1" customHeight="1">
      <c r="A242" s="73" t="s">
        <v>402</v>
      </c>
      <c r="B242" s="155" t="s">
        <v>455</v>
      </c>
      <c r="C242" s="155"/>
      <c r="D242" s="165">
        <f t="shared" si="109"/>
        <v>0</v>
      </c>
      <c r="E242" s="165">
        <f t="shared" si="109"/>
        <v>0</v>
      </c>
      <c r="F242" s="213">
        <f>H242+I242</f>
        <v>0</v>
      </c>
      <c r="G242" s="165">
        <f t="shared" si="107"/>
        <v>0</v>
      </c>
      <c r="H242" s="114">
        <f t="shared" si="107"/>
        <v>0</v>
      </c>
      <c r="I242" s="214">
        <f>J242</f>
        <v>0</v>
      </c>
      <c r="J242" s="165">
        <f t="shared" si="108"/>
        <v>0</v>
      </c>
      <c r="K242" s="165">
        <f t="shared" si="108"/>
        <v>0</v>
      </c>
      <c r="L242" s="84">
        <f>F242-J242-K242</f>
        <v>0</v>
      </c>
    </row>
    <row r="243" spans="1:12" ht="18.75" hidden="1" customHeight="1">
      <c r="A243" s="54" t="s">
        <v>450</v>
      </c>
      <c r="B243" s="203" t="s">
        <v>456</v>
      </c>
      <c r="C243" s="203"/>
      <c r="D243" s="215">
        <f>D512</f>
        <v>0</v>
      </c>
      <c r="E243" s="215">
        <f>E512</f>
        <v>0</v>
      </c>
      <c r="F243" s="216">
        <f>H243+I243</f>
        <v>0</v>
      </c>
      <c r="G243" s="215">
        <f>G512</f>
        <v>0</v>
      </c>
      <c r="H243" s="217">
        <f>H512</f>
        <v>0</v>
      </c>
      <c r="I243" s="218">
        <f>J243</f>
        <v>0</v>
      </c>
      <c r="J243" s="215">
        <f>J512</f>
        <v>0</v>
      </c>
      <c r="K243" s="215">
        <f>K512</f>
        <v>0</v>
      </c>
      <c r="L243" s="219">
        <f>F243-J243-K243</f>
        <v>0</v>
      </c>
    </row>
    <row r="244" spans="1:12" ht="45" customHeight="1">
      <c r="A244" s="220" t="s">
        <v>457</v>
      </c>
      <c r="B244" s="203" t="s">
        <v>458</v>
      </c>
      <c r="C244" s="203"/>
      <c r="D244" s="215">
        <f>D403</f>
        <v>191391</v>
      </c>
      <c r="E244" s="215">
        <f t="shared" ref="E244:L244" si="110">E403</f>
        <v>230000</v>
      </c>
      <c r="F244" s="215">
        <f t="shared" si="110"/>
        <v>207024</v>
      </c>
      <c r="G244" s="215">
        <f t="shared" si="110"/>
        <v>0</v>
      </c>
      <c r="H244" s="215">
        <f t="shared" si="110"/>
        <v>0</v>
      </c>
      <c r="I244" s="215">
        <f t="shared" si="110"/>
        <v>207024</v>
      </c>
      <c r="J244" s="215">
        <f t="shared" si="110"/>
        <v>207024</v>
      </c>
      <c r="K244" s="215">
        <f t="shared" si="110"/>
        <v>0</v>
      </c>
      <c r="L244" s="215">
        <f t="shared" si="110"/>
        <v>0</v>
      </c>
    </row>
    <row r="245" spans="1:12" ht="45" hidden="1" customHeight="1">
      <c r="A245" s="221" t="s">
        <v>394</v>
      </c>
      <c r="B245" s="203" t="s">
        <v>395</v>
      </c>
      <c r="C245" s="203"/>
      <c r="D245" s="215"/>
      <c r="E245" s="215"/>
      <c r="F245" s="215"/>
      <c r="G245" s="215">
        <f t="shared" ref="G245:L245" si="111">G405</f>
        <v>0</v>
      </c>
      <c r="H245" s="215"/>
      <c r="I245" s="215"/>
      <c r="J245" s="215"/>
      <c r="K245" s="215">
        <f t="shared" si="111"/>
        <v>0</v>
      </c>
      <c r="L245" s="215">
        <f t="shared" si="111"/>
        <v>0</v>
      </c>
    </row>
    <row r="246" spans="1:12" ht="24.95" customHeight="1">
      <c r="A246" s="222" t="s">
        <v>459</v>
      </c>
      <c r="B246" s="222" t="s">
        <v>397</v>
      </c>
      <c r="C246" s="222"/>
      <c r="D246" s="223"/>
      <c r="E246" s="223"/>
      <c r="F246" s="223"/>
      <c r="G246" s="223">
        <f t="shared" ref="G246:L246" si="112">G247+G251</f>
        <v>0</v>
      </c>
      <c r="H246" s="223">
        <f t="shared" si="112"/>
        <v>0</v>
      </c>
      <c r="I246" s="223"/>
      <c r="J246" s="223"/>
      <c r="K246" s="223">
        <f t="shared" si="112"/>
        <v>0</v>
      </c>
      <c r="L246" s="223">
        <f t="shared" si="112"/>
        <v>0</v>
      </c>
    </row>
    <row r="247" spans="1:12" ht="34.5" customHeight="1">
      <c r="A247" s="224" t="s">
        <v>460</v>
      </c>
      <c r="B247" s="225" t="s">
        <v>461</v>
      </c>
      <c r="C247" s="226"/>
      <c r="D247" s="227">
        <f>D248+D249+D250</f>
        <v>0</v>
      </c>
      <c r="E247" s="227">
        <f t="shared" ref="E247:L247" si="113">E248+E249+E250</f>
        <v>1237000</v>
      </c>
      <c r="F247" s="227">
        <f t="shared" si="113"/>
        <v>471271</v>
      </c>
      <c r="G247" s="227">
        <f t="shared" si="113"/>
        <v>0</v>
      </c>
      <c r="H247" s="227">
        <f t="shared" si="113"/>
        <v>0</v>
      </c>
      <c r="I247" s="227">
        <f t="shared" si="113"/>
        <v>471271</v>
      </c>
      <c r="J247" s="227">
        <f t="shared" si="113"/>
        <v>471271</v>
      </c>
      <c r="K247" s="227">
        <f t="shared" si="113"/>
        <v>0</v>
      </c>
      <c r="L247" s="227">
        <f t="shared" si="113"/>
        <v>0</v>
      </c>
    </row>
    <row r="248" spans="1:12" ht="20.100000000000001" customHeight="1">
      <c r="A248" s="228" t="s">
        <v>370</v>
      </c>
      <c r="B248" s="229" t="s">
        <v>462</v>
      </c>
      <c r="C248" s="203"/>
      <c r="D248" s="215">
        <f>D529</f>
        <v>0</v>
      </c>
      <c r="E248" s="215">
        <f t="shared" ref="E248:L248" si="114">E529</f>
        <v>1022000</v>
      </c>
      <c r="F248" s="215">
        <f t="shared" si="114"/>
        <v>389480</v>
      </c>
      <c r="G248" s="215">
        <f t="shared" si="114"/>
        <v>0</v>
      </c>
      <c r="H248" s="215">
        <f t="shared" si="114"/>
        <v>0</v>
      </c>
      <c r="I248" s="215">
        <f t="shared" si="114"/>
        <v>389480</v>
      </c>
      <c r="J248" s="215">
        <f t="shared" si="114"/>
        <v>389480</v>
      </c>
      <c r="K248" s="215">
        <f t="shared" si="114"/>
        <v>0</v>
      </c>
      <c r="L248" s="215">
        <f t="shared" si="114"/>
        <v>0</v>
      </c>
    </row>
    <row r="249" spans="1:12" ht="20.100000000000001" customHeight="1">
      <c r="A249" s="228" t="s">
        <v>362</v>
      </c>
      <c r="B249" s="230" t="s">
        <v>463</v>
      </c>
      <c r="C249" s="203"/>
      <c r="D249" s="215">
        <f t="shared" ref="D249:L252" si="115">D530</f>
        <v>0</v>
      </c>
      <c r="E249" s="215">
        <f t="shared" si="115"/>
        <v>0</v>
      </c>
      <c r="F249" s="215">
        <f t="shared" si="115"/>
        <v>0</v>
      </c>
      <c r="G249" s="215">
        <f t="shared" si="115"/>
        <v>0</v>
      </c>
      <c r="H249" s="215">
        <f t="shared" si="115"/>
        <v>0</v>
      </c>
      <c r="I249" s="215">
        <f t="shared" si="115"/>
        <v>0</v>
      </c>
      <c r="J249" s="215">
        <f t="shared" si="115"/>
        <v>0</v>
      </c>
      <c r="K249" s="215">
        <f t="shared" si="115"/>
        <v>0</v>
      </c>
      <c r="L249" s="215">
        <f t="shared" si="115"/>
        <v>0</v>
      </c>
    </row>
    <row r="250" spans="1:12" ht="20.100000000000001" customHeight="1">
      <c r="A250" s="228" t="s">
        <v>364</v>
      </c>
      <c r="B250" s="229" t="s">
        <v>464</v>
      </c>
      <c r="C250" s="203"/>
      <c r="D250" s="215">
        <f t="shared" si="115"/>
        <v>0</v>
      </c>
      <c r="E250" s="215">
        <f t="shared" si="115"/>
        <v>215000</v>
      </c>
      <c r="F250" s="215">
        <f t="shared" si="115"/>
        <v>81791</v>
      </c>
      <c r="G250" s="215">
        <f t="shared" si="115"/>
        <v>0</v>
      </c>
      <c r="H250" s="215">
        <f t="shared" si="115"/>
        <v>0</v>
      </c>
      <c r="I250" s="215">
        <f t="shared" si="115"/>
        <v>81791</v>
      </c>
      <c r="J250" s="215">
        <f t="shared" si="115"/>
        <v>81791</v>
      </c>
      <c r="K250" s="215">
        <f t="shared" si="115"/>
        <v>0</v>
      </c>
      <c r="L250" s="215">
        <f t="shared" si="115"/>
        <v>0</v>
      </c>
    </row>
    <row r="251" spans="1:12" ht="48" customHeight="1">
      <c r="A251" s="224" t="s">
        <v>465</v>
      </c>
      <c r="B251" s="225" t="s">
        <v>466</v>
      </c>
      <c r="C251" s="203"/>
      <c r="D251" s="231">
        <f>D532</f>
        <v>0</v>
      </c>
      <c r="E251" s="231">
        <f t="shared" si="115"/>
        <v>32500000</v>
      </c>
      <c r="F251" s="231">
        <f t="shared" si="115"/>
        <v>35570696</v>
      </c>
      <c r="G251" s="231">
        <f t="shared" si="115"/>
        <v>0</v>
      </c>
      <c r="H251" s="231">
        <f t="shared" si="115"/>
        <v>0</v>
      </c>
      <c r="I251" s="231">
        <f t="shared" si="115"/>
        <v>35570696</v>
      </c>
      <c r="J251" s="231">
        <f t="shared" si="115"/>
        <v>35570696</v>
      </c>
      <c r="K251" s="231">
        <f t="shared" si="115"/>
        <v>0</v>
      </c>
      <c r="L251" s="231">
        <f t="shared" si="115"/>
        <v>0</v>
      </c>
    </row>
    <row r="252" spans="1:12" ht="20.100000000000001" customHeight="1">
      <c r="A252" s="228" t="s">
        <v>360</v>
      </c>
      <c r="B252" s="229" t="s">
        <v>467</v>
      </c>
      <c r="C252" s="203"/>
      <c r="D252" s="232">
        <f>D533</f>
        <v>0</v>
      </c>
      <c r="E252" s="232">
        <f t="shared" si="115"/>
        <v>27050000</v>
      </c>
      <c r="F252" s="232">
        <f t="shared" si="115"/>
        <v>29594376</v>
      </c>
      <c r="G252" s="232">
        <f t="shared" si="115"/>
        <v>0</v>
      </c>
      <c r="H252" s="232">
        <f t="shared" si="115"/>
        <v>0</v>
      </c>
      <c r="I252" s="232">
        <f t="shared" si="115"/>
        <v>29594376</v>
      </c>
      <c r="J252" s="232">
        <f t="shared" si="115"/>
        <v>29594376</v>
      </c>
      <c r="K252" s="232">
        <f t="shared" si="115"/>
        <v>0</v>
      </c>
      <c r="L252" s="232">
        <f t="shared" si="115"/>
        <v>0</v>
      </c>
    </row>
    <row r="253" spans="1:12" ht="20.100000000000001" customHeight="1">
      <c r="A253" s="228" t="s">
        <v>362</v>
      </c>
      <c r="B253" s="229" t="s">
        <v>468</v>
      </c>
      <c r="C253" s="203"/>
      <c r="D253" s="232">
        <f t="shared" ref="D253:L254" si="116">D534</f>
        <v>0</v>
      </c>
      <c r="E253" s="232">
        <f t="shared" si="116"/>
        <v>0</v>
      </c>
      <c r="F253" s="232">
        <f t="shared" si="116"/>
        <v>0</v>
      </c>
      <c r="G253" s="232">
        <f t="shared" si="116"/>
        <v>0</v>
      </c>
      <c r="H253" s="232">
        <f t="shared" si="116"/>
        <v>0</v>
      </c>
      <c r="I253" s="232">
        <f t="shared" si="116"/>
        <v>0</v>
      </c>
      <c r="J253" s="232">
        <f t="shared" si="116"/>
        <v>0</v>
      </c>
      <c r="K253" s="232">
        <f t="shared" si="116"/>
        <v>0</v>
      </c>
      <c r="L253" s="232">
        <f t="shared" si="116"/>
        <v>0</v>
      </c>
    </row>
    <row r="254" spans="1:12" ht="20.100000000000001" customHeight="1">
      <c r="A254" s="228" t="s">
        <v>364</v>
      </c>
      <c r="B254" s="229" t="s">
        <v>469</v>
      </c>
      <c r="C254" s="203"/>
      <c r="D254" s="232">
        <f t="shared" si="116"/>
        <v>0</v>
      </c>
      <c r="E254" s="232">
        <f t="shared" si="116"/>
        <v>5450000</v>
      </c>
      <c r="F254" s="232">
        <f t="shared" si="116"/>
        <v>5976320</v>
      </c>
      <c r="G254" s="232">
        <f t="shared" si="116"/>
        <v>0</v>
      </c>
      <c r="H254" s="232">
        <f t="shared" si="116"/>
        <v>0</v>
      </c>
      <c r="I254" s="232">
        <f t="shared" si="116"/>
        <v>5976320</v>
      </c>
      <c r="J254" s="232">
        <f t="shared" si="116"/>
        <v>5976320</v>
      </c>
      <c r="K254" s="232">
        <f t="shared" si="116"/>
        <v>0</v>
      </c>
      <c r="L254" s="232">
        <f t="shared" si="116"/>
        <v>0</v>
      </c>
    </row>
    <row r="255" spans="1:12" ht="35.1" customHeight="1">
      <c r="A255" s="45" t="s">
        <v>470</v>
      </c>
      <c r="B255" s="207" t="s">
        <v>397</v>
      </c>
      <c r="C255" s="207"/>
      <c r="D255" s="147">
        <f>D256+D260+D264+D268</f>
        <v>7057411</v>
      </c>
      <c r="E255" s="147">
        <f t="shared" ref="E255:L255" si="117">E256+E260+E264+E268</f>
        <v>11792689</v>
      </c>
      <c r="F255" s="147">
        <f t="shared" si="117"/>
        <v>11654033</v>
      </c>
      <c r="G255" s="147">
        <f t="shared" si="117"/>
        <v>0</v>
      </c>
      <c r="H255" s="147">
        <f t="shared" si="117"/>
        <v>0</v>
      </c>
      <c r="I255" s="147">
        <f t="shared" si="117"/>
        <v>11654033</v>
      </c>
      <c r="J255" s="147">
        <f t="shared" si="117"/>
        <v>11654033</v>
      </c>
      <c r="K255" s="147">
        <f t="shared" si="117"/>
        <v>0</v>
      </c>
      <c r="L255" s="147">
        <f t="shared" si="117"/>
        <v>0</v>
      </c>
    </row>
    <row r="256" spans="1:12" ht="24.95" customHeight="1">
      <c r="A256" s="233" t="s">
        <v>471</v>
      </c>
      <c r="B256" s="209" t="s">
        <v>472</v>
      </c>
      <c r="C256" s="209"/>
      <c r="D256" s="234">
        <f>D257+D258+D259</f>
        <v>7057411</v>
      </c>
      <c r="E256" s="234">
        <f>E257+E258+E259</f>
        <v>10968600</v>
      </c>
      <c r="F256" s="213">
        <f>H256+I256</f>
        <v>10926934</v>
      </c>
      <c r="G256" s="234">
        <f>G257+G258+G259</f>
        <v>0</v>
      </c>
      <c r="H256" s="235">
        <f>H257+H258+H259</f>
        <v>0</v>
      </c>
      <c r="I256" s="234">
        <f>I257+I258+I259</f>
        <v>10926934</v>
      </c>
      <c r="J256" s="234">
        <f>J257+J258+J259</f>
        <v>10926934</v>
      </c>
      <c r="K256" s="234">
        <f>K257+K258+K259</f>
        <v>0</v>
      </c>
      <c r="L256" s="236">
        <f>F256-J256-K256</f>
        <v>0</v>
      </c>
    </row>
    <row r="257" spans="1:12" ht="27" customHeight="1">
      <c r="A257" s="73" t="s">
        <v>400</v>
      </c>
      <c r="B257" s="155" t="s">
        <v>473</v>
      </c>
      <c r="C257" s="155"/>
      <c r="D257" s="199">
        <f t="shared" ref="D257:L259" si="118">D538</f>
        <v>3257411</v>
      </c>
      <c r="E257" s="199">
        <f t="shared" si="118"/>
        <v>2250000</v>
      </c>
      <c r="F257" s="199">
        <f t="shared" si="118"/>
        <v>2231309</v>
      </c>
      <c r="G257" s="199">
        <f t="shared" si="118"/>
        <v>0</v>
      </c>
      <c r="H257" s="235">
        <f t="shared" si="118"/>
        <v>0</v>
      </c>
      <c r="I257" s="199">
        <f t="shared" si="118"/>
        <v>2231309</v>
      </c>
      <c r="J257" s="199">
        <f t="shared" si="118"/>
        <v>2231309</v>
      </c>
      <c r="K257" s="199">
        <f t="shared" si="118"/>
        <v>0</v>
      </c>
      <c r="L257" s="199">
        <f t="shared" si="118"/>
        <v>0</v>
      </c>
    </row>
    <row r="258" spans="1:12" ht="27.75" customHeight="1">
      <c r="A258" s="73" t="s">
        <v>402</v>
      </c>
      <c r="B258" s="155" t="s">
        <v>474</v>
      </c>
      <c r="C258" s="155"/>
      <c r="D258" s="199">
        <f t="shared" si="118"/>
        <v>3800000</v>
      </c>
      <c r="E258" s="199">
        <f t="shared" si="118"/>
        <v>5908600</v>
      </c>
      <c r="F258" s="199">
        <f t="shared" si="118"/>
        <v>5887338</v>
      </c>
      <c r="G258" s="199">
        <f t="shared" si="118"/>
        <v>0</v>
      </c>
      <c r="H258" s="235">
        <f t="shared" si="118"/>
        <v>0</v>
      </c>
      <c r="I258" s="199">
        <f t="shared" si="118"/>
        <v>5887338</v>
      </c>
      <c r="J258" s="199">
        <f t="shared" si="118"/>
        <v>5887338</v>
      </c>
      <c r="K258" s="199">
        <f t="shared" si="118"/>
        <v>0</v>
      </c>
      <c r="L258" s="199">
        <f t="shared" si="118"/>
        <v>0</v>
      </c>
    </row>
    <row r="259" spans="1:12" ht="18.75" customHeight="1">
      <c r="A259" s="73" t="s">
        <v>404</v>
      </c>
      <c r="B259" s="155" t="s">
        <v>475</v>
      </c>
      <c r="C259" s="155"/>
      <c r="D259" s="199">
        <f t="shared" si="118"/>
        <v>0</v>
      </c>
      <c r="E259" s="199">
        <f t="shared" si="118"/>
        <v>2810000</v>
      </c>
      <c r="F259" s="199">
        <f t="shared" si="118"/>
        <v>2808287</v>
      </c>
      <c r="G259" s="199">
        <f t="shared" si="118"/>
        <v>0</v>
      </c>
      <c r="H259" s="235">
        <f t="shared" si="118"/>
        <v>0</v>
      </c>
      <c r="I259" s="199">
        <f t="shared" si="118"/>
        <v>2808287</v>
      </c>
      <c r="J259" s="199">
        <f t="shared" si="118"/>
        <v>2808287</v>
      </c>
      <c r="K259" s="199">
        <f t="shared" si="118"/>
        <v>0</v>
      </c>
      <c r="L259" s="199">
        <f t="shared" si="118"/>
        <v>0</v>
      </c>
    </row>
    <row r="260" spans="1:12" ht="24.95" customHeight="1">
      <c r="A260" s="233" t="s">
        <v>476</v>
      </c>
      <c r="B260" s="209" t="s">
        <v>477</v>
      </c>
      <c r="C260" s="209"/>
      <c r="D260" s="234">
        <f>D261+D262+D263</f>
        <v>0</v>
      </c>
      <c r="E260" s="234">
        <f>E261+E262+E263</f>
        <v>824089</v>
      </c>
      <c r="F260" s="234">
        <f>F261+F262+F263</f>
        <v>727099</v>
      </c>
      <c r="G260" s="213">
        <f t="shared" ref="G260:L260" si="119">G261+G262+G263</f>
        <v>0</v>
      </c>
      <c r="H260" s="44">
        <f t="shared" si="119"/>
        <v>0</v>
      </c>
      <c r="I260" s="234">
        <f t="shared" si="119"/>
        <v>727099</v>
      </c>
      <c r="J260" s="234">
        <f t="shared" si="119"/>
        <v>727099</v>
      </c>
      <c r="K260" s="213">
        <f t="shared" si="119"/>
        <v>0</v>
      </c>
      <c r="L260" s="213">
        <f t="shared" si="119"/>
        <v>0</v>
      </c>
    </row>
    <row r="261" spans="1:12" ht="18.75" customHeight="1">
      <c r="A261" s="73" t="s">
        <v>400</v>
      </c>
      <c r="B261" s="155" t="s">
        <v>478</v>
      </c>
      <c r="C261" s="155"/>
      <c r="D261" s="199">
        <f t="shared" ref="D261:L263" si="120">D542</f>
        <v>0</v>
      </c>
      <c r="E261" s="199">
        <f t="shared" si="120"/>
        <v>94089</v>
      </c>
      <c r="F261" s="199">
        <f t="shared" si="120"/>
        <v>1366</v>
      </c>
      <c r="G261" s="199">
        <f t="shared" si="120"/>
        <v>0</v>
      </c>
      <c r="H261" s="237">
        <f t="shared" si="120"/>
        <v>0</v>
      </c>
      <c r="I261" s="199">
        <f t="shared" si="120"/>
        <v>1366</v>
      </c>
      <c r="J261" s="199">
        <f t="shared" si="120"/>
        <v>1366</v>
      </c>
      <c r="K261" s="199">
        <f t="shared" si="120"/>
        <v>0</v>
      </c>
      <c r="L261" s="199">
        <f t="shared" si="120"/>
        <v>0</v>
      </c>
    </row>
    <row r="262" spans="1:12" ht="18.75" customHeight="1">
      <c r="A262" s="73" t="s">
        <v>402</v>
      </c>
      <c r="B262" s="155" t="s">
        <v>479</v>
      </c>
      <c r="C262" s="155"/>
      <c r="D262" s="199">
        <f t="shared" si="120"/>
        <v>0</v>
      </c>
      <c r="E262" s="199">
        <f t="shared" si="120"/>
        <v>0</v>
      </c>
      <c r="F262" s="199">
        <f t="shared" si="120"/>
        <v>0</v>
      </c>
      <c r="G262" s="199">
        <f t="shared" si="120"/>
        <v>0</v>
      </c>
      <c r="H262" s="237">
        <f t="shared" si="120"/>
        <v>0</v>
      </c>
      <c r="I262" s="199">
        <f t="shared" si="120"/>
        <v>0</v>
      </c>
      <c r="J262" s="199">
        <f t="shared" si="120"/>
        <v>0</v>
      </c>
      <c r="K262" s="199">
        <f t="shared" si="120"/>
        <v>0</v>
      </c>
      <c r="L262" s="199">
        <f t="shared" si="120"/>
        <v>0</v>
      </c>
    </row>
    <row r="263" spans="1:12" ht="18.75" customHeight="1" thickBot="1">
      <c r="A263" s="73" t="s">
        <v>404</v>
      </c>
      <c r="B263" s="155" t="s">
        <v>480</v>
      </c>
      <c r="C263" s="155"/>
      <c r="D263" s="199">
        <f t="shared" si="120"/>
        <v>0</v>
      </c>
      <c r="E263" s="199">
        <f t="shared" si="120"/>
        <v>730000</v>
      </c>
      <c r="F263" s="67">
        <f>H263+I263</f>
        <v>725733</v>
      </c>
      <c r="G263" s="199"/>
      <c r="H263" s="237"/>
      <c r="I263" s="67">
        <f>J263</f>
        <v>725733</v>
      </c>
      <c r="J263" s="199">
        <f>J544</f>
        <v>725733</v>
      </c>
      <c r="K263" s="199">
        <v>0</v>
      </c>
      <c r="L263" s="238">
        <f>F263-J263-K263</f>
        <v>0</v>
      </c>
    </row>
    <row r="264" spans="1:12" ht="18.75" hidden="1" customHeight="1">
      <c r="A264" s="208" t="s">
        <v>481</v>
      </c>
      <c r="B264" s="209" t="s">
        <v>482</v>
      </c>
      <c r="C264" s="209"/>
      <c r="D264" s="234">
        <f>D265+D266+D267</f>
        <v>0</v>
      </c>
      <c r="E264" s="234">
        <f t="shared" ref="E264:L264" si="121">E265+E266+E267</f>
        <v>0</v>
      </c>
      <c r="F264" s="234">
        <f t="shared" si="121"/>
        <v>0</v>
      </c>
      <c r="G264" s="234">
        <f t="shared" si="121"/>
        <v>0</v>
      </c>
      <c r="H264" s="235">
        <f t="shared" si="121"/>
        <v>0</v>
      </c>
      <c r="I264" s="234">
        <f t="shared" si="121"/>
        <v>0</v>
      </c>
      <c r="J264" s="234">
        <f t="shared" si="121"/>
        <v>0</v>
      </c>
      <c r="K264" s="234">
        <f t="shared" si="121"/>
        <v>0</v>
      </c>
      <c r="L264" s="234">
        <f t="shared" si="121"/>
        <v>0</v>
      </c>
    </row>
    <row r="265" spans="1:12" ht="18.75" hidden="1" customHeight="1">
      <c r="A265" s="73" t="s">
        <v>400</v>
      </c>
      <c r="B265" s="155" t="s">
        <v>483</v>
      </c>
      <c r="C265" s="155"/>
      <c r="D265" s="199">
        <f>D546</f>
        <v>0</v>
      </c>
      <c r="E265" s="199">
        <f t="shared" ref="E265:L265" si="122">E546</f>
        <v>0</v>
      </c>
      <c r="F265" s="199">
        <f t="shared" si="122"/>
        <v>0</v>
      </c>
      <c r="G265" s="199">
        <f t="shared" si="122"/>
        <v>0</v>
      </c>
      <c r="H265" s="199">
        <f t="shared" si="122"/>
        <v>0</v>
      </c>
      <c r="I265" s="199">
        <f t="shared" si="122"/>
        <v>0</v>
      </c>
      <c r="J265" s="199">
        <f t="shared" si="122"/>
        <v>0</v>
      </c>
      <c r="K265" s="199">
        <f t="shared" si="122"/>
        <v>0</v>
      </c>
      <c r="L265" s="199">
        <f t="shared" si="122"/>
        <v>0</v>
      </c>
    </row>
    <row r="266" spans="1:12" ht="18.75" hidden="1" customHeight="1">
      <c r="A266" s="73" t="s">
        <v>402</v>
      </c>
      <c r="B266" s="155" t="s">
        <v>484</v>
      </c>
      <c r="C266" s="155"/>
      <c r="D266" s="199">
        <f t="shared" ref="D266:L267" si="123">D547</f>
        <v>0</v>
      </c>
      <c r="E266" s="199">
        <f t="shared" si="123"/>
        <v>0</v>
      </c>
      <c r="F266" s="199">
        <f t="shared" si="123"/>
        <v>0</v>
      </c>
      <c r="G266" s="199">
        <f t="shared" si="123"/>
        <v>0</v>
      </c>
      <c r="H266" s="199">
        <f t="shared" si="123"/>
        <v>0</v>
      </c>
      <c r="I266" s="199">
        <f t="shared" si="123"/>
        <v>0</v>
      </c>
      <c r="J266" s="199">
        <f t="shared" si="123"/>
        <v>0</v>
      </c>
      <c r="K266" s="199">
        <f t="shared" si="123"/>
        <v>0</v>
      </c>
      <c r="L266" s="199">
        <f t="shared" si="123"/>
        <v>0</v>
      </c>
    </row>
    <row r="267" spans="1:12" ht="18.75" hidden="1" customHeight="1">
      <c r="A267" s="73" t="s">
        <v>404</v>
      </c>
      <c r="B267" s="155" t="s">
        <v>485</v>
      </c>
      <c r="C267" s="155"/>
      <c r="D267" s="199">
        <f t="shared" si="123"/>
        <v>0</v>
      </c>
      <c r="E267" s="199">
        <f t="shared" si="123"/>
        <v>0</v>
      </c>
      <c r="F267" s="199">
        <f t="shared" si="123"/>
        <v>0</v>
      </c>
      <c r="G267" s="199">
        <f t="shared" si="123"/>
        <v>0</v>
      </c>
      <c r="H267" s="199">
        <f t="shared" si="123"/>
        <v>0</v>
      </c>
      <c r="I267" s="199">
        <f t="shared" si="123"/>
        <v>0</v>
      </c>
      <c r="J267" s="199">
        <f t="shared" si="123"/>
        <v>0</v>
      </c>
      <c r="K267" s="199">
        <f t="shared" si="123"/>
        <v>0</v>
      </c>
      <c r="L267" s="199">
        <f t="shared" si="123"/>
        <v>0</v>
      </c>
    </row>
    <row r="268" spans="1:12" ht="42.75" hidden="1" customHeight="1">
      <c r="A268" s="233" t="s">
        <v>486</v>
      </c>
      <c r="B268" s="209" t="s">
        <v>487</v>
      </c>
      <c r="C268" s="155"/>
      <c r="D268" s="239">
        <f>D269+D270+D271</f>
        <v>0</v>
      </c>
      <c r="E268" s="239">
        <f t="shared" ref="E268:L268" si="124">E269+E270+E271</f>
        <v>0</v>
      </c>
      <c r="F268" s="239">
        <f t="shared" si="124"/>
        <v>0</v>
      </c>
      <c r="G268" s="239">
        <f t="shared" si="124"/>
        <v>0</v>
      </c>
      <c r="H268" s="239">
        <f t="shared" si="124"/>
        <v>0</v>
      </c>
      <c r="I268" s="239">
        <f t="shared" si="124"/>
        <v>0</v>
      </c>
      <c r="J268" s="239">
        <f t="shared" si="124"/>
        <v>0</v>
      </c>
      <c r="K268" s="239">
        <f t="shared" si="124"/>
        <v>0</v>
      </c>
      <c r="L268" s="239">
        <f t="shared" si="124"/>
        <v>0</v>
      </c>
    </row>
    <row r="269" spans="1:12" ht="18.75" hidden="1" customHeight="1">
      <c r="A269" s="73" t="s">
        <v>400</v>
      </c>
      <c r="B269" s="155" t="s">
        <v>488</v>
      </c>
      <c r="C269" s="155"/>
      <c r="D269" s="165">
        <f>D550</f>
        <v>0</v>
      </c>
      <c r="E269" s="165">
        <f t="shared" ref="E269:L269" si="125">E550</f>
        <v>0</v>
      </c>
      <c r="F269" s="165">
        <f t="shared" si="125"/>
        <v>0</v>
      </c>
      <c r="G269" s="165">
        <f t="shared" si="125"/>
        <v>0</v>
      </c>
      <c r="H269" s="165">
        <f t="shared" si="125"/>
        <v>0</v>
      </c>
      <c r="I269" s="165">
        <f t="shared" si="125"/>
        <v>0</v>
      </c>
      <c r="J269" s="165">
        <f t="shared" si="125"/>
        <v>0</v>
      </c>
      <c r="K269" s="165">
        <f t="shared" si="125"/>
        <v>0</v>
      </c>
      <c r="L269" s="165">
        <f t="shared" si="125"/>
        <v>0</v>
      </c>
    </row>
    <row r="270" spans="1:12" ht="18.75" hidden="1" customHeight="1">
      <c r="A270" s="73" t="s">
        <v>402</v>
      </c>
      <c r="B270" s="155" t="s">
        <v>489</v>
      </c>
      <c r="C270" s="155"/>
      <c r="D270" s="165">
        <f t="shared" ref="D270:L271" si="126">D551</f>
        <v>0</v>
      </c>
      <c r="E270" s="165">
        <f t="shared" si="126"/>
        <v>0</v>
      </c>
      <c r="F270" s="165">
        <f t="shared" si="126"/>
        <v>0</v>
      </c>
      <c r="G270" s="165">
        <f t="shared" si="126"/>
        <v>0</v>
      </c>
      <c r="H270" s="165">
        <f t="shared" si="126"/>
        <v>0</v>
      </c>
      <c r="I270" s="165">
        <f t="shared" si="126"/>
        <v>0</v>
      </c>
      <c r="J270" s="165">
        <f t="shared" si="126"/>
        <v>0</v>
      </c>
      <c r="K270" s="165">
        <f t="shared" si="126"/>
        <v>0</v>
      </c>
      <c r="L270" s="165">
        <f t="shared" si="126"/>
        <v>0</v>
      </c>
    </row>
    <row r="271" spans="1:12" ht="18.75" hidden="1" customHeight="1">
      <c r="A271" s="73" t="s">
        <v>404</v>
      </c>
      <c r="B271" s="155" t="s">
        <v>490</v>
      </c>
      <c r="C271" s="155"/>
      <c r="D271" s="165">
        <f t="shared" si="126"/>
        <v>0</v>
      </c>
      <c r="E271" s="165">
        <f t="shared" si="126"/>
        <v>0</v>
      </c>
      <c r="F271" s="165">
        <f t="shared" si="126"/>
        <v>0</v>
      </c>
      <c r="G271" s="165">
        <f t="shared" si="126"/>
        <v>0</v>
      </c>
      <c r="H271" s="165">
        <f t="shared" si="126"/>
        <v>0</v>
      </c>
      <c r="I271" s="165">
        <f t="shared" si="126"/>
        <v>0</v>
      </c>
      <c r="J271" s="165">
        <f t="shared" si="126"/>
        <v>0</v>
      </c>
      <c r="K271" s="165">
        <f t="shared" si="126"/>
        <v>0</v>
      </c>
      <c r="L271" s="165">
        <f t="shared" si="126"/>
        <v>0</v>
      </c>
    </row>
    <row r="272" spans="1:12" ht="18.75" hidden="1" customHeight="1">
      <c r="A272" s="240"/>
      <c r="B272" s="241"/>
      <c r="C272" s="241"/>
      <c r="D272" s="242"/>
      <c r="E272" s="242"/>
      <c r="F272" s="243"/>
      <c r="G272" s="242"/>
      <c r="H272" s="244"/>
      <c r="I272" s="245"/>
      <c r="J272" s="242"/>
      <c r="K272" s="242"/>
      <c r="L272" s="246"/>
    </row>
    <row r="273" spans="1:12" ht="18.75" hidden="1" customHeight="1">
      <c r="A273" s="240"/>
      <c r="B273" s="241"/>
      <c r="C273" s="241"/>
      <c r="D273" s="242"/>
      <c r="E273" s="242"/>
      <c r="F273" s="243"/>
      <c r="G273" s="242"/>
      <c r="H273" s="244"/>
      <c r="I273" s="245"/>
      <c r="J273" s="242"/>
      <c r="K273" s="242"/>
      <c r="L273" s="246"/>
    </row>
    <row r="274" spans="1:12" ht="18.75" hidden="1" customHeight="1">
      <c r="A274" s="240"/>
      <c r="B274" s="241"/>
      <c r="C274" s="241"/>
      <c r="D274" s="242"/>
      <c r="E274" s="242"/>
      <c r="F274" s="243"/>
      <c r="G274" s="242"/>
      <c r="H274" s="244"/>
      <c r="I274" s="245"/>
      <c r="J274" s="242"/>
      <c r="K274" s="242"/>
      <c r="L274" s="246"/>
    </row>
    <row r="275" spans="1:12" ht="18.75" hidden="1" customHeight="1" thickBot="1">
      <c r="A275" s="240"/>
      <c r="B275" s="241"/>
      <c r="C275" s="241"/>
      <c r="D275" s="242"/>
      <c r="E275" s="242"/>
      <c r="F275" s="243"/>
      <c r="G275" s="242"/>
      <c r="H275" s="244"/>
      <c r="I275" s="245"/>
      <c r="J275" s="242"/>
      <c r="K275" s="242"/>
      <c r="L275" s="246"/>
    </row>
    <row r="276" spans="1:12" ht="30.75" thickBot="1">
      <c r="A276" s="247" t="s">
        <v>491</v>
      </c>
      <c r="B276" s="248" t="s">
        <v>23</v>
      </c>
      <c r="C276" s="249"/>
      <c r="D276" s="250">
        <f t="shared" ref="D276:L276" si="127">D278+D372+D380</f>
        <v>345153492</v>
      </c>
      <c r="E276" s="250">
        <f t="shared" si="127"/>
        <v>375081550</v>
      </c>
      <c r="F276" s="250">
        <f t="shared" si="127"/>
        <v>446335076</v>
      </c>
      <c r="G276" s="250">
        <f t="shared" si="127"/>
        <v>0</v>
      </c>
      <c r="H276" s="251">
        <f t="shared" si="127"/>
        <v>77361813</v>
      </c>
      <c r="I276" s="250">
        <f t="shared" si="127"/>
        <v>368973263</v>
      </c>
      <c r="J276" s="250">
        <f t="shared" si="127"/>
        <v>369704404</v>
      </c>
      <c r="K276" s="250">
        <f t="shared" si="127"/>
        <v>0</v>
      </c>
      <c r="L276" s="250">
        <f t="shared" si="127"/>
        <v>76630672</v>
      </c>
    </row>
    <row r="277" spans="1:12" ht="15">
      <c r="A277" s="252" t="s">
        <v>492</v>
      </c>
      <c r="B277" s="253" t="s">
        <v>25</v>
      </c>
      <c r="C277" s="155"/>
      <c r="D277" s="254">
        <f t="shared" ref="D277:L277" si="128">D278-D311-D368+D372</f>
        <v>297045466</v>
      </c>
      <c r="E277" s="254">
        <f t="shared" si="128"/>
        <v>316098987</v>
      </c>
      <c r="F277" s="254">
        <f t="shared" si="128"/>
        <v>384825618</v>
      </c>
      <c r="G277" s="151">
        <f t="shared" si="128"/>
        <v>0</v>
      </c>
      <c r="H277" s="255">
        <f t="shared" si="128"/>
        <v>77361813</v>
      </c>
      <c r="I277" s="254">
        <f t="shared" si="128"/>
        <v>307463805</v>
      </c>
      <c r="J277" s="254">
        <f t="shared" si="128"/>
        <v>308194946</v>
      </c>
      <c r="K277" s="254">
        <f t="shared" si="128"/>
        <v>0</v>
      </c>
      <c r="L277" s="254">
        <f t="shared" si="128"/>
        <v>76630672</v>
      </c>
    </row>
    <row r="278" spans="1:12" ht="20.25" customHeight="1">
      <c r="A278" s="256" t="s">
        <v>493</v>
      </c>
      <c r="B278" s="257" t="s">
        <v>27</v>
      </c>
      <c r="C278" s="155"/>
      <c r="D278" s="151">
        <f t="shared" ref="D278:L278" si="129">D279+D331</f>
        <v>337680461</v>
      </c>
      <c r="E278" s="151">
        <f t="shared" si="129"/>
        <v>365832862</v>
      </c>
      <c r="F278" s="151">
        <f t="shared" si="129"/>
        <v>437143396</v>
      </c>
      <c r="G278" s="151">
        <f t="shared" si="129"/>
        <v>0</v>
      </c>
      <c r="H278" s="114">
        <f t="shared" si="129"/>
        <v>77361813</v>
      </c>
      <c r="I278" s="151">
        <f t="shared" si="129"/>
        <v>359781583</v>
      </c>
      <c r="J278" s="151">
        <f t="shared" si="129"/>
        <v>360512724</v>
      </c>
      <c r="K278" s="151">
        <f t="shared" si="129"/>
        <v>0</v>
      </c>
      <c r="L278" s="151">
        <f t="shared" si="129"/>
        <v>76630672</v>
      </c>
    </row>
    <row r="279" spans="1:12" ht="25.5">
      <c r="A279" s="258" t="s">
        <v>494</v>
      </c>
      <c r="B279" s="159" t="s">
        <v>29</v>
      </c>
      <c r="C279" s="155"/>
      <c r="D279" s="151">
        <f t="shared" ref="D279:L279" si="130">D280+D297+D299+D310+D328</f>
        <v>355345848</v>
      </c>
      <c r="E279" s="151">
        <f t="shared" si="130"/>
        <v>366857237</v>
      </c>
      <c r="F279" s="151">
        <f t="shared" si="130"/>
        <v>409603077</v>
      </c>
      <c r="G279" s="151">
        <f t="shared" si="130"/>
        <v>0</v>
      </c>
      <c r="H279" s="114">
        <f t="shared" si="130"/>
        <v>47523000</v>
      </c>
      <c r="I279" s="151">
        <f t="shared" si="130"/>
        <v>362080077</v>
      </c>
      <c r="J279" s="151">
        <f t="shared" si="130"/>
        <v>362329754</v>
      </c>
      <c r="K279" s="151">
        <f t="shared" si="130"/>
        <v>0</v>
      </c>
      <c r="L279" s="151">
        <f t="shared" si="130"/>
        <v>47273323</v>
      </c>
    </row>
    <row r="280" spans="1:12" ht="27.75" customHeight="1">
      <c r="A280" s="259" t="s">
        <v>495</v>
      </c>
      <c r="B280" s="159" t="s">
        <v>31</v>
      </c>
      <c r="C280" s="155"/>
      <c r="D280" s="151">
        <f t="shared" ref="D280:L280" si="131">D281+D284+D293</f>
        <v>194339363</v>
      </c>
      <c r="E280" s="151">
        <f t="shared" si="131"/>
        <v>189979998</v>
      </c>
      <c r="F280" s="151">
        <f t="shared" si="131"/>
        <v>187088477</v>
      </c>
      <c r="G280" s="151">
        <f t="shared" si="131"/>
        <v>0</v>
      </c>
      <c r="H280" s="114">
        <f t="shared" si="131"/>
        <v>0</v>
      </c>
      <c r="I280" s="151">
        <f t="shared" si="131"/>
        <v>187088477</v>
      </c>
      <c r="J280" s="151">
        <f t="shared" si="131"/>
        <v>187088477</v>
      </c>
      <c r="K280" s="151">
        <f t="shared" si="131"/>
        <v>0</v>
      </c>
      <c r="L280" s="151">
        <f t="shared" si="131"/>
        <v>0</v>
      </c>
    </row>
    <row r="281" spans="1:12" ht="27.75" customHeight="1">
      <c r="A281" s="258" t="s">
        <v>496</v>
      </c>
      <c r="B281" s="159" t="s">
        <v>33</v>
      </c>
      <c r="C281" s="155"/>
      <c r="D281" s="151">
        <f t="shared" ref="D281:L282" si="132">D282</f>
        <v>19600000</v>
      </c>
      <c r="E281" s="151">
        <f t="shared" si="132"/>
        <v>7900000</v>
      </c>
      <c r="F281" s="260">
        <f t="shared" si="132"/>
        <v>7721159</v>
      </c>
      <c r="G281" s="260">
        <f t="shared" si="132"/>
        <v>0</v>
      </c>
      <c r="H281" s="261">
        <f t="shared" si="132"/>
        <v>0</v>
      </c>
      <c r="I281" s="260">
        <f t="shared" si="132"/>
        <v>7721159</v>
      </c>
      <c r="J281" s="260">
        <f t="shared" si="132"/>
        <v>7721159</v>
      </c>
      <c r="K281" s="260">
        <f t="shared" si="132"/>
        <v>0</v>
      </c>
      <c r="L281" s="262">
        <f t="shared" si="132"/>
        <v>0</v>
      </c>
    </row>
    <row r="282" spans="1:12" ht="16.5" customHeight="1">
      <c r="A282" s="263" t="s">
        <v>497</v>
      </c>
      <c r="B282" s="264" t="s">
        <v>35</v>
      </c>
      <c r="C282" s="265"/>
      <c r="D282" s="266">
        <f t="shared" si="132"/>
        <v>19600000</v>
      </c>
      <c r="E282" s="266">
        <f t="shared" si="132"/>
        <v>7900000</v>
      </c>
      <c r="F282" s="266">
        <f t="shared" si="132"/>
        <v>7721159</v>
      </c>
      <c r="G282" s="266">
        <f t="shared" si="132"/>
        <v>0</v>
      </c>
      <c r="H282" s="266">
        <f t="shared" si="132"/>
        <v>0</v>
      </c>
      <c r="I282" s="266">
        <f t="shared" si="132"/>
        <v>7721159</v>
      </c>
      <c r="J282" s="266">
        <f t="shared" si="132"/>
        <v>7721159</v>
      </c>
      <c r="K282" s="266">
        <f t="shared" si="132"/>
        <v>0</v>
      </c>
      <c r="L282" s="266">
        <f t="shared" si="132"/>
        <v>0</v>
      </c>
    </row>
    <row r="283" spans="1:12" ht="27.75" customHeight="1">
      <c r="A283" s="54" t="s">
        <v>36</v>
      </c>
      <c r="B283" s="55" t="s">
        <v>37</v>
      </c>
      <c r="C283" s="267"/>
      <c r="D283" s="199">
        <v>19600000</v>
      </c>
      <c r="E283" s="199">
        <v>7900000</v>
      </c>
      <c r="F283" s="268">
        <f>H283+I283</f>
        <v>7721159</v>
      </c>
      <c r="G283" s="199"/>
      <c r="H283" s="237"/>
      <c r="I283" s="268">
        <f>J283</f>
        <v>7721159</v>
      </c>
      <c r="J283" s="199">
        <v>7721159</v>
      </c>
      <c r="K283" s="199">
        <v>0</v>
      </c>
      <c r="L283" s="269">
        <f>F283-J283-K283</f>
        <v>0</v>
      </c>
    </row>
    <row r="284" spans="1:12" ht="27.75" customHeight="1">
      <c r="A284" s="270" t="s">
        <v>38</v>
      </c>
      <c r="B284" s="271" t="s">
        <v>39</v>
      </c>
      <c r="C284" s="272"/>
      <c r="D284" s="147">
        <f t="shared" ref="D284:L284" si="133">D285+D288</f>
        <v>174739363</v>
      </c>
      <c r="E284" s="147">
        <f t="shared" si="133"/>
        <v>182079998</v>
      </c>
      <c r="F284" s="147">
        <f t="shared" si="133"/>
        <v>179367318</v>
      </c>
      <c r="G284" s="147">
        <f t="shared" si="133"/>
        <v>0</v>
      </c>
      <c r="H284" s="235">
        <f t="shared" si="133"/>
        <v>0</v>
      </c>
      <c r="I284" s="147">
        <f t="shared" si="133"/>
        <v>179367318</v>
      </c>
      <c r="J284" s="147">
        <f t="shared" si="133"/>
        <v>179367318</v>
      </c>
      <c r="K284" s="147">
        <f t="shared" si="133"/>
        <v>0</v>
      </c>
      <c r="L284" s="147">
        <f t="shared" si="133"/>
        <v>0</v>
      </c>
    </row>
    <row r="285" spans="1:12" ht="22.5" customHeight="1">
      <c r="A285" s="50" t="s">
        <v>40</v>
      </c>
      <c r="B285" s="63" t="s">
        <v>41</v>
      </c>
      <c r="C285" s="273"/>
      <c r="D285" s="274">
        <f t="shared" ref="D285:L285" si="134">D286+D287</f>
        <v>3659363</v>
      </c>
      <c r="E285" s="274">
        <f t="shared" si="134"/>
        <v>3659363</v>
      </c>
      <c r="F285" s="274">
        <f t="shared" si="134"/>
        <v>3589162</v>
      </c>
      <c r="G285" s="274">
        <f t="shared" si="134"/>
        <v>0</v>
      </c>
      <c r="H285" s="235">
        <f t="shared" si="134"/>
        <v>0</v>
      </c>
      <c r="I285" s="274">
        <f t="shared" si="134"/>
        <v>3589162</v>
      </c>
      <c r="J285" s="274">
        <f t="shared" si="134"/>
        <v>3589162</v>
      </c>
      <c r="K285" s="274">
        <f t="shared" si="134"/>
        <v>0</v>
      </c>
      <c r="L285" s="274">
        <f t="shared" si="134"/>
        <v>0</v>
      </c>
    </row>
    <row r="286" spans="1:12" ht="18.75" customHeight="1">
      <c r="A286" s="65" t="s">
        <v>42</v>
      </c>
      <c r="B286" s="66" t="s">
        <v>43</v>
      </c>
      <c r="C286" s="267"/>
      <c r="D286" s="199"/>
      <c r="E286" s="275"/>
      <c r="F286" s="276">
        <v>0</v>
      </c>
      <c r="G286" s="275"/>
      <c r="H286" s="237"/>
      <c r="I286" s="276">
        <f>F286-H286</f>
        <v>0</v>
      </c>
      <c r="J286" s="275"/>
      <c r="K286" s="275">
        <v>0</v>
      </c>
      <c r="L286" s="269">
        <f>F286-J286-K286</f>
        <v>0</v>
      </c>
    </row>
    <row r="287" spans="1:12" ht="27.75" customHeight="1">
      <c r="A287" s="69" t="s">
        <v>44</v>
      </c>
      <c r="B287" s="70" t="s">
        <v>45</v>
      </c>
      <c r="C287" s="267"/>
      <c r="D287" s="199">
        <v>3659363</v>
      </c>
      <c r="E287" s="199">
        <v>3659363</v>
      </c>
      <c r="F287" s="268">
        <f>H287+I287</f>
        <v>3589162</v>
      </c>
      <c r="G287" s="199"/>
      <c r="H287" s="237"/>
      <c r="I287" s="268">
        <f>J287</f>
        <v>3589162</v>
      </c>
      <c r="J287" s="199">
        <v>3589162</v>
      </c>
      <c r="K287" s="199">
        <v>0</v>
      </c>
      <c r="L287" s="269">
        <f>F287-J287-K287</f>
        <v>0</v>
      </c>
    </row>
    <row r="288" spans="1:12" ht="28.5" customHeight="1">
      <c r="A288" s="277" t="s">
        <v>46</v>
      </c>
      <c r="B288" s="51" t="s">
        <v>47</v>
      </c>
      <c r="C288" s="273"/>
      <c r="D288" s="274">
        <f>D289+D290+D291+D292</f>
        <v>171080000</v>
      </c>
      <c r="E288" s="274">
        <f t="shared" ref="E288:L288" si="135">E289+E290+E291+E292</f>
        <v>178420635</v>
      </c>
      <c r="F288" s="274">
        <f t="shared" si="135"/>
        <v>175778156</v>
      </c>
      <c r="G288" s="274">
        <f t="shared" si="135"/>
        <v>0</v>
      </c>
      <c r="H288" s="274">
        <f t="shared" si="135"/>
        <v>0</v>
      </c>
      <c r="I288" s="274">
        <f t="shared" si="135"/>
        <v>175778156</v>
      </c>
      <c r="J288" s="274">
        <f t="shared" si="135"/>
        <v>175778156</v>
      </c>
      <c r="K288" s="274">
        <f t="shared" si="135"/>
        <v>0</v>
      </c>
      <c r="L288" s="274">
        <f t="shared" si="135"/>
        <v>0</v>
      </c>
    </row>
    <row r="289" spans="1:12" ht="19.5" customHeight="1">
      <c r="A289" s="73" t="s">
        <v>48</v>
      </c>
      <c r="B289" s="70" t="s">
        <v>49</v>
      </c>
      <c r="C289" s="267"/>
      <c r="D289" s="199">
        <v>164080000</v>
      </c>
      <c r="E289" s="199">
        <v>160997000</v>
      </c>
      <c r="F289" s="268">
        <f>H289+I289</f>
        <v>158482009</v>
      </c>
      <c r="G289" s="199"/>
      <c r="H289" s="237"/>
      <c r="I289" s="199">
        <f>J289</f>
        <v>158482009</v>
      </c>
      <c r="J289" s="199">
        <v>158482009</v>
      </c>
      <c r="K289" s="199">
        <v>0</v>
      </c>
      <c r="L289" s="269">
        <f>F289-J289-K289</f>
        <v>0</v>
      </c>
    </row>
    <row r="290" spans="1:12" ht="27.75" customHeight="1">
      <c r="A290" s="73" t="s">
        <v>50</v>
      </c>
      <c r="B290" s="70" t="s">
        <v>51</v>
      </c>
      <c r="C290" s="267"/>
      <c r="D290" s="199"/>
      <c r="E290" s="199"/>
      <c r="F290" s="268">
        <v>0</v>
      </c>
      <c r="G290" s="199"/>
      <c r="H290" s="237"/>
      <c r="I290" s="199">
        <f>F290-H290</f>
        <v>0</v>
      </c>
      <c r="J290" s="199"/>
      <c r="K290" s="199">
        <v>0</v>
      </c>
      <c r="L290" s="269">
        <f>F290-J290-K290</f>
        <v>0</v>
      </c>
    </row>
    <row r="291" spans="1:12" ht="27.75" customHeight="1">
      <c r="A291" s="73" t="s">
        <v>52</v>
      </c>
      <c r="B291" s="74" t="s">
        <v>53</v>
      </c>
      <c r="C291" s="267"/>
      <c r="D291" s="199">
        <v>7000000</v>
      </c>
      <c r="E291" s="275">
        <v>7000000</v>
      </c>
      <c r="F291" s="276">
        <f>H291+I291</f>
        <v>6872514</v>
      </c>
      <c r="G291" s="275"/>
      <c r="H291" s="237"/>
      <c r="I291" s="275">
        <f>J291</f>
        <v>6872514</v>
      </c>
      <c r="J291" s="275">
        <v>6872514</v>
      </c>
      <c r="K291" s="275">
        <v>0</v>
      </c>
      <c r="L291" s="269">
        <f>F291-J291-K291</f>
        <v>0</v>
      </c>
    </row>
    <row r="292" spans="1:12" ht="27.75" customHeight="1">
      <c r="A292" s="73" t="s">
        <v>54</v>
      </c>
      <c r="B292" s="74" t="s">
        <v>55</v>
      </c>
      <c r="C292" s="267"/>
      <c r="D292" s="199">
        <v>0</v>
      </c>
      <c r="E292" s="275">
        <v>10423635</v>
      </c>
      <c r="F292" s="276">
        <f>H292+I292</f>
        <v>10423633</v>
      </c>
      <c r="G292" s="275"/>
      <c r="H292" s="237"/>
      <c r="I292" s="275">
        <f>J292</f>
        <v>10423633</v>
      </c>
      <c r="J292" s="275">
        <v>10423633</v>
      </c>
      <c r="K292" s="275"/>
      <c r="L292" s="278"/>
    </row>
    <row r="293" spans="1:12" ht="27.75" hidden="1" customHeight="1">
      <c r="A293" s="75" t="s">
        <v>498</v>
      </c>
      <c r="B293" s="42" t="s">
        <v>57</v>
      </c>
      <c r="C293" s="59"/>
      <c r="D293" s="147">
        <f t="shared" ref="D293:L295" si="136">D294</f>
        <v>0</v>
      </c>
      <c r="E293" s="147">
        <f t="shared" si="136"/>
        <v>0</v>
      </c>
      <c r="F293" s="147">
        <f t="shared" si="136"/>
        <v>0</v>
      </c>
      <c r="G293" s="147">
        <f t="shared" si="136"/>
        <v>0</v>
      </c>
      <c r="H293" s="235">
        <f t="shared" si="136"/>
        <v>0</v>
      </c>
      <c r="I293" s="147">
        <f t="shared" si="136"/>
        <v>0</v>
      </c>
      <c r="J293" s="147">
        <f t="shared" si="136"/>
        <v>0</v>
      </c>
      <c r="K293" s="147">
        <f t="shared" si="136"/>
        <v>0</v>
      </c>
      <c r="L293" s="147">
        <f t="shared" si="136"/>
        <v>0</v>
      </c>
    </row>
    <row r="294" spans="1:12" ht="29.25" hidden="1" customHeight="1">
      <c r="A294" s="50" t="s">
        <v>58</v>
      </c>
      <c r="B294" s="51" t="s">
        <v>59</v>
      </c>
      <c r="C294" s="64"/>
      <c r="D294" s="274">
        <f t="shared" si="136"/>
        <v>0</v>
      </c>
      <c r="E294" s="274">
        <f t="shared" si="136"/>
        <v>0</v>
      </c>
      <c r="F294" s="274">
        <f t="shared" si="136"/>
        <v>0</v>
      </c>
      <c r="G294" s="274">
        <f t="shared" si="136"/>
        <v>0</v>
      </c>
      <c r="H294" s="235">
        <f t="shared" si="136"/>
        <v>0</v>
      </c>
      <c r="I294" s="274">
        <f t="shared" si="136"/>
        <v>0</v>
      </c>
      <c r="J294" s="274">
        <f t="shared" si="136"/>
        <v>0</v>
      </c>
      <c r="K294" s="274">
        <f t="shared" si="136"/>
        <v>0</v>
      </c>
      <c r="L294" s="274">
        <f t="shared" si="136"/>
        <v>0</v>
      </c>
    </row>
    <row r="295" spans="1:12" ht="27.75" hidden="1" customHeight="1">
      <c r="A295" s="77" t="s">
        <v>60</v>
      </c>
      <c r="B295" s="70" t="s">
        <v>61</v>
      </c>
      <c r="C295" s="66"/>
      <c r="D295" s="199">
        <v>0</v>
      </c>
      <c r="E295" s="199">
        <v>0</v>
      </c>
      <c r="F295" s="268">
        <f>H295+I295</f>
        <v>0</v>
      </c>
      <c r="G295" s="199"/>
      <c r="H295" s="237">
        <v>0</v>
      </c>
      <c r="I295" s="199">
        <v>0</v>
      </c>
      <c r="J295" s="279"/>
      <c r="K295" s="280">
        <f t="shared" si="136"/>
        <v>0</v>
      </c>
      <c r="L295" s="269">
        <f>F295-J295-K295</f>
        <v>0</v>
      </c>
    </row>
    <row r="296" spans="1:12" ht="24" hidden="1" customHeight="1">
      <c r="A296" s="281" t="s">
        <v>499</v>
      </c>
      <c r="B296" s="78"/>
      <c r="C296" s="79"/>
      <c r="D296" s="199">
        <f>D297</f>
        <v>0</v>
      </c>
      <c r="E296" s="275">
        <f>E297</f>
        <v>0</v>
      </c>
      <c r="F296" s="276">
        <v>0</v>
      </c>
      <c r="G296" s="275">
        <f>G297</f>
        <v>0</v>
      </c>
      <c r="H296" s="235">
        <v>0</v>
      </c>
      <c r="I296" s="275">
        <f>F296-H296</f>
        <v>0</v>
      </c>
      <c r="J296" s="275">
        <f>K296</f>
        <v>0</v>
      </c>
      <c r="K296" s="275">
        <f>K297</f>
        <v>0</v>
      </c>
      <c r="L296" s="269">
        <f>F296-J296-K296</f>
        <v>0</v>
      </c>
    </row>
    <row r="297" spans="1:12" ht="18.75" hidden="1" customHeight="1">
      <c r="A297" s="75" t="s">
        <v>63</v>
      </c>
      <c r="B297" s="42" t="s">
        <v>64</v>
      </c>
      <c r="C297" s="282"/>
      <c r="D297" s="283">
        <f>D298</f>
        <v>0</v>
      </c>
      <c r="E297" s="283">
        <f>E298</f>
        <v>0</v>
      </c>
      <c r="F297" s="283">
        <f>F298</f>
        <v>0</v>
      </c>
      <c r="G297" s="283">
        <f>G298</f>
        <v>0</v>
      </c>
      <c r="H297" s="235">
        <f>H298</f>
        <v>0</v>
      </c>
      <c r="I297" s="283">
        <f>I298</f>
        <v>0</v>
      </c>
      <c r="J297" s="283">
        <f>J298</f>
        <v>0</v>
      </c>
      <c r="K297" s="283">
        <f>K298</f>
        <v>0</v>
      </c>
      <c r="L297" s="284">
        <f>L298</f>
        <v>0</v>
      </c>
    </row>
    <row r="298" spans="1:12" ht="27.75" hidden="1" customHeight="1">
      <c r="A298" s="73" t="s">
        <v>65</v>
      </c>
      <c r="B298" s="70" t="s">
        <v>66</v>
      </c>
      <c r="C298" s="79"/>
      <c r="D298" s="199"/>
      <c r="E298" s="275"/>
      <c r="F298" s="276">
        <v>0</v>
      </c>
      <c r="G298" s="275"/>
      <c r="H298" s="235">
        <v>0</v>
      </c>
      <c r="I298" s="276">
        <f>F298-H298</f>
        <v>0</v>
      </c>
      <c r="J298" s="275"/>
      <c r="K298" s="275"/>
      <c r="L298" s="269">
        <f>F298-J298-K298</f>
        <v>0</v>
      </c>
    </row>
    <row r="299" spans="1:12" ht="27.75" customHeight="1">
      <c r="A299" s="41" t="s">
        <v>67</v>
      </c>
      <c r="B299" s="490" t="s">
        <v>68</v>
      </c>
      <c r="C299" s="490"/>
      <c r="D299" s="147">
        <f>D300</f>
        <v>54561218</v>
      </c>
      <c r="E299" s="147">
        <f t="shared" ref="E299:L299" si="137">E300</f>
        <v>61285710</v>
      </c>
      <c r="F299" s="147">
        <f t="shared" si="137"/>
        <v>92301054</v>
      </c>
      <c r="G299" s="147">
        <f t="shared" si="137"/>
        <v>0</v>
      </c>
      <c r="H299" s="235">
        <f t="shared" si="137"/>
        <v>31752726</v>
      </c>
      <c r="I299" s="147">
        <f t="shared" si="137"/>
        <v>60548328</v>
      </c>
      <c r="J299" s="147">
        <f t="shared" si="137"/>
        <v>60697730</v>
      </c>
      <c r="K299" s="147">
        <f t="shared" si="137"/>
        <v>0</v>
      </c>
      <c r="L299" s="147">
        <f t="shared" si="137"/>
        <v>31603324</v>
      </c>
    </row>
    <row r="300" spans="1:12" ht="27.75" customHeight="1">
      <c r="A300" s="285" t="s">
        <v>69</v>
      </c>
      <c r="B300" s="51" t="s">
        <v>70</v>
      </c>
      <c r="C300" s="52"/>
      <c r="D300" s="274">
        <f t="shared" ref="D300:L300" si="138">D301+D304+D308+D309</f>
        <v>54561218</v>
      </c>
      <c r="E300" s="274">
        <f t="shared" si="138"/>
        <v>61285710</v>
      </c>
      <c r="F300" s="274">
        <f t="shared" si="138"/>
        <v>92301054</v>
      </c>
      <c r="G300" s="274">
        <f t="shared" si="138"/>
        <v>0</v>
      </c>
      <c r="H300" s="235">
        <f t="shared" si="138"/>
        <v>31752726</v>
      </c>
      <c r="I300" s="274">
        <f t="shared" si="138"/>
        <v>60548328</v>
      </c>
      <c r="J300" s="274">
        <f t="shared" si="138"/>
        <v>60697730</v>
      </c>
      <c r="K300" s="274">
        <f t="shared" si="138"/>
        <v>0</v>
      </c>
      <c r="L300" s="274">
        <f t="shared" si="138"/>
        <v>31603324</v>
      </c>
    </row>
    <row r="301" spans="1:12" ht="25.5">
      <c r="A301" s="286" t="s">
        <v>71</v>
      </c>
      <c r="B301" s="287" t="s">
        <v>72</v>
      </c>
      <c r="C301" s="97"/>
      <c r="D301" s="288">
        <f>D302+D303</f>
        <v>44012400</v>
      </c>
      <c r="E301" s="288">
        <f t="shared" ref="E301:L301" si="139">E302+E303</f>
        <v>50035000</v>
      </c>
      <c r="F301" s="288">
        <f t="shared" si="139"/>
        <v>74850138</v>
      </c>
      <c r="G301" s="288">
        <f t="shared" si="139"/>
        <v>0</v>
      </c>
      <c r="H301" s="235">
        <f t="shared" si="139"/>
        <v>25642646</v>
      </c>
      <c r="I301" s="235">
        <f t="shared" si="139"/>
        <v>49207492</v>
      </c>
      <c r="J301" s="235">
        <f t="shared" si="139"/>
        <v>49786087</v>
      </c>
      <c r="K301" s="288">
        <f t="shared" si="139"/>
        <v>0</v>
      </c>
      <c r="L301" s="288">
        <f t="shared" si="139"/>
        <v>25064051</v>
      </c>
    </row>
    <row r="302" spans="1:12" ht="27.75" customHeight="1">
      <c r="A302" s="73" t="s">
        <v>73</v>
      </c>
      <c r="B302" s="491" t="s">
        <v>74</v>
      </c>
      <c r="C302" s="492"/>
      <c r="D302" s="199">
        <v>15636877</v>
      </c>
      <c r="E302" s="199">
        <v>17750000</v>
      </c>
      <c r="F302" s="289">
        <f>H302+I302</f>
        <v>23170497</v>
      </c>
      <c r="G302" s="199"/>
      <c r="H302" s="237">
        <v>5511309</v>
      </c>
      <c r="I302" s="280">
        <v>17659188</v>
      </c>
      <c r="J302" s="279">
        <v>17795596</v>
      </c>
      <c r="K302" s="199">
        <v>0</v>
      </c>
      <c r="L302" s="269">
        <f t="shared" ref="L302:L309" si="140">F302-J302-K302</f>
        <v>5374901</v>
      </c>
    </row>
    <row r="303" spans="1:12" ht="20.100000000000001" customHeight="1">
      <c r="A303" s="73" t="s">
        <v>75</v>
      </c>
      <c r="B303" s="99" t="s">
        <v>76</v>
      </c>
      <c r="C303" s="100"/>
      <c r="D303" s="290">
        <v>28375523</v>
      </c>
      <c r="E303" s="199">
        <v>32285000</v>
      </c>
      <c r="F303" s="289">
        <f>H303+I303</f>
        <v>51679641</v>
      </c>
      <c r="G303" s="199"/>
      <c r="H303" s="237">
        <v>20131337</v>
      </c>
      <c r="I303" s="280">
        <v>31548304</v>
      </c>
      <c r="J303" s="279">
        <v>31990491</v>
      </c>
      <c r="K303" s="199">
        <v>0</v>
      </c>
      <c r="L303" s="269">
        <f t="shared" si="140"/>
        <v>19689150</v>
      </c>
    </row>
    <row r="304" spans="1:12" ht="27.75" customHeight="1">
      <c r="A304" s="286" t="s">
        <v>500</v>
      </c>
      <c r="B304" s="506" t="s">
        <v>78</v>
      </c>
      <c r="C304" s="507"/>
      <c r="D304" s="234">
        <f>D305+D306+D307</f>
        <v>7918108</v>
      </c>
      <c r="E304" s="234">
        <f t="shared" ref="E304:L304" si="141">E305+E306+E307</f>
        <v>8820000</v>
      </c>
      <c r="F304" s="234">
        <f t="shared" si="141"/>
        <v>14372108</v>
      </c>
      <c r="G304" s="234">
        <f t="shared" si="141"/>
        <v>0</v>
      </c>
      <c r="H304" s="235">
        <f t="shared" si="141"/>
        <v>5260571</v>
      </c>
      <c r="I304" s="234">
        <f t="shared" si="141"/>
        <v>9111537</v>
      </c>
      <c r="J304" s="234">
        <f t="shared" si="141"/>
        <v>8599278</v>
      </c>
      <c r="K304" s="234">
        <f t="shared" si="141"/>
        <v>0</v>
      </c>
      <c r="L304" s="234">
        <f t="shared" si="141"/>
        <v>5772830</v>
      </c>
    </row>
    <row r="305" spans="1:12" ht="27.75" customHeight="1">
      <c r="A305" s="73" t="s">
        <v>79</v>
      </c>
      <c r="B305" s="491" t="s">
        <v>80</v>
      </c>
      <c r="C305" s="492"/>
      <c r="D305" s="199">
        <v>4140771</v>
      </c>
      <c r="E305" s="199">
        <v>4570000</v>
      </c>
      <c r="F305" s="289">
        <f>H305+I305</f>
        <v>5947550</v>
      </c>
      <c r="G305" s="199"/>
      <c r="H305" s="237">
        <v>1356152</v>
      </c>
      <c r="I305" s="280">
        <v>4591398</v>
      </c>
      <c r="J305" s="291">
        <v>4506732</v>
      </c>
      <c r="K305" s="199">
        <v>0</v>
      </c>
      <c r="L305" s="269">
        <f t="shared" si="140"/>
        <v>1440818</v>
      </c>
    </row>
    <row r="306" spans="1:12" ht="27.75" customHeight="1">
      <c r="A306" s="73" t="s">
        <v>81</v>
      </c>
      <c r="B306" s="99" t="s">
        <v>82</v>
      </c>
      <c r="C306" s="100"/>
      <c r="D306" s="199">
        <v>2621527</v>
      </c>
      <c r="E306" s="199">
        <v>2900000</v>
      </c>
      <c r="F306" s="289">
        <f>H306+I306</f>
        <v>6298325</v>
      </c>
      <c r="G306" s="199"/>
      <c r="H306" s="237">
        <v>3162729</v>
      </c>
      <c r="I306" s="280">
        <v>3135596</v>
      </c>
      <c r="J306" s="291">
        <v>2772851</v>
      </c>
      <c r="K306" s="199">
        <v>0</v>
      </c>
      <c r="L306" s="269">
        <f t="shared" si="140"/>
        <v>3525474</v>
      </c>
    </row>
    <row r="307" spans="1:12" ht="27.75" customHeight="1">
      <c r="A307" s="73" t="s">
        <v>501</v>
      </c>
      <c r="B307" s="99" t="s">
        <v>84</v>
      </c>
      <c r="C307" s="100"/>
      <c r="D307" s="199">
        <v>1155810</v>
      </c>
      <c r="E307" s="199">
        <v>1350000</v>
      </c>
      <c r="F307" s="289">
        <f>H307+I307</f>
        <v>2126233</v>
      </c>
      <c r="G307" s="199"/>
      <c r="H307" s="237">
        <v>741690</v>
      </c>
      <c r="I307" s="280">
        <v>1384543</v>
      </c>
      <c r="J307" s="291">
        <v>1319695</v>
      </c>
      <c r="K307" s="199">
        <v>0</v>
      </c>
      <c r="L307" s="269">
        <f t="shared" si="140"/>
        <v>806538</v>
      </c>
    </row>
    <row r="308" spans="1:12" ht="27.75" customHeight="1">
      <c r="A308" s="73" t="s">
        <v>85</v>
      </c>
      <c r="B308" s="99" t="s">
        <v>86</v>
      </c>
      <c r="C308" s="100"/>
      <c r="D308" s="199">
        <v>2630710</v>
      </c>
      <c r="E308" s="199">
        <v>2430710</v>
      </c>
      <c r="F308" s="289">
        <f>H308+I308</f>
        <v>3078808</v>
      </c>
      <c r="G308" s="199"/>
      <c r="H308" s="237">
        <v>849509</v>
      </c>
      <c r="I308" s="280">
        <v>2229299</v>
      </c>
      <c r="J308" s="291">
        <v>2312365</v>
      </c>
      <c r="K308" s="199">
        <v>0</v>
      </c>
      <c r="L308" s="269">
        <f t="shared" si="140"/>
        <v>766443</v>
      </c>
    </row>
    <row r="309" spans="1:12" ht="27.75" customHeight="1">
      <c r="A309" s="73" t="s">
        <v>87</v>
      </c>
      <c r="B309" s="99" t="s">
        <v>88</v>
      </c>
      <c r="C309" s="100"/>
      <c r="D309" s="199">
        <v>0</v>
      </c>
      <c r="E309" s="199">
        <f>J309</f>
        <v>0</v>
      </c>
      <c r="F309" s="289">
        <f>H309+I309</f>
        <v>0</v>
      </c>
      <c r="G309" s="199"/>
      <c r="H309" s="237">
        <v>0</v>
      </c>
      <c r="I309" s="280">
        <v>0</v>
      </c>
      <c r="J309" s="199">
        <v>0</v>
      </c>
      <c r="K309" s="199">
        <v>0</v>
      </c>
      <c r="L309" s="269">
        <f t="shared" si="140"/>
        <v>0</v>
      </c>
    </row>
    <row r="310" spans="1:12" ht="35.25" customHeight="1">
      <c r="A310" s="292" t="s">
        <v>89</v>
      </c>
      <c r="B310" s="508" t="s">
        <v>90</v>
      </c>
      <c r="C310" s="509"/>
      <c r="D310" s="293">
        <f t="shared" ref="D310:L310" si="142">D311+D317+D319+D322</f>
        <v>102551826</v>
      </c>
      <c r="E310" s="293">
        <f t="shared" si="142"/>
        <v>110391529</v>
      </c>
      <c r="F310" s="293">
        <f t="shared" si="142"/>
        <v>124826642</v>
      </c>
      <c r="G310" s="293">
        <f t="shared" si="142"/>
        <v>0</v>
      </c>
      <c r="H310" s="294">
        <f t="shared" si="142"/>
        <v>15626846</v>
      </c>
      <c r="I310" s="293">
        <f t="shared" si="142"/>
        <v>109199796</v>
      </c>
      <c r="J310" s="293">
        <f t="shared" si="142"/>
        <v>109156643</v>
      </c>
      <c r="K310" s="293">
        <f t="shared" si="142"/>
        <v>0</v>
      </c>
      <c r="L310" s="293">
        <f t="shared" si="142"/>
        <v>15669999</v>
      </c>
    </row>
    <row r="311" spans="1:12" ht="25.5">
      <c r="A311" s="295" t="s">
        <v>502</v>
      </c>
      <c r="B311" s="500" t="s">
        <v>92</v>
      </c>
      <c r="C311" s="501"/>
      <c r="D311" s="274">
        <f>D312+D313+D314+D315+D316</f>
        <v>85988000</v>
      </c>
      <c r="E311" s="274">
        <f t="shared" ref="E311:L311" si="143">E312+E313+E314+E315+E316</f>
        <v>91952000</v>
      </c>
      <c r="F311" s="274">
        <f t="shared" si="143"/>
        <v>90594896</v>
      </c>
      <c r="G311" s="274">
        <f t="shared" si="143"/>
        <v>0</v>
      </c>
      <c r="H311" s="235">
        <f t="shared" si="143"/>
        <v>0</v>
      </c>
      <c r="I311" s="274">
        <f t="shared" si="143"/>
        <v>90594896</v>
      </c>
      <c r="J311" s="274">
        <f t="shared" si="143"/>
        <v>90594896</v>
      </c>
      <c r="K311" s="274">
        <f t="shared" si="143"/>
        <v>0</v>
      </c>
      <c r="L311" s="274">
        <f t="shared" si="143"/>
        <v>0</v>
      </c>
    </row>
    <row r="312" spans="1:12" ht="38.25" hidden="1">
      <c r="A312" s="109" t="s">
        <v>93</v>
      </c>
      <c r="B312" s="491" t="s">
        <v>94</v>
      </c>
      <c r="C312" s="492"/>
      <c r="D312" s="199">
        <v>0</v>
      </c>
      <c r="E312" s="199"/>
      <c r="F312" s="296">
        <v>0</v>
      </c>
      <c r="G312" s="275"/>
      <c r="H312" s="235"/>
      <c r="I312" s="276">
        <f>F312-H312</f>
        <v>0</v>
      </c>
      <c r="J312" s="199"/>
      <c r="K312" s="199"/>
      <c r="L312" s="269">
        <f>F312-J312-K312</f>
        <v>0</v>
      </c>
    </row>
    <row r="313" spans="1:12" ht="54.75" customHeight="1">
      <c r="A313" s="109" t="s">
        <v>95</v>
      </c>
      <c r="B313" s="498" t="s">
        <v>96</v>
      </c>
      <c r="C313" s="499"/>
      <c r="D313" s="199">
        <v>80258000</v>
      </c>
      <c r="E313" s="199">
        <v>86221000</v>
      </c>
      <c r="F313" s="289">
        <f>H313+I313</f>
        <v>84871896</v>
      </c>
      <c r="G313" s="199"/>
      <c r="H313" s="237">
        <v>0</v>
      </c>
      <c r="I313" s="268">
        <f>J313</f>
        <v>84871896</v>
      </c>
      <c r="J313" s="199">
        <v>84871896</v>
      </c>
      <c r="K313" s="199">
        <v>0</v>
      </c>
      <c r="L313" s="269">
        <f>F313-J313-K313</f>
        <v>0</v>
      </c>
    </row>
    <row r="314" spans="1:12" ht="25.5">
      <c r="A314" s="109" t="s">
        <v>503</v>
      </c>
      <c r="B314" s="107" t="s">
        <v>98</v>
      </c>
      <c r="C314" s="31"/>
      <c r="D314" s="199"/>
      <c r="E314" s="199"/>
      <c r="F314" s="289">
        <f>H314+I314</f>
        <v>0</v>
      </c>
      <c r="G314" s="199"/>
      <c r="H314" s="237"/>
      <c r="I314" s="268">
        <v>0</v>
      </c>
      <c r="J314" s="199"/>
      <c r="K314" s="199">
        <v>0</v>
      </c>
      <c r="L314" s="269">
        <f>F314-J314-K314</f>
        <v>0</v>
      </c>
    </row>
    <row r="315" spans="1:12" ht="25.5">
      <c r="A315" s="109" t="s">
        <v>99</v>
      </c>
      <c r="B315" s="107" t="s">
        <v>100</v>
      </c>
      <c r="C315" s="31"/>
      <c r="D315" s="199">
        <v>3820000</v>
      </c>
      <c r="E315" s="199">
        <v>3820000</v>
      </c>
      <c r="F315" s="289">
        <f>H315+I315</f>
        <v>3820000</v>
      </c>
      <c r="G315" s="199"/>
      <c r="H315" s="237"/>
      <c r="I315" s="268">
        <f>J315</f>
        <v>3820000</v>
      </c>
      <c r="J315" s="199">
        <v>3820000</v>
      </c>
      <c r="K315" s="199">
        <v>0</v>
      </c>
      <c r="L315" s="269">
        <f>F315-J315-K315</f>
        <v>0</v>
      </c>
    </row>
    <row r="316" spans="1:12" ht="38.25">
      <c r="A316" s="109" t="s">
        <v>103</v>
      </c>
      <c r="B316" s="74" t="s">
        <v>104</v>
      </c>
      <c r="C316" s="31"/>
      <c r="D316" s="199">
        <v>1910000</v>
      </c>
      <c r="E316" s="199">
        <v>1911000</v>
      </c>
      <c r="F316" s="289">
        <f>H316+I316</f>
        <v>1903000</v>
      </c>
      <c r="G316" s="199"/>
      <c r="H316" s="237"/>
      <c r="I316" s="268">
        <f>J316</f>
        <v>1903000</v>
      </c>
      <c r="J316" s="199">
        <v>1903000</v>
      </c>
      <c r="K316" s="199">
        <v>0</v>
      </c>
      <c r="L316" s="269">
        <f>F316-J316-K316</f>
        <v>0</v>
      </c>
    </row>
    <row r="317" spans="1:12" ht="27.75" customHeight="1">
      <c r="A317" s="285" t="s">
        <v>105</v>
      </c>
      <c r="B317" s="111" t="s">
        <v>106</v>
      </c>
      <c r="C317" s="112"/>
      <c r="D317" s="274">
        <f t="shared" ref="D317:L317" si="144">D318</f>
        <v>0</v>
      </c>
      <c r="E317" s="274">
        <f t="shared" si="144"/>
        <v>0</v>
      </c>
      <c r="F317" s="274">
        <f t="shared" si="144"/>
        <v>1147</v>
      </c>
      <c r="G317" s="274">
        <f t="shared" si="144"/>
        <v>0</v>
      </c>
      <c r="H317" s="235">
        <f t="shared" si="144"/>
        <v>1147</v>
      </c>
      <c r="I317" s="274">
        <f t="shared" si="144"/>
        <v>0</v>
      </c>
      <c r="J317" s="274">
        <f t="shared" si="144"/>
        <v>0</v>
      </c>
      <c r="K317" s="274">
        <f t="shared" si="144"/>
        <v>0</v>
      </c>
      <c r="L317" s="274">
        <f t="shared" si="144"/>
        <v>1147</v>
      </c>
    </row>
    <row r="318" spans="1:12" ht="15">
      <c r="A318" s="73" t="s">
        <v>107</v>
      </c>
      <c r="B318" s="107" t="s">
        <v>108</v>
      </c>
      <c r="C318" s="267"/>
      <c r="D318" s="199"/>
      <c r="E318" s="199"/>
      <c r="F318" s="268">
        <f>H318+I318</f>
        <v>1147</v>
      </c>
      <c r="G318" s="199"/>
      <c r="H318" s="237">
        <v>1147</v>
      </c>
      <c r="I318" s="280"/>
      <c r="J318" s="199">
        <v>0</v>
      </c>
      <c r="K318" s="199">
        <v>0</v>
      </c>
      <c r="L318" s="269">
        <f>F318-J318-K318</f>
        <v>1147</v>
      </c>
    </row>
    <row r="319" spans="1:12" ht="17.25" customHeight="1">
      <c r="A319" s="285" t="s">
        <v>109</v>
      </c>
      <c r="B319" s="111" t="s">
        <v>110</v>
      </c>
      <c r="C319" s="273"/>
      <c r="D319" s="274">
        <f t="shared" ref="D319:L319" si="145">D320+D321</f>
        <v>147892</v>
      </c>
      <c r="E319" s="274">
        <f t="shared" si="145"/>
        <v>147892</v>
      </c>
      <c r="F319" s="274">
        <f t="shared" si="145"/>
        <v>147568</v>
      </c>
      <c r="G319" s="274">
        <f t="shared" si="145"/>
        <v>0</v>
      </c>
      <c r="H319" s="235">
        <f t="shared" si="145"/>
        <v>3710</v>
      </c>
      <c r="I319" s="274">
        <f t="shared" si="145"/>
        <v>143858</v>
      </c>
      <c r="J319" s="274">
        <f t="shared" si="145"/>
        <v>141570</v>
      </c>
      <c r="K319" s="274">
        <v>0</v>
      </c>
      <c r="L319" s="274">
        <f t="shared" si="145"/>
        <v>5998</v>
      </c>
    </row>
    <row r="320" spans="1:12" ht="16.5" customHeight="1">
      <c r="A320" s="73" t="s">
        <v>111</v>
      </c>
      <c r="B320" s="107" t="s">
        <v>112</v>
      </c>
      <c r="C320" s="267"/>
      <c r="D320" s="199">
        <v>147892</v>
      </c>
      <c r="E320" s="199">
        <v>147892</v>
      </c>
      <c r="F320" s="268">
        <f>H320+I320</f>
        <v>147568</v>
      </c>
      <c r="G320" s="199"/>
      <c r="H320" s="237">
        <v>3710</v>
      </c>
      <c r="I320" s="199">
        <v>143858</v>
      </c>
      <c r="J320" s="199">
        <v>141570</v>
      </c>
      <c r="K320" s="199">
        <v>0</v>
      </c>
      <c r="L320" s="269">
        <f>F320-J320-K320</f>
        <v>5998</v>
      </c>
    </row>
    <row r="321" spans="1:12" ht="15.75" customHeight="1">
      <c r="A321" s="73" t="s">
        <v>113</v>
      </c>
      <c r="B321" s="107" t="s">
        <v>114</v>
      </c>
      <c r="C321" s="267"/>
      <c r="D321" s="199">
        <v>0</v>
      </c>
      <c r="E321" s="199"/>
      <c r="F321" s="268">
        <v>0</v>
      </c>
      <c r="G321" s="199"/>
      <c r="H321" s="237"/>
      <c r="I321" s="268">
        <f>J321</f>
        <v>0</v>
      </c>
      <c r="J321" s="199">
        <v>0</v>
      </c>
      <c r="K321" s="199">
        <v>0</v>
      </c>
      <c r="L321" s="269">
        <f>F321-J321-K321</f>
        <v>0</v>
      </c>
    </row>
    <row r="322" spans="1:12" ht="51">
      <c r="A322" s="285" t="s">
        <v>115</v>
      </c>
      <c r="B322" s="111" t="s">
        <v>116</v>
      </c>
      <c r="C322" s="267"/>
      <c r="D322" s="274">
        <f t="shared" ref="D322:L322" si="146">D323+D326+D327</f>
        <v>16415934</v>
      </c>
      <c r="E322" s="274">
        <f t="shared" si="146"/>
        <v>18291637</v>
      </c>
      <c r="F322" s="274">
        <f t="shared" si="146"/>
        <v>34083031</v>
      </c>
      <c r="G322" s="274">
        <f t="shared" si="146"/>
        <v>0</v>
      </c>
      <c r="H322" s="235">
        <f t="shared" si="146"/>
        <v>15621989</v>
      </c>
      <c r="I322" s="274">
        <f t="shared" si="146"/>
        <v>18461042</v>
      </c>
      <c r="J322" s="274">
        <f t="shared" si="146"/>
        <v>18420177</v>
      </c>
      <c r="K322" s="274">
        <f t="shared" si="146"/>
        <v>0</v>
      </c>
      <c r="L322" s="274">
        <f t="shared" si="146"/>
        <v>15662854</v>
      </c>
    </row>
    <row r="323" spans="1:12" ht="25.5">
      <c r="A323" s="297" t="s">
        <v>117</v>
      </c>
      <c r="B323" s="298" t="s">
        <v>118</v>
      </c>
      <c r="C323" s="299"/>
      <c r="D323" s="300">
        <f t="shared" ref="D323:L323" si="147">D324+D325</f>
        <v>15781580</v>
      </c>
      <c r="E323" s="300">
        <f t="shared" si="147"/>
        <v>17451637</v>
      </c>
      <c r="F323" s="300">
        <f t="shared" si="147"/>
        <v>33245444</v>
      </c>
      <c r="G323" s="300">
        <f t="shared" si="147"/>
        <v>0</v>
      </c>
      <c r="H323" s="301">
        <f t="shared" si="147"/>
        <v>15621989</v>
      </c>
      <c r="I323" s="300">
        <f t="shared" si="147"/>
        <v>17623455</v>
      </c>
      <c r="J323" s="300">
        <f t="shared" si="147"/>
        <v>17582877</v>
      </c>
      <c r="K323" s="300">
        <f t="shared" si="147"/>
        <v>0</v>
      </c>
      <c r="L323" s="300">
        <f t="shared" si="147"/>
        <v>15662567</v>
      </c>
    </row>
    <row r="324" spans="1:12" ht="25.5">
      <c r="A324" s="73" t="s">
        <v>119</v>
      </c>
      <c r="B324" s="107" t="s">
        <v>120</v>
      </c>
      <c r="C324" s="267"/>
      <c r="D324" s="199">
        <v>10743861</v>
      </c>
      <c r="E324" s="199">
        <v>11531637</v>
      </c>
      <c r="F324" s="289">
        <f>H324+I324</f>
        <v>21262337</v>
      </c>
      <c r="G324" s="199"/>
      <c r="H324" s="237">
        <v>8251075</v>
      </c>
      <c r="I324" s="289">
        <v>13011262</v>
      </c>
      <c r="J324" s="291">
        <v>11782724</v>
      </c>
      <c r="K324" s="199">
        <v>0</v>
      </c>
      <c r="L324" s="269">
        <f>F324-J324-K324</f>
        <v>9479613</v>
      </c>
    </row>
    <row r="325" spans="1:12" ht="28.5" customHeight="1">
      <c r="A325" s="73" t="s">
        <v>121</v>
      </c>
      <c r="B325" s="107" t="s">
        <v>122</v>
      </c>
      <c r="C325" s="267"/>
      <c r="D325" s="199">
        <v>5037719</v>
      </c>
      <c r="E325" s="199">
        <v>5920000</v>
      </c>
      <c r="F325" s="289">
        <f>H325+I325</f>
        <v>11983107</v>
      </c>
      <c r="G325" s="199"/>
      <c r="H325" s="237">
        <v>7370914</v>
      </c>
      <c r="I325" s="289">
        <v>4612193</v>
      </c>
      <c r="J325" s="291">
        <v>5800153</v>
      </c>
      <c r="K325" s="199">
        <v>0</v>
      </c>
      <c r="L325" s="269">
        <f>F325-J325-K325</f>
        <v>6182954</v>
      </c>
    </row>
    <row r="326" spans="1:12" ht="25.5" customHeight="1">
      <c r="A326" s="73" t="s">
        <v>123</v>
      </c>
      <c r="B326" s="107" t="s">
        <v>124</v>
      </c>
      <c r="C326" s="267"/>
      <c r="D326" s="199">
        <v>634354</v>
      </c>
      <c r="E326" s="199">
        <v>840000</v>
      </c>
      <c r="F326" s="289">
        <f>H326+I326</f>
        <v>837587</v>
      </c>
      <c r="G326" s="199"/>
      <c r="H326" s="237">
        <v>0</v>
      </c>
      <c r="I326" s="280">
        <v>837587</v>
      </c>
      <c r="J326" s="279">
        <v>837300</v>
      </c>
      <c r="K326" s="199">
        <v>0</v>
      </c>
      <c r="L326" s="269">
        <f>F326-J326-K326</f>
        <v>287</v>
      </c>
    </row>
    <row r="327" spans="1:12" ht="27" customHeight="1">
      <c r="A327" s="73" t="s">
        <v>125</v>
      </c>
      <c r="B327" s="107" t="s">
        <v>126</v>
      </c>
      <c r="C327" s="267"/>
      <c r="D327" s="199">
        <v>0</v>
      </c>
      <c r="E327" s="199"/>
      <c r="F327" s="289">
        <v>0</v>
      </c>
      <c r="G327" s="199"/>
      <c r="H327" s="237"/>
      <c r="I327" s="289">
        <f>F327-H327</f>
        <v>0</v>
      </c>
      <c r="J327" s="199"/>
      <c r="K327" s="199">
        <v>0</v>
      </c>
      <c r="L327" s="269">
        <f>F327-J327-K327</f>
        <v>0</v>
      </c>
    </row>
    <row r="328" spans="1:12" ht="15.75" customHeight="1">
      <c r="A328" s="75" t="s">
        <v>127</v>
      </c>
      <c r="B328" s="490" t="s">
        <v>128</v>
      </c>
      <c r="C328" s="490"/>
      <c r="D328" s="147">
        <f t="shared" ref="D328:L329" si="148">D329</f>
        <v>3893441</v>
      </c>
      <c r="E328" s="147">
        <f t="shared" si="148"/>
        <v>5200000</v>
      </c>
      <c r="F328" s="147">
        <f t="shared" si="148"/>
        <v>5386904</v>
      </c>
      <c r="G328" s="147">
        <f t="shared" si="148"/>
        <v>0</v>
      </c>
      <c r="H328" s="235">
        <f t="shared" si="148"/>
        <v>143428</v>
      </c>
      <c r="I328" s="147">
        <f t="shared" si="148"/>
        <v>5243476</v>
      </c>
      <c r="J328" s="147">
        <f t="shared" si="148"/>
        <v>5386904</v>
      </c>
      <c r="K328" s="147">
        <f t="shared" si="148"/>
        <v>0</v>
      </c>
      <c r="L328" s="147">
        <f t="shared" si="148"/>
        <v>0</v>
      </c>
    </row>
    <row r="329" spans="1:12" ht="21" customHeight="1">
      <c r="A329" s="75" t="s">
        <v>129</v>
      </c>
      <c r="B329" s="517" t="s">
        <v>130</v>
      </c>
      <c r="C329" s="518"/>
      <c r="D329" s="147">
        <f>D330</f>
        <v>3893441</v>
      </c>
      <c r="E329" s="147">
        <f>E330</f>
        <v>5200000</v>
      </c>
      <c r="F329" s="147">
        <f t="shared" si="148"/>
        <v>5386904</v>
      </c>
      <c r="G329" s="147">
        <f t="shared" si="148"/>
        <v>0</v>
      </c>
      <c r="H329" s="235">
        <f t="shared" si="148"/>
        <v>143428</v>
      </c>
      <c r="I329" s="147">
        <f t="shared" si="148"/>
        <v>5243476</v>
      </c>
      <c r="J329" s="147">
        <f t="shared" si="148"/>
        <v>5386904</v>
      </c>
      <c r="K329" s="147">
        <f t="shared" si="148"/>
        <v>0</v>
      </c>
      <c r="L329" s="147">
        <f t="shared" si="148"/>
        <v>0</v>
      </c>
    </row>
    <row r="330" spans="1:12" ht="20.100000000000001" customHeight="1">
      <c r="A330" s="73" t="s">
        <v>131</v>
      </c>
      <c r="B330" s="491" t="s">
        <v>132</v>
      </c>
      <c r="C330" s="492"/>
      <c r="D330" s="199">
        <v>3893441</v>
      </c>
      <c r="E330" s="199">
        <v>5200000</v>
      </c>
      <c r="F330" s="268">
        <f>H330+I330</f>
        <v>5386904</v>
      </c>
      <c r="G330" s="199"/>
      <c r="H330" s="237">
        <v>143428</v>
      </c>
      <c r="I330" s="199">
        <v>5243476</v>
      </c>
      <c r="J330" s="199">
        <v>5386904</v>
      </c>
      <c r="K330" s="199">
        <v>0</v>
      </c>
      <c r="L330" s="269">
        <f>F330-J330-K330</f>
        <v>0</v>
      </c>
    </row>
    <row r="331" spans="1:12" ht="15" customHeight="1">
      <c r="A331" s="75" t="s">
        <v>133</v>
      </c>
      <c r="B331" s="490" t="s">
        <v>134</v>
      </c>
      <c r="C331" s="490"/>
      <c r="D331" s="147">
        <f t="shared" ref="D331:L331" si="149">D332+D344</f>
        <v>-17665387</v>
      </c>
      <c r="E331" s="147">
        <f t="shared" si="149"/>
        <v>-1024375</v>
      </c>
      <c r="F331" s="147">
        <f t="shared" si="149"/>
        <v>27540319</v>
      </c>
      <c r="G331" s="147">
        <f t="shared" si="149"/>
        <v>0</v>
      </c>
      <c r="H331" s="235">
        <f t="shared" si="149"/>
        <v>29838813</v>
      </c>
      <c r="I331" s="147">
        <f t="shared" si="149"/>
        <v>-2298494</v>
      </c>
      <c r="J331" s="147">
        <f t="shared" si="149"/>
        <v>-1817030</v>
      </c>
      <c r="K331" s="147">
        <f t="shared" si="149"/>
        <v>0</v>
      </c>
      <c r="L331" s="147">
        <f t="shared" si="149"/>
        <v>29357349</v>
      </c>
    </row>
    <row r="332" spans="1:12" ht="14.25" customHeight="1">
      <c r="A332" s="75" t="s">
        <v>135</v>
      </c>
      <c r="B332" s="490" t="s">
        <v>136</v>
      </c>
      <c r="C332" s="490"/>
      <c r="D332" s="147">
        <f t="shared" ref="D332:L332" si="150">D333+D342</f>
        <v>14131518</v>
      </c>
      <c r="E332" s="147">
        <f t="shared" si="150"/>
        <v>26312000</v>
      </c>
      <c r="F332" s="147">
        <f t="shared" si="150"/>
        <v>24953325</v>
      </c>
      <c r="G332" s="147">
        <f t="shared" si="150"/>
        <v>0</v>
      </c>
      <c r="H332" s="235">
        <f t="shared" si="150"/>
        <v>3017116</v>
      </c>
      <c r="I332" s="147">
        <f t="shared" si="150"/>
        <v>21936209</v>
      </c>
      <c r="J332" s="147">
        <f t="shared" si="150"/>
        <v>22354359</v>
      </c>
      <c r="K332" s="147">
        <f t="shared" si="150"/>
        <v>0</v>
      </c>
      <c r="L332" s="147">
        <f t="shared" si="150"/>
        <v>2598966</v>
      </c>
    </row>
    <row r="333" spans="1:12" ht="30" customHeight="1">
      <c r="A333" s="50" t="s">
        <v>504</v>
      </c>
      <c r="B333" s="111" t="s">
        <v>138</v>
      </c>
      <c r="C333" s="112"/>
      <c r="D333" s="274">
        <f t="shared" ref="D333:L333" si="151">D334+D335+D336+D339+D341</f>
        <v>14131518</v>
      </c>
      <c r="E333" s="274">
        <f t="shared" si="151"/>
        <v>26312000</v>
      </c>
      <c r="F333" s="274">
        <f t="shared" si="151"/>
        <v>24953325</v>
      </c>
      <c r="G333" s="274">
        <f t="shared" si="151"/>
        <v>0</v>
      </c>
      <c r="H333" s="235">
        <f t="shared" si="151"/>
        <v>3017116</v>
      </c>
      <c r="I333" s="274">
        <f t="shared" si="151"/>
        <v>21936209</v>
      </c>
      <c r="J333" s="274">
        <f t="shared" si="151"/>
        <v>22354359</v>
      </c>
      <c r="K333" s="274">
        <f t="shared" si="151"/>
        <v>0</v>
      </c>
      <c r="L333" s="274">
        <f t="shared" si="151"/>
        <v>2598966</v>
      </c>
    </row>
    <row r="334" spans="1:12" ht="25.5" customHeight="1">
      <c r="A334" s="73" t="s">
        <v>139</v>
      </c>
      <c r="B334" s="496" t="s">
        <v>140</v>
      </c>
      <c r="C334" s="497"/>
      <c r="D334" s="199"/>
      <c r="E334" s="199"/>
      <c r="F334" s="276">
        <v>0</v>
      </c>
      <c r="G334" s="275"/>
      <c r="H334" s="235"/>
      <c r="I334" s="276">
        <f>F334-H334</f>
        <v>0</v>
      </c>
      <c r="J334" s="199"/>
      <c r="K334" s="199"/>
      <c r="L334" s="269">
        <f>F334-J334-K334</f>
        <v>0</v>
      </c>
    </row>
    <row r="335" spans="1:12" ht="27" customHeight="1">
      <c r="A335" s="73" t="s">
        <v>141</v>
      </c>
      <c r="B335" s="496" t="s">
        <v>142</v>
      </c>
      <c r="C335" s="497"/>
      <c r="D335" s="199"/>
      <c r="E335" s="199"/>
      <c r="F335" s="276">
        <v>0</v>
      </c>
      <c r="G335" s="275"/>
      <c r="H335" s="235"/>
      <c r="I335" s="276">
        <f>F335-H335</f>
        <v>0</v>
      </c>
      <c r="J335" s="199"/>
      <c r="K335" s="199"/>
      <c r="L335" s="269">
        <f>F335-J335-K335</f>
        <v>0</v>
      </c>
    </row>
    <row r="336" spans="1:12" ht="15.75" customHeight="1">
      <c r="A336" s="302" t="s">
        <v>143</v>
      </c>
      <c r="B336" s="513" t="s">
        <v>144</v>
      </c>
      <c r="C336" s="514"/>
      <c r="D336" s="303">
        <f>D338+D337</f>
        <v>1731518</v>
      </c>
      <c r="E336" s="303">
        <f t="shared" ref="E336:L336" si="152">E338+E337</f>
        <v>13912000</v>
      </c>
      <c r="F336" s="303">
        <f t="shared" si="152"/>
        <v>16522010</v>
      </c>
      <c r="G336" s="303">
        <f t="shared" si="152"/>
        <v>0</v>
      </c>
      <c r="H336" s="303">
        <f t="shared" si="152"/>
        <v>3017116</v>
      </c>
      <c r="I336" s="303">
        <f t="shared" si="152"/>
        <v>13504894</v>
      </c>
      <c r="J336" s="303">
        <f t="shared" si="152"/>
        <v>13923044</v>
      </c>
      <c r="K336" s="303">
        <f t="shared" si="152"/>
        <v>0</v>
      </c>
      <c r="L336" s="303">
        <f t="shared" si="152"/>
        <v>2598966</v>
      </c>
    </row>
    <row r="337" spans="1:12" ht="15.75" customHeight="1">
      <c r="A337" s="132" t="s">
        <v>145</v>
      </c>
      <c r="B337" s="99" t="s">
        <v>146</v>
      </c>
      <c r="C337" s="304"/>
      <c r="D337" s="305">
        <v>0</v>
      </c>
      <c r="E337" s="305">
        <v>12000</v>
      </c>
      <c r="F337" s="289">
        <f>H337+I337</f>
        <v>10444</v>
      </c>
      <c r="G337" s="305"/>
      <c r="H337" s="237"/>
      <c r="I337" s="289">
        <f>J337</f>
        <v>10444</v>
      </c>
      <c r="J337" s="289">
        <v>10444</v>
      </c>
      <c r="K337" s="305"/>
      <c r="L337" s="306"/>
    </row>
    <row r="338" spans="1:12" ht="34.5" customHeight="1">
      <c r="A338" s="307" t="s">
        <v>505</v>
      </c>
      <c r="B338" s="99" t="s">
        <v>148</v>
      </c>
      <c r="C338" s="100"/>
      <c r="D338" s="199">
        <v>1731518</v>
      </c>
      <c r="E338" s="199">
        <v>13900000</v>
      </c>
      <c r="F338" s="268">
        <f>H338+I338</f>
        <v>16511566</v>
      </c>
      <c r="G338" s="199"/>
      <c r="H338" s="237">
        <v>3017116</v>
      </c>
      <c r="I338" s="268">
        <v>13494450</v>
      </c>
      <c r="J338" s="279">
        <v>13912600</v>
      </c>
      <c r="K338" s="199"/>
      <c r="L338" s="306">
        <f>F338-J338-K338</f>
        <v>2598966</v>
      </c>
    </row>
    <row r="339" spans="1:12" ht="15">
      <c r="A339" s="308" t="s">
        <v>149</v>
      </c>
      <c r="B339" s="515" t="s">
        <v>150</v>
      </c>
      <c r="C339" s="516"/>
      <c r="D339" s="300">
        <f t="shared" ref="D339:L339" si="153">D340</f>
        <v>12400000</v>
      </c>
      <c r="E339" s="300">
        <f t="shared" si="153"/>
        <v>12400000</v>
      </c>
      <c r="F339" s="309">
        <f>H339+I339</f>
        <v>8431315</v>
      </c>
      <c r="G339" s="300">
        <f t="shared" si="153"/>
        <v>0</v>
      </c>
      <c r="H339" s="301">
        <f t="shared" si="153"/>
        <v>0</v>
      </c>
      <c r="I339" s="300">
        <f t="shared" si="153"/>
        <v>8431315</v>
      </c>
      <c r="J339" s="300">
        <f t="shared" si="153"/>
        <v>8431315</v>
      </c>
      <c r="K339" s="300">
        <f t="shared" si="153"/>
        <v>0</v>
      </c>
      <c r="L339" s="300">
        <f t="shared" si="153"/>
        <v>0</v>
      </c>
    </row>
    <row r="340" spans="1:12" ht="14.25" customHeight="1">
      <c r="A340" s="135" t="s">
        <v>151</v>
      </c>
      <c r="B340" s="108" t="s">
        <v>152</v>
      </c>
      <c r="C340" s="108"/>
      <c r="D340" s="199">
        <v>12400000</v>
      </c>
      <c r="E340" s="199">
        <v>12400000</v>
      </c>
      <c r="F340" s="268">
        <f>H340+I340</f>
        <v>8431315</v>
      </c>
      <c r="G340" s="275"/>
      <c r="H340" s="235"/>
      <c r="I340" s="276">
        <f>J340</f>
        <v>8431315</v>
      </c>
      <c r="J340" s="199">
        <v>8431315</v>
      </c>
      <c r="K340" s="199">
        <v>0</v>
      </c>
      <c r="L340" s="269">
        <f>F340-J340-K340</f>
        <v>0</v>
      </c>
    </row>
    <row r="341" spans="1:12" ht="13.5" customHeight="1">
      <c r="A341" s="73" t="s">
        <v>153</v>
      </c>
      <c r="B341" s="491" t="s">
        <v>154</v>
      </c>
      <c r="C341" s="492"/>
      <c r="D341" s="199"/>
      <c r="E341" s="199"/>
      <c r="F341" s="268">
        <f>H341+I341</f>
        <v>0</v>
      </c>
      <c r="G341" s="275"/>
      <c r="H341" s="235"/>
      <c r="I341" s="276">
        <v>0</v>
      </c>
      <c r="J341" s="199">
        <v>0</v>
      </c>
      <c r="K341" s="199">
        <v>0</v>
      </c>
      <c r="L341" s="269">
        <f>F341-J341-K341</f>
        <v>0</v>
      </c>
    </row>
    <row r="342" spans="1:12" ht="15" customHeight="1">
      <c r="A342" s="50" t="s">
        <v>155</v>
      </c>
      <c r="B342" s="500" t="s">
        <v>156</v>
      </c>
      <c r="C342" s="501"/>
      <c r="D342" s="274">
        <f t="shared" ref="D342:L342" si="154">D343</f>
        <v>0</v>
      </c>
      <c r="E342" s="274">
        <f t="shared" si="154"/>
        <v>0</v>
      </c>
      <c r="F342" s="274">
        <f t="shared" si="154"/>
        <v>0</v>
      </c>
      <c r="G342" s="274">
        <f t="shared" si="154"/>
        <v>0</v>
      </c>
      <c r="H342" s="235">
        <f t="shared" si="154"/>
        <v>0</v>
      </c>
      <c r="I342" s="274">
        <f t="shared" si="154"/>
        <v>0</v>
      </c>
      <c r="J342" s="274">
        <f t="shared" si="154"/>
        <v>0</v>
      </c>
      <c r="K342" s="274">
        <f t="shared" si="154"/>
        <v>0</v>
      </c>
      <c r="L342" s="274">
        <f t="shared" si="154"/>
        <v>0</v>
      </c>
    </row>
    <row r="343" spans="1:12" ht="15">
      <c r="A343" s="73" t="s">
        <v>157</v>
      </c>
      <c r="B343" s="498" t="s">
        <v>158</v>
      </c>
      <c r="C343" s="499"/>
      <c r="D343" s="310"/>
      <c r="E343" s="310"/>
      <c r="F343" s="311">
        <f>H343+I343</f>
        <v>0</v>
      </c>
      <c r="G343" s="310"/>
      <c r="H343" s="235"/>
      <c r="I343" s="310">
        <v>0</v>
      </c>
      <c r="J343" s="310">
        <v>0</v>
      </c>
      <c r="K343" s="310">
        <v>0</v>
      </c>
      <c r="L343" s="312">
        <f>F343-J343-K343</f>
        <v>0</v>
      </c>
    </row>
    <row r="344" spans="1:12" ht="26.25" customHeight="1">
      <c r="A344" s="75" t="s">
        <v>159</v>
      </c>
      <c r="B344" s="490" t="s">
        <v>160</v>
      </c>
      <c r="C344" s="490"/>
      <c r="D344" s="147">
        <f t="shared" ref="D344:L344" si="155">D345+D353+D356+D361+D368</f>
        <v>-31796905</v>
      </c>
      <c r="E344" s="147">
        <f t="shared" si="155"/>
        <v>-27336375</v>
      </c>
      <c r="F344" s="147">
        <f t="shared" si="155"/>
        <v>2586994</v>
      </c>
      <c r="G344" s="147">
        <f t="shared" si="155"/>
        <v>0</v>
      </c>
      <c r="H344" s="235">
        <f t="shared" si="155"/>
        <v>26821697</v>
      </c>
      <c r="I344" s="147">
        <f t="shared" si="155"/>
        <v>-24234703</v>
      </c>
      <c r="J344" s="147">
        <f t="shared" si="155"/>
        <v>-24171389</v>
      </c>
      <c r="K344" s="147">
        <f t="shared" si="155"/>
        <v>0</v>
      </c>
      <c r="L344" s="147">
        <f t="shared" si="155"/>
        <v>26758383</v>
      </c>
    </row>
    <row r="345" spans="1:12" ht="39" customHeight="1">
      <c r="A345" s="50" t="s">
        <v>161</v>
      </c>
      <c r="B345" s="502" t="s">
        <v>162</v>
      </c>
      <c r="C345" s="503"/>
      <c r="D345" s="274">
        <f t="shared" ref="D345:L345" si="156">D346+D347+D348+D349+D350+D351+D352</f>
        <v>3463503</v>
      </c>
      <c r="E345" s="274">
        <f t="shared" si="156"/>
        <v>3136440</v>
      </c>
      <c r="F345" s="274">
        <f t="shared" si="156"/>
        <v>8727881</v>
      </c>
      <c r="G345" s="274">
        <f t="shared" si="156"/>
        <v>0</v>
      </c>
      <c r="H345" s="235">
        <f t="shared" si="156"/>
        <v>5516363</v>
      </c>
      <c r="I345" s="274">
        <f t="shared" si="156"/>
        <v>3211518</v>
      </c>
      <c r="J345" s="274">
        <f t="shared" si="156"/>
        <v>3215349</v>
      </c>
      <c r="K345" s="274">
        <f t="shared" si="156"/>
        <v>0</v>
      </c>
      <c r="L345" s="274">
        <f t="shared" si="156"/>
        <v>5512532</v>
      </c>
    </row>
    <row r="346" spans="1:12" ht="16.5" customHeight="1">
      <c r="A346" s="73" t="s">
        <v>163</v>
      </c>
      <c r="B346" s="491" t="s">
        <v>164</v>
      </c>
      <c r="C346" s="492"/>
      <c r="D346" s="199">
        <v>0</v>
      </c>
      <c r="E346" s="199"/>
      <c r="F346" s="276">
        <v>0</v>
      </c>
      <c r="G346" s="275"/>
      <c r="H346" s="235"/>
      <c r="I346" s="268">
        <f t="shared" ref="I346:I350" si="157">J346</f>
        <v>0</v>
      </c>
      <c r="J346" s="199"/>
      <c r="K346" s="199">
        <v>0</v>
      </c>
      <c r="L346" s="269">
        <f t="shared" ref="L346:L352" si="158">F346-J346-K346</f>
        <v>0</v>
      </c>
    </row>
    <row r="347" spans="1:12" ht="30" customHeight="1">
      <c r="A347" s="73" t="s">
        <v>165</v>
      </c>
      <c r="B347" s="498" t="s">
        <v>166</v>
      </c>
      <c r="C347" s="499"/>
      <c r="D347" s="199">
        <v>487079</v>
      </c>
      <c r="E347" s="199">
        <v>577290</v>
      </c>
      <c r="F347" s="268">
        <f>H347+I347</f>
        <v>596761</v>
      </c>
      <c r="G347" s="199"/>
      <c r="H347" s="237"/>
      <c r="I347" s="268">
        <f t="shared" si="157"/>
        <v>596761</v>
      </c>
      <c r="J347" s="199">
        <v>596761</v>
      </c>
      <c r="K347" s="199">
        <v>0</v>
      </c>
      <c r="L347" s="269">
        <f t="shared" si="158"/>
        <v>0</v>
      </c>
    </row>
    <row r="348" spans="1:12" ht="30.75" hidden="1" customHeight="1">
      <c r="A348" s="73" t="s">
        <v>167</v>
      </c>
      <c r="B348" s="491" t="s">
        <v>168</v>
      </c>
      <c r="C348" s="492"/>
      <c r="D348" s="199"/>
      <c r="E348" s="199"/>
      <c r="F348" s="268">
        <f t="shared" ref="F348:F350" si="159">H348+I348</f>
        <v>0</v>
      </c>
      <c r="G348" s="275"/>
      <c r="H348" s="235"/>
      <c r="I348" s="268">
        <f t="shared" si="157"/>
        <v>0</v>
      </c>
      <c r="J348" s="199"/>
      <c r="K348" s="199"/>
      <c r="L348" s="269">
        <f t="shared" si="158"/>
        <v>0</v>
      </c>
    </row>
    <row r="349" spans="1:12" ht="15.75" hidden="1" customHeight="1">
      <c r="A349" s="73" t="s">
        <v>169</v>
      </c>
      <c r="B349" s="491" t="s">
        <v>170</v>
      </c>
      <c r="C349" s="492"/>
      <c r="D349" s="199"/>
      <c r="E349" s="199"/>
      <c r="F349" s="268">
        <f t="shared" si="159"/>
        <v>0</v>
      </c>
      <c r="G349" s="275"/>
      <c r="H349" s="235"/>
      <c r="I349" s="268">
        <f t="shared" si="157"/>
        <v>0</v>
      </c>
      <c r="J349" s="199"/>
      <c r="K349" s="199"/>
      <c r="L349" s="269">
        <f t="shared" si="158"/>
        <v>0</v>
      </c>
    </row>
    <row r="350" spans="1:12" ht="28.5" customHeight="1">
      <c r="A350" s="73" t="s">
        <v>171</v>
      </c>
      <c r="B350" s="491" t="s">
        <v>172</v>
      </c>
      <c r="C350" s="492"/>
      <c r="D350" s="199">
        <v>2900000</v>
      </c>
      <c r="E350" s="199">
        <v>2446000</v>
      </c>
      <c r="F350" s="268">
        <f t="shared" si="159"/>
        <v>2445268</v>
      </c>
      <c r="G350" s="199"/>
      <c r="H350" s="237"/>
      <c r="I350" s="268">
        <f t="shared" si="157"/>
        <v>2445268</v>
      </c>
      <c r="J350" s="199">
        <v>2445268</v>
      </c>
      <c r="K350" s="199">
        <v>0</v>
      </c>
      <c r="L350" s="269">
        <f t="shared" si="158"/>
        <v>0</v>
      </c>
    </row>
    <row r="351" spans="1:12" ht="24.95" customHeight="1">
      <c r="A351" s="73" t="s">
        <v>173</v>
      </c>
      <c r="B351" s="491" t="s">
        <v>174</v>
      </c>
      <c r="C351" s="492"/>
      <c r="D351" s="199">
        <v>73049</v>
      </c>
      <c r="E351" s="199">
        <v>73150</v>
      </c>
      <c r="F351" s="268">
        <f>H351+I351</f>
        <v>5588027</v>
      </c>
      <c r="G351" s="199"/>
      <c r="H351" s="237">
        <v>5516363</v>
      </c>
      <c r="I351" s="268">
        <v>71664</v>
      </c>
      <c r="J351" s="305">
        <v>75495</v>
      </c>
      <c r="K351" s="199">
        <v>0</v>
      </c>
      <c r="L351" s="269">
        <f t="shared" si="158"/>
        <v>5512532</v>
      </c>
    </row>
    <row r="352" spans="1:12" ht="20.100000000000001" customHeight="1">
      <c r="A352" s="73" t="s">
        <v>175</v>
      </c>
      <c r="B352" s="496" t="s">
        <v>176</v>
      </c>
      <c r="C352" s="497"/>
      <c r="D352" s="199">
        <v>3375</v>
      </c>
      <c r="E352" s="199">
        <v>40000</v>
      </c>
      <c r="F352" s="268">
        <f>H352+I352</f>
        <v>97825</v>
      </c>
      <c r="G352" s="199"/>
      <c r="H352" s="237"/>
      <c r="I352" s="268">
        <v>97825</v>
      </c>
      <c r="J352" s="279">
        <v>97825</v>
      </c>
      <c r="K352" s="199">
        <v>0</v>
      </c>
      <c r="L352" s="269">
        <f t="shared" si="158"/>
        <v>0</v>
      </c>
    </row>
    <row r="353" spans="1:12" ht="30.75" customHeight="1">
      <c r="A353" s="50" t="s">
        <v>177</v>
      </c>
      <c r="B353" s="500" t="s">
        <v>178</v>
      </c>
      <c r="C353" s="501"/>
      <c r="D353" s="274">
        <f t="shared" ref="D353:L353" si="160">D354+D355</f>
        <v>123626</v>
      </c>
      <c r="E353" s="274">
        <f t="shared" si="160"/>
        <v>70000</v>
      </c>
      <c r="F353" s="274">
        <f t="shared" si="160"/>
        <v>64875</v>
      </c>
      <c r="G353" s="274">
        <f t="shared" si="160"/>
        <v>0</v>
      </c>
      <c r="H353" s="235">
        <f t="shared" si="160"/>
        <v>0</v>
      </c>
      <c r="I353" s="274">
        <f t="shared" si="160"/>
        <v>64875</v>
      </c>
      <c r="J353" s="274">
        <f t="shared" si="160"/>
        <v>64875</v>
      </c>
      <c r="K353" s="274">
        <v>0</v>
      </c>
      <c r="L353" s="274">
        <f t="shared" si="160"/>
        <v>0</v>
      </c>
    </row>
    <row r="354" spans="1:12" ht="20.100000000000001" customHeight="1">
      <c r="A354" s="73" t="s">
        <v>179</v>
      </c>
      <c r="B354" s="491" t="s">
        <v>180</v>
      </c>
      <c r="C354" s="492"/>
      <c r="D354" s="199">
        <v>0</v>
      </c>
      <c r="E354" s="199">
        <v>0</v>
      </c>
      <c r="F354" s="268">
        <f>H354+I354</f>
        <v>0</v>
      </c>
      <c r="G354" s="199"/>
      <c r="H354" s="237">
        <v>0</v>
      </c>
      <c r="I354" s="199">
        <v>0</v>
      </c>
      <c r="J354" s="199">
        <v>0</v>
      </c>
      <c r="K354" s="199"/>
      <c r="L354" s="269">
        <f>F354-J354-K354</f>
        <v>0</v>
      </c>
    </row>
    <row r="355" spans="1:12" ht="28.5" customHeight="1">
      <c r="A355" s="73" t="s">
        <v>181</v>
      </c>
      <c r="B355" s="491" t="s">
        <v>182</v>
      </c>
      <c r="C355" s="492"/>
      <c r="D355" s="199">
        <v>123626</v>
      </c>
      <c r="E355" s="199">
        <v>70000</v>
      </c>
      <c r="F355" s="268">
        <f>H355+I355</f>
        <v>64875</v>
      </c>
      <c r="G355" s="199"/>
      <c r="H355" s="237"/>
      <c r="I355" s="199">
        <v>64875</v>
      </c>
      <c r="J355" s="279">
        <v>64875</v>
      </c>
      <c r="K355" s="199">
        <v>0</v>
      </c>
      <c r="L355" s="269">
        <f>F355-J355-K355</f>
        <v>0</v>
      </c>
    </row>
    <row r="356" spans="1:12" ht="31.5" customHeight="1">
      <c r="A356" s="50" t="s">
        <v>183</v>
      </c>
      <c r="B356" s="500" t="s">
        <v>184</v>
      </c>
      <c r="C356" s="523"/>
      <c r="D356" s="274">
        <f t="shared" ref="D356:L356" si="161">D357+D358+D359+D360</f>
        <v>4782825</v>
      </c>
      <c r="E356" s="274">
        <f t="shared" si="161"/>
        <v>4911164</v>
      </c>
      <c r="F356" s="274">
        <f t="shared" si="161"/>
        <v>25918318</v>
      </c>
      <c r="G356" s="274">
        <f t="shared" si="161"/>
        <v>0</v>
      </c>
      <c r="H356" s="235">
        <f t="shared" si="161"/>
        <v>21058534</v>
      </c>
      <c r="I356" s="274">
        <f t="shared" si="161"/>
        <v>4859784</v>
      </c>
      <c r="J356" s="274">
        <f t="shared" si="161"/>
        <v>4891296</v>
      </c>
      <c r="K356" s="274">
        <f t="shared" si="161"/>
        <v>0</v>
      </c>
      <c r="L356" s="274">
        <f t="shared" si="161"/>
        <v>21027022</v>
      </c>
    </row>
    <row r="357" spans="1:12" ht="27.75" customHeight="1">
      <c r="A357" s="106" t="s">
        <v>185</v>
      </c>
      <c r="B357" s="504" t="s">
        <v>186</v>
      </c>
      <c r="C357" s="524"/>
      <c r="D357" s="199">
        <v>4766164</v>
      </c>
      <c r="E357" s="199">
        <v>4766164</v>
      </c>
      <c r="F357" s="268">
        <f>H357+I357</f>
        <v>23954672</v>
      </c>
      <c r="G357" s="199"/>
      <c r="H357" s="237">
        <v>19263476</v>
      </c>
      <c r="I357" s="289">
        <f>6427012-1735816</f>
        <v>4691196</v>
      </c>
      <c r="J357" s="291">
        <v>4755641</v>
      </c>
      <c r="K357" s="199">
        <v>0</v>
      </c>
      <c r="L357" s="269">
        <f>F357-J357-K357</f>
        <v>19199031</v>
      </c>
    </row>
    <row r="358" spans="1:12" ht="27.75" customHeight="1">
      <c r="A358" s="106" t="s">
        <v>187</v>
      </c>
      <c r="B358" s="491" t="s">
        <v>188</v>
      </c>
      <c r="C358" s="520"/>
      <c r="D358" s="199"/>
      <c r="E358" s="199"/>
      <c r="F358" s="268">
        <v>0</v>
      </c>
      <c r="G358" s="199"/>
      <c r="H358" s="237"/>
      <c r="I358" s="289">
        <f>F358-H358</f>
        <v>0</v>
      </c>
      <c r="J358" s="199"/>
      <c r="K358" s="199">
        <v>0</v>
      </c>
      <c r="L358" s="269">
        <f>F358-J358-K358</f>
        <v>0</v>
      </c>
    </row>
    <row r="359" spans="1:12" ht="24.75" customHeight="1">
      <c r="A359" s="106" t="s">
        <v>189</v>
      </c>
      <c r="B359" s="491" t="s">
        <v>190</v>
      </c>
      <c r="C359" s="520"/>
      <c r="D359" s="199"/>
      <c r="E359" s="199"/>
      <c r="F359" s="268">
        <f>H359+I359</f>
        <v>0</v>
      </c>
      <c r="G359" s="199"/>
      <c r="H359" s="237"/>
      <c r="I359" s="289">
        <f>J359</f>
        <v>0</v>
      </c>
      <c r="J359" s="199"/>
      <c r="K359" s="199">
        <v>0</v>
      </c>
      <c r="L359" s="269">
        <f>F359-J359-K359</f>
        <v>0</v>
      </c>
    </row>
    <row r="360" spans="1:12" ht="20.100000000000001" customHeight="1">
      <c r="A360" s="106" t="s">
        <v>191</v>
      </c>
      <c r="B360" s="498" t="s">
        <v>192</v>
      </c>
      <c r="C360" s="519"/>
      <c r="D360" s="315">
        <v>16661</v>
      </c>
      <c r="E360" s="315">
        <v>145000</v>
      </c>
      <c r="F360" s="316">
        <f>H360+I360</f>
        <v>1963646</v>
      </c>
      <c r="G360" s="315"/>
      <c r="H360" s="301">
        <v>1795058</v>
      </c>
      <c r="I360" s="309">
        <v>168588</v>
      </c>
      <c r="J360" s="315">
        <v>135655</v>
      </c>
      <c r="K360" s="315">
        <v>0</v>
      </c>
      <c r="L360" s="317">
        <f>F360-J360-K360</f>
        <v>1827991</v>
      </c>
    </row>
    <row r="361" spans="1:12" ht="53.25" customHeight="1">
      <c r="A361" s="153" t="s">
        <v>506</v>
      </c>
      <c r="B361" s="111" t="s">
        <v>194</v>
      </c>
      <c r="C361" s="318"/>
      <c r="D361" s="274">
        <f t="shared" ref="D361:L361" si="162">D362+D363+D364+D365+D367+D366</f>
        <v>5186146</v>
      </c>
      <c r="E361" s="274">
        <f t="shared" si="162"/>
        <v>6764146</v>
      </c>
      <c r="F361" s="274">
        <f t="shared" si="162"/>
        <v>6153038</v>
      </c>
      <c r="G361" s="274">
        <f t="shared" si="162"/>
        <v>0</v>
      </c>
      <c r="H361" s="235">
        <f t="shared" si="162"/>
        <v>246800</v>
      </c>
      <c r="I361" s="274">
        <f t="shared" si="162"/>
        <v>5906238</v>
      </c>
      <c r="J361" s="274">
        <f t="shared" si="162"/>
        <v>5934209</v>
      </c>
      <c r="K361" s="274">
        <f t="shared" si="162"/>
        <v>0</v>
      </c>
      <c r="L361" s="274">
        <f t="shared" si="162"/>
        <v>218829</v>
      </c>
    </row>
    <row r="362" spans="1:12" ht="20.25" customHeight="1">
      <c r="A362" s="73" t="s">
        <v>195</v>
      </c>
      <c r="B362" s="108" t="s">
        <v>196</v>
      </c>
      <c r="C362" s="314"/>
      <c r="D362" s="199">
        <v>0</v>
      </c>
      <c r="E362" s="199"/>
      <c r="F362" s="276">
        <v>0</v>
      </c>
      <c r="G362" s="275"/>
      <c r="H362" s="237"/>
      <c r="I362" s="276">
        <f>F362-H362</f>
        <v>0</v>
      </c>
      <c r="J362" s="199"/>
      <c r="K362" s="199">
        <v>0</v>
      </c>
      <c r="L362" s="269">
        <f t="shared" ref="L362:L367" si="163">F362-J362-K362</f>
        <v>0</v>
      </c>
    </row>
    <row r="363" spans="1:12" ht="24.75" customHeight="1">
      <c r="A363" s="73" t="s">
        <v>197</v>
      </c>
      <c r="B363" s="99" t="s">
        <v>198</v>
      </c>
      <c r="C363" s="313"/>
      <c r="D363" s="199">
        <v>0</v>
      </c>
      <c r="E363" s="199"/>
      <c r="F363" s="276">
        <v>0</v>
      </c>
      <c r="G363" s="275"/>
      <c r="H363" s="237"/>
      <c r="I363" s="276"/>
      <c r="J363" s="199"/>
      <c r="K363" s="199">
        <v>0</v>
      </c>
      <c r="L363" s="269">
        <f t="shared" si="163"/>
        <v>0</v>
      </c>
    </row>
    <row r="364" spans="1:12" ht="15">
      <c r="A364" s="73" t="s">
        <v>199</v>
      </c>
      <c r="B364" s="100" t="s">
        <v>200</v>
      </c>
      <c r="C364" s="319"/>
      <c r="D364" s="199">
        <v>656863</v>
      </c>
      <c r="E364" s="199">
        <v>536863</v>
      </c>
      <c r="F364" s="276">
        <f>H364+I364</f>
        <v>758829</v>
      </c>
      <c r="G364" s="199"/>
      <c r="H364" s="237">
        <v>245331</v>
      </c>
      <c r="I364" s="276">
        <v>513498</v>
      </c>
      <c r="J364" s="291">
        <v>541899</v>
      </c>
      <c r="K364" s="199">
        <v>0</v>
      </c>
      <c r="L364" s="269">
        <f t="shared" si="163"/>
        <v>216930</v>
      </c>
    </row>
    <row r="365" spans="1:12" ht="15">
      <c r="A365" s="73" t="s">
        <v>203</v>
      </c>
      <c r="B365" s="491" t="s">
        <v>204</v>
      </c>
      <c r="C365" s="520"/>
      <c r="D365" s="199"/>
      <c r="E365" s="199"/>
      <c r="F365" s="268">
        <v>0</v>
      </c>
      <c r="G365" s="199"/>
      <c r="H365" s="237"/>
      <c r="I365" s="268">
        <f>F365-H365</f>
        <v>0</v>
      </c>
      <c r="J365" s="199"/>
      <c r="K365" s="199">
        <v>0</v>
      </c>
      <c r="L365" s="269">
        <f t="shared" si="163"/>
        <v>0</v>
      </c>
    </row>
    <row r="366" spans="1:12" ht="25.5">
      <c r="A366" s="73" t="s">
        <v>211</v>
      </c>
      <c r="B366" s="100" t="s">
        <v>212</v>
      </c>
      <c r="C366" s="313"/>
      <c r="D366" s="199"/>
      <c r="E366" s="199"/>
      <c r="F366" s="268">
        <v>0</v>
      </c>
      <c r="G366" s="199"/>
      <c r="H366" s="237"/>
      <c r="I366" s="268">
        <f>F366-H366</f>
        <v>0</v>
      </c>
      <c r="J366" s="199"/>
      <c r="K366" s="199">
        <v>0</v>
      </c>
      <c r="L366" s="269">
        <f t="shared" si="163"/>
        <v>0</v>
      </c>
    </row>
    <row r="367" spans="1:12" ht="16.5" customHeight="1">
      <c r="A367" s="73" t="s">
        <v>215</v>
      </c>
      <c r="B367" s="491" t="s">
        <v>216</v>
      </c>
      <c r="C367" s="520"/>
      <c r="D367" s="199">
        <v>4529283</v>
      </c>
      <c r="E367" s="199">
        <v>6227283</v>
      </c>
      <c r="F367" s="268">
        <f>H367+I367</f>
        <v>5394209</v>
      </c>
      <c r="G367" s="199"/>
      <c r="H367" s="237">
        <v>1469</v>
      </c>
      <c r="I367" s="268">
        <v>5392740</v>
      </c>
      <c r="J367" s="199">
        <v>5392310</v>
      </c>
      <c r="K367" s="199">
        <v>0</v>
      </c>
      <c r="L367" s="269">
        <f t="shared" si="163"/>
        <v>1899</v>
      </c>
    </row>
    <row r="368" spans="1:12" ht="25.5">
      <c r="A368" s="50" t="s">
        <v>507</v>
      </c>
      <c r="B368" s="105" t="s">
        <v>218</v>
      </c>
      <c r="C368" s="320"/>
      <c r="D368" s="274">
        <f t="shared" ref="D368:L368" si="164">D369+D370+D371</f>
        <v>-45353005</v>
      </c>
      <c r="E368" s="274">
        <f t="shared" si="164"/>
        <v>-42218125</v>
      </c>
      <c r="F368" s="274">
        <f t="shared" si="164"/>
        <v>-38277118</v>
      </c>
      <c r="G368" s="274">
        <f t="shared" si="164"/>
        <v>0</v>
      </c>
      <c r="H368" s="235">
        <f t="shared" si="164"/>
        <v>0</v>
      </c>
      <c r="I368" s="274">
        <f t="shared" si="164"/>
        <v>-38277118</v>
      </c>
      <c r="J368" s="274">
        <f t="shared" si="164"/>
        <v>-38277118</v>
      </c>
      <c r="K368" s="274">
        <v>0</v>
      </c>
      <c r="L368" s="274">
        <f t="shared" si="164"/>
        <v>0</v>
      </c>
    </row>
    <row r="369" spans="1:12" ht="18.75" customHeight="1">
      <c r="A369" s="73" t="s">
        <v>219</v>
      </c>
      <c r="B369" s="99" t="s">
        <v>220</v>
      </c>
      <c r="C369" s="313"/>
      <c r="D369" s="199">
        <v>0</v>
      </c>
      <c r="E369" s="199">
        <v>0</v>
      </c>
      <c r="F369" s="268">
        <f>H369+I369</f>
        <v>0</v>
      </c>
      <c r="G369" s="199"/>
      <c r="H369" s="237"/>
      <c r="I369" s="321">
        <f>J369</f>
        <v>0</v>
      </c>
      <c r="J369" s="199">
        <v>0</v>
      </c>
      <c r="K369" s="199">
        <v>0</v>
      </c>
      <c r="L369" s="269">
        <f>F369-J369-K369</f>
        <v>0</v>
      </c>
    </row>
    <row r="370" spans="1:12" ht="42" customHeight="1">
      <c r="A370" s="322" t="s">
        <v>508</v>
      </c>
      <c r="B370" s="100" t="s">
        <v>222</v>
      </c>
      <c r="C370" s="313"/>
      <c r="D370" s="199">
        <v>-45353005</v>
      </c>
      <c r="E370" s="199">
        <v>-42218125</v>
      </c>
      <c r="F370" s="268">
        <f>H370+I370</f>
        <v>-38277118</v>
      </c>
      <c r="G370" s="199"/>
      <c r="H370" s="237"/>
      <c r="I370" s="321">
        <f>J370</f>
        <v>-38277118</v>
      </c>
      <c r="J370" s="199">
        <v>-38277118</v>
      </c>
      <c r="K370" s="199">
        <v>0</v>
      </c>
      <c r="L370" s="269">
        <f>F370-J370-K370</f>
        <v>0</v>
      </c>
    </row>
    <row r="371" spans="1:12" ht="15">
      <c r="A371" s="73" t="s">
        <v>227</v>
      </c>
      <c r="B371" s="99" t="s">
        <v>228</v>
      </c>
      <c r="C371" s="313"/>
      <c r="D371" s="199">
        <v>0</v>
      </c>
      <c r="E371" s="199"/>
      <c r="F371" s="268">
        <f>H371+I371</f>
        <v>0</v>
      </c>
      <c r="G371" s="199"/>
      <c r="H371" s="237"/>
      <c r="I371" s="321">
        <f>J371</f>
        <v>0</v>
      </c>
      <c r="J371" s="199"/>
      <c r="K371" s="199">
        <v>0</v>
      </c>
      <c r="L371" s="269">
        <f>F371-J371-K371</f>
        <v>0</v>
      </c>
    </row>
    <row r="372" spans="1:12" ht="21" customHeight="1">
      <c r="A372" s="50" t="s">
        <v>243</v>
      </c>
      <c r="B372" s="521" t="s">
        <v>244</v>
      </c>
      <c r="C372" s="522"/>
      <c r="D372" s="274">
        <f>D379</f>
        <v>0</v>
      </c>
      <c r="E372" s="274">
        <f>E379</f>
        <v>0</v>
      </c>
      <c r="F372" s="274">
        <f t="shared" ref="F372:J372" si="165">F379</f>
        <v>0</v>
      </c>
      <c r="G372" s="274">
        <f t="shared" si="165"/>
        <v>0</v>
      </c>
      <c r="H372" s="274">
        <f t="shared" si="165"/>
        <v>0</v>
      </c>
      <c r="I372" s="274">
        <f t="shared" si="165"/>
        <v>0</v>
      </c>
      <c r="J372" s="274">
        <f t="shared" si="165"/>
        <v>0</v>
      </c>
      <c r="K372" s="274">
        <f t="shared" ref="K372:L372" si="166">K373</f>
        <v>0</v>
      </c>
      <c r="L372" s="274">
        <f t="shared" si="166"/>
        <v>0</v>
      </c>
    </row>
    <row r="373" spans="1:12" ht="26.25" customHeight="1">
      <c r="A373" s="50" t="s">
        <v>509</v>
      </c>
      <c r="B373" s="111" t="s">
        <v>246</v>
      </c>
      <c r="C373" s="323"/>
      <c r="D373" s="274">
        <f t="shared" ref="D373:L373" si="167">D374+D375+D376+D377+D378</f>
        <v>0</v>
      </c>
      <c r="E373" s="274">
        <f t="shared" si="167"/>
        <v>0</v>
      </c>
      <c r="F373" s="274">
        <f t="shared" si="167"/>
        <v>0</v>
      </c>
      <c r="G373" s="274">
        <f t="shared" si="167"/>
        <v>0</v>
      </c>
      <c r="H373" s="235">
        <f t="shared" si="167"/>
        <v>0</v>
      </c>
      <c r="I373" s="274">
        <f t="shared" si="167"/>
        <v>0</v>
      </c>
      <c r="J373" s="274">
        <f t="shared" si="167"/>
        <v>0</v>
      </c>
      <c r="K373" s="274">
        <f t="shared" si="167"/>
        <v>0</v>
      </c>
      <c r="L373" s="274">
        <f t="shared" si="167"/>
        <v>0</v>
      </c>
    </row>
    <row r="374" spans="1:12" ht="24.95" hidden="1" customHeight="1">
      <c r="A374" s="106" t="s">
        <v>247</v>
      </c>
      <c r="B374" s="499" t="s">
        <v>248</v>
      </c>
      <c r="C374" s="519"/>
      <c r="D374" s="199"/>
      <c r="E374" s="199"/>
      <c r="F374" s="276">
        <v>0</v>
      </c>
      <c r="G374" s="275"/>
      <c r="H374" s="235"/>
      <c r="I374" s="276">
        <f>F374-H374</f>
        <v>0</v>
      </c>
      <c r="J374" s="199"/>
      <c r="K374" s="199"/>
      <c r="L374" s="269">
        <f>F374-J374-K374</f>
        <v>0</v>
      </c>
    </row>
    <row r="375" spans="1:12" ht="24.95" hidden="1" customHeight="1">
      <c r="A375" s="106" t="s">
        <v>510</v>
      </c>
      <c r="B375" s="499" t="s">
        <v>250</v>
      </c>
      <c r="C375" s="519"/>
      <c r="D375" s="199"/>
      <c r="E375" s="199"/>
      <c r="F375" s="276">
        <v>0</v>
      </c>
      <c r="G375" s="275"/>
      <c r="H375" s="235"/>
      <c r="I375" s="276">
        <f>F375-H375</f>
        <v>0</v>
      </c>
      <c r="J375" s="199"/>
      <c r="K375" s="199"/>
      <c r="L375" s="269">
        <f>F375-J375-K375</f>
        <v>0</v>
      </c>
    </row>
    <row r="376" spans="1:12" ht="24.95" hidden="1" customHeight="1">
      <c r="A376" s="106" t="s">
        <v>251</v>
      </c>
      <c r="B376" s="499" t="s">
        <v>252</v>
      </c>
      <c r="C376" s="519"/>
      <c r="D376" s="199"/>
      <c r="E376" s="199"/>
      <c r="F376" s="276">
        <v>0</v>
      </c>
      <c r="G376" s="275"/>
      <c r="H376" s="235"/>
      <c r="I376" s="276">
        <f>F376-H376</f>
        <v>0</v>
      </c>
      <c r="J376" s="199"/>
      <c r="K376" s="199"/>
      <c r="L376" s="269">
        <f>F376-J376-K376</f>
        <v>0</v>
      </c>
    </row>
    <row r="377" spans="1:12" ht="24.95" hidden="1" customHeight="1">
      <c r="A377" s="106" t="s">
        <v>253</v>
      </c>
      <c r="B377" s="499" t="s">
        <v>254</v>
      </c>
      <c r="C377" s="519"/>
      <c r="D377" s="199"/>
      <c r="E377" s="199"/>
      <c r="F377" s="276">
        <v>0</v>
      </c>
      <c r="G377" s="275"/>
      <c r="H377" s="235"/>
      <c r="I377" s="276">
        <f>F377-H377</f>
        <v>0</v>
      </c>
      <c r="J377" s="199"/>
      <c r="K377" s="199"/>
      <c r="L377" s="269">
        <f>F377-J377-K377</f>
        <v>0</v>
      </c>
    </row>
    <row r="378" spans="1:12" ht="15.75" customHeight="1">
      <c r="A378" s="73" t="s">
        <v>511</v>
      </c>
      <c r="B378" s="324" t="s">
        <v>512</v>
      </c>
      <c r="C378" s="325"/>
      <c r="D378" s="199"/>
      <c r="E378" s="199"/>
      <c r="F378" s="276">
        <v>0</v>
      </c>
      <c r="G378" s="275"/>
      <c r="H378" s="235"/>
      <c r="I378" s="276">
        <f>F378-H378</f>
        <v>0</v>
      </c>
      <c r="J378" s="199"/>
      <c r="K378" s="199">
        <v>0</v>
      </c>
      <c r="L378" s="269">
        <f>F378-J378-K378</f>
        <v>0</v>
      </c>
    </row>
    <row r="379" spans="1:12" ht="29.25" customHeight="1">
      <c r="A379" s="73" t="s">
        <v>261</v>
      </c>
      <c r="B379" s="324" t="s">
        <v>262</v>
      </c>
      <c r="C379" s="325"/>
      <c r="D379" s="199"/>
      <c r="E379" s="199"/>
      <c r="F379" s="276">
        <f>H379+I379</f>
        <v>0</v>
      </c>
      <c r="G379" s="275"/>
      <c r="H379" s="235"/>
      <c r="I379" s="276">
        <v>0</v>
      </c>
      <c r="J379" s="199">
        <v>0</v>
      </c>
      <c r="K379" s="199"/>
      <c r="L379" s="278"/>
    </row>
    <row r="380" spans="1:12" ht="20.25" customHeight="1">
      <c r="A380" s="208" t="s">
        <v>513</v>
      </c>
      <c r="B380" s="326" t="s">
        <v>264</v>
      </c>
      <c r="C380" s="327"/>
      <c r="D380" s="234">
        <f t="shared" ref="D380:L380" si="168">D381</f>
        <v>7473031</v>
      </c>
      <c r="E380" s="234">
        <f t="shared" si="168"/>
        <v>9248688</v>
      </c>
      <c r="F380" s="234">
        <f t="shared" si="168"/>
        <v>9191680</v>
      </c>
      <c r="G380" s="234">
        <f t="shared" si="168"/>
        <v>0</v>
      </c>
      <c r="H380" s="235">
        <f t="shared" si="168"/>
        <v>0</v>
      </c>
      <c r="I380" s="234">
        <f t="shared" si="168"/>
        <v>9191680</v>
      </c>
      <c r="J380" s="234">
        <f t="shared" si="168"/>
        <v>9191680</v>
      </c>
      <c r="K380" s="234">
        <f>K381</f>
        <v>0</v>
      </c>
      <c r="L380" s="234">
        <f t="shared" si="168"/>
        <v>0</v>
      </c>
    </row>
    <row r="381" spans="1:12" ht="30.75" customHeight="1">
      <c r="A381" s="208" t="s">
        <v>265</v>
      </c>
      <c r="B381" s="326" t="s">
        <v>266</v>
      </c>
      <c r="C381" s="327"/>
      <c r="D381" s="234">
        <f t="shared" ref="D381:L381" si="169">D382+D397</f>
        <v>7473031</v>
      </c>
      <c r="E381" s="234">
        <f t="shared" si="169"/>
        <v>9248688</v>
      </c>
      <c r="F381" s="234">
        <f t="shared" si="169"/>
        <v>9191680</v>
      </c>
      <c r="G381" s="234">
        <f t="shared" si="169"/>
        <v>0</v>
      </c>
      <c r="H381" s="235">
        <f t="shared" si="169"/>
        <v>0</v>
      </c>
      <c r="I381" s="234">
        <f t="shared" si="169"/>
        <v>9191680</v>
      </c>
      <c r="J381" s="234">
        <f t="shared" si="169"/>
        <v>9191680</v>
      </c>
      <c r="K381" s="234">
        <f t="shared" si="169"/>
        <v>0</v>
      </c>
      <c r="L381" s="234">
        <f t="shared" si="169"/>
        <v>0</v>
      </c>
    </row>
    <row r="382" spans="1:12" ht="43.5" customHeight="1">
      <c r="A382" s="208" t="s">
        <v>514</v>
      </c>
      <c r="B382" s="328" t="s">
        <v>268</v>
      </c>
      <c r="C382" s="327"/>
      <c r="D382" s="234">
        <f>D383+D384+D385+D386+D387+D388+D389+D390+D391+D393+D394+D395+D396+D392</f>
        <v>7281640</v>
      </c>
      <c r="E382" s="234">
        <f t="shared" ref="E382:L382" si="170">E383+E384+E385+E386+E387+E388+E389+E390+E391+E393+E394+E395+E396+E392</f>
        <v>8968688</v>
      </c>
      <c r="F382" s="234">
        <f t="shared" si="170"/>
        <v>8937608</v>
      </c>
      <c r="G382" s="234">
        <f t="shared" si="170"/>
        <v>0</v>
      </c>
      <c r="H382" s="234">
        <f t="shared" si="170"/>
        <v>0</v>
      </c>
      <c r="I382" s="234">
        <f t="shared" si="170"/>
        <v>8937608</v>
      </c>
      <c r="J382" s="234">
        <f t="shared" si="170"/>
        <v>8937608</v>
      </c>
      <c r="K382" s="234">
        <f t="shared" si="170"/>
        <v>0</v>
      </c>
      <c r="L382" s="234">
        <f t="shared" si="170"/>
        <v>0</v>
      </c>
    </row>
    <row r="383" spans="1:12" ht="20.100000000000001" hidden="1" customHeight="1">
      <c r="A383" s="106" t="s">
        <v>321</v>
      </c>
      <c r="B383" s="154" t="s">
        <v>322</v>
      </c>
      <c r="C383" s="267"/>
      <c r="D383" s="199"/>
      <c r="E383" s="199"/>
      <c r="F383" s="276">
        <v>0</v>
      </c>
      <c r="G383" s="275"/>
      <c r="H383" s="235"/>
      <c r="I383" s="276">
        <f>F383-H383</f>
        <v>0</v>
      </c>
      <c r="J383" s="199"/>
      <c r="K383" s="199"/>
      <c r="L383" s="269">
        <f t="shared" ref="L383:L396" si="171">F383-J383-K383</f>
        <v>0</v>
      </c>
    </row>
    <row r="384" spans="1:12" ht="20.100000000000001" hidden="1" customHeight="1">
      <c r="A384" s="106" t="s">
        <v>323</v>
      </c>
      <c r="B384" s="154" t="s">
        <v>324</v>
      </c>
      <c r="C384" s="267"/>
      <c r="D384" s="199"/>
      <c r="E384" s="199"/>
      <c r="F384" s="276">
        <v>0</v>
      </c>
      <c r="G384" s="275"/>
      <c r="H384" s="235"/>
      <c r="I384" s="276">
        <f t="shared" ref="I384:I396" si="172">F384-H384</f>
        <v>0</v>
      </c>
      <c r="J384" s="199"/>
      <c r="K384" s="199"/>
      <c r="L384" s="269">
        <f t="shared" si="171"/>
        <v>0</v>
      </c>
    </row>
    <row r="385" spans="1:12" ht="20.100000000000001" hidden="1" customHeight="1">
      <c r="A385" s="106" t="s">
        <v>327</v>
      </c>
      <c r="B385" s="155" t="s">
        <v>328</v>
      </c>
      <c r="C385" s="267"/>
      <c r="D385" s="199"/>
      <c r="E385" s="199"/>
      <c r="F385" s="276">
        <v>0</v>
      </c>
      <c r="G385" s="275"/>
      <c r="H385" s="235"/>
      <c r="I385" s="276">
        <f t="shared" si="172"/>
        <v>0</v>
      </c>
      <c r="J385" s="199"/>
      <c r="K385" s="199"/>
      <c r="L385" s="269">
        <f t="shared" si="171"/>
        <v>0</v>
      </c>
    </row>
    <row r="386" spans="1:12" ht="20.100000000000001" customHeight="1">
      <c r="A386" s="106" t="s">
        <v>329</v>
      </c>
      <c r="B386" s="155" t="s">
        <v>330</v>
      </c>
      <c r="C386" s="267"/>
      <c r="D386" s="199"/>
      <c r="E386" s="199"/>
      <c r="F386" s="276">
        <v>0</v>
      </c>
      <c r="G386" s="275"/>
      <c r="H386" s="235"/>
      <c r="I386" s="276">
        <f t="shared" si="172"/>
        <v>0</v>
      </c>
      <c r="J386" s="199"/>
      <c r="K386" s="199">
        <v>0</v>
      </c>
      <c r="L386" s="269">
        <f t="shared" si="171"/>
        <v>0</v>
      </c>
    </row>
    <row r="387" spans="1:12" ht="24.75" customHeight="1">
      <c r="A387" s="106" t="s">
        <v>331</v>
      </c>
      <c r="B387" s="155" t="s">
        <v>332</v>
      </c>
      <c r="C387" s="267"/>
      <c r="D387" s="199">
        <v>181640</v>
      </c>
      <c r="E387" s="199">
        <v>252688</v>
      </c>
      <c r="F387" s="268">
        <f>H387+I387</f>
        <v>249040</v>
      </c>
      <c r="G387" s="199"/>
      <c r="H387" s="235"/>
      <c r="I387" s="268">
        <f>J387</f>
        <v>249040</v>
      </c>
      <c r="J387" s="199">
        <v>249040</v>
      </c>
      <c r="K387" s="199">
        <v>0</v>
      </c>
      <c r="L387" s="269">
        <f t="shared" si="171"/>
        <v>0</v>
      </c>
    </row>
    <row r="388" spans="1:12" ht="20.100000000000001" hidden="1" customHeight="1">
      <c r="A388" s="106" t="s">
        <v>333</v>
      </c>
      <c r="B388" s="155" t="s">
        <v>334</v>
      </c>
      <c r="C388" s="267"/>
      <c r="D388" s="199"/>
      <c r="E388" s="199"/>
      <c r="F388" s="268">
        <v>0</v>
      </c>
      <c r="G388" s="199"/>
      <c r="H388" s="235"/>
      <c r="I388" s="268">
        <f t="shared" si="172"/>
        <v>0</v>
      </c>
      <c r="J388" s="199"/>
      <c r="K388" s="199"/>
      <c r="L388" s="269">
        <f t="shared" si="171"/>
        <v>0</v>
      </c>
    </row>
    <row r="389" spans="1:12" ht="20.100000000000001" hidden="1" customHeight="1">
      <c r="A389" s="106" t="s">
        <v>335</v>
      </c>
      <c r="B389" s="108" t="s">
        <v>336</v>
      </c>
      <c r="C389" s="267"/>
      <c r="D389" s="199"/>
      <c r="E389" s="199"/>
      <c r="F389" s="268">
        <v>0</v>
      </c>
      <c r="G389" s="199"/>
      <c r="H389" s="235"/>
      <c r="I389" s="268">
        <f t="shared" si="172"/>
        <v>0</v>
      </c>
      <c r="J389" s="199"/>
      <c r="K389" s="199"/>
      <c r="L389" s="269">
        <f t="shared" si="171"/>
        <v>0</v>
      </c>
    </row>
    <row r="390" spans="1:12" ht="20.100000000000001" hidden="1" customHeight="1">
      <c r="A390" s="106" t="s">
        <v>337</v>
      </c>
      <c r="B390" s="108" t="s">
        <v>338</v>
      </c>
      <c r="C390" s="267"/>
      <c r="D390" s="199"/>
      <c r="E390" s="199"/>
      <c r="F390" s="268">
        <v>0</v>
      </c>
      <c r="G390" s="199"/>
      <c r="H390" s="235"/>
      <c r="I390" s="268">
        <f t="shared" si="172"/>
        <v>0</v>
      </c>
      <c r="J390" s="199"/>
      <c r="K390" s="199"/>
      <c r="L390" s="269">
        <f t="shared" si="171"/>
        <v>0</v>
      </c>
    </row>
    <row r="391" spans="1:12" ht="27" customHeight="1">
      <c r="A391" s="329" t="s">
        <v>515</v>
      </c>
      <c r="B391" s="108" t="s">
        <v>342</v>
      </c>
      <c r="C391" s="267"/>
      <c r="D391" s="199"/>
      <c r="E391" s="199"/>
      <c r="F391" s="268">
        <f>H391+I391</f>
        <v>0</v>
      </c>
      <c r="G391" s="199"/>
      <c r="H391" s="235"/>
      <c r="I391" s="268">
        <f>J391</f>
        <v>0</v>
      </c>
      <c r="J391" s="199"/>
      <c r="K391" s="199">
        <v>0</v>
      </c>
      <c r="L391" s="269">
        <f t="shared" si="171"/>
        <v>0</v>
      </c>
    </row>
    <row r="392" spans="1:12" ht="27" customHeight="1">
      <c r="A392" s="106" t="s">
        <v>343</v>
      </c>
      <c r="B392" s="108" t="s">
        <v>344</v>
      </c>
      <c r="C392" s="267"/>
      <c r="D392" s="199">
        <v>7100000</v>
      </c>
      <c r="E392" s="199">
        <v>8716000</v>
      </c>
      <c r="F392" s="268">
        <f>H392+I392</f>
        <v>8688568</v>
      </c>
      <c r="G392" s="199"/>
      <c r="H392" s="235"/>
      <c r="I392" s="268">
        <f>J392</f>
        <v>8688568</v>
      </c>
      <c r="J392" s="199">
        <v>8688568</v>
      </c>
      <c r="K392" s="199">
        <v>0</v>
      </c>
      <c r="L392" s="269">
        <f t="shared" si="171"/>
        <v>0</v>
      </c>
    </row>
    <row r="393" spans="1:12" ht="20.100000000000001" customHeight="1">
      <c r="A393" s="106" t="s">
        <v>345</v>
      </c>
      <c r="B393" s="108" t="s">
        <v>346</v>
      </c>
      <c r="C393" s="267"/>
      <c r="D393" s="199">
        <v>0</v>
      </c>
      <c r="E393" s="199"/>
      <c r="F393" s="268">
        <f>H393+I393</f>
        <v>0</v>
      </c>
      <c r="G393" s="199"/>
      <c r="H393" s="235"/>
      <c r="I393" s="268">
        <f>J393</f>
        <v>0</v>
      </c>
      <c r="J393" s="199"/>
      <c r="K393" s="199">
        <v>0</v>
      </c>
      <c r="L393" s="269">
        <f t="shared" si="171"/>
        <v>0</v>
      </c>
    </row>
    <row r="394" spans="1:12" ht="20.100000000000001" hidden="1" customHeight="1">
      <c r="A394" s="106" t="s">
        <v>347</v>
      </c>
      <c r="B394" s="108" t="s">
        <v>348</v>
      </c>
      <c r="C394" s="267"/>
      <c r="D394" s="199">
        <v>0</v>
      </c>
      <c r="E394" s="199"/>
      <c r="F394" s="276">
        <f>H394+I394</f>
        <v>0</v>
      </c>
      <c r="G394" s="275"/>
      <c r="H394" s="235"/>
      <c r="I394" s="276">
        <f>J394</f>
        <v>0</v>
      </c>
      <c r="J394" s="199"/>
      <c r="K394" s="199">
        <v>0</v>
      </c>
      <c r="L394" s="269">
        <f t="shared" si="171"/>
        <v>0</v>
      </c>
    </row>
    <row r="395" spans="1:12" ht="20.100000000000001" hidden="1" customHeight="1">
      <c r="A395" s="106" t="s">
        <v>349</v>
      </c>
      <c r="B395" s="108" t="s">
        <v>350</v>
      </c>
      <c r="C395" s="267"/>
      <c r="D395" s="199">
        <v>0</v>
      </c>
      <c r="E395" s="199"/>
      <c r="F395" s="276">
        <f>H395+I395</f>
        <v>0</v>
      </c>
      <c r="G395" s="275"/>
      <c r="H395" s="235"/>
      <c r="I395" s="276">
        <f>J395</f>
        <v>0</v>
      </c>
      <c r="J395" s="199"/>
      <c r="K395" s="199">
        <v>0</v>
      </c>
      <c r="L395" s="269">
        <f t="shared" si="171"/>
        <v>0</v>
      </c>
    </row>
    <row r="396" spans="1:12" ht="15" hidden="1">
      <c r="B396" s="108" t="s">
        <v>352</v>
      </c>
      <c r="C396" s="267"/>
      <c r="D396" s="199"/>
      <c r="E396" s="199"/>
      <c r="F396" s="276">
        <v>0</v>
      </c>
      <c r="G396" s="275"/>
      <c r="H396" s="235"/>
      <c r="I396" s="276">
        <f t="shared" si="172"/>
        <v>0</v>
      </c>
      <c r="J396" s="199"/>
      <c r="K396" s="199"/>
      <c r="L396" s="269">
        <f t="shared" si="171"/>
        <v>0</v>
      </c>
    </row>
    <row r="397" spans="1:12" ht="29.25" customHeight="1">
      <c r="A397" s="208" t="s">
        <v>378</v>
      </c>
      <c r="B397" s="330" t="s">
        <v>379</v>
      </c>
      <c r="C397" s="331"/>
      <c r="D397" s="234">
        <f>D398+D399+D400+D401+D402+D404+D405+D403</f>
        <v>191391</v>
      </c>
      <c r="E397" s="234">
        <f t="shared" ref="E397:L397" si="173">E398+E399+E400+E401+E402+E404+E405+E403</f>
        <v>280000</v>
      </c>
      <c r="F397" s="234">
        <f t="shared" si="173"/>
        <v>254072</v>
      </c>
      <c r="G397" s="234">
        <f t="shared" si="173"/>
        <v>0</v>
      </c>
      <c r="H397" s="235">
        <f t="shared" si="173"/>
        <v>0</v>
      </c>
      <c r="I397" s="234">
        <f t="shared" si="173"/>
        <v>254072</v>
      </c>
      <c r="J397" s="234">
        <f t="shared" si="173"/>
        <v>254072</v>
      </c>
      <c r="K397" s="234">
        <f t="shared" si="173"/>
        <v>0</v>
      </c>
      <c r="L397" s="234">
        <f t="shared" si="173"/>
        <v>0</v>
      </c>
    </row>
    <row r="398" spans="1:12" ht="27.75" hidden="1" customHeight="1">
      <c r="A398" s="73" t="s">
        <v>380</v>
      </c>
      <c r="B398" s="154" t="s">
        <v>381</v>
      </c>
      <c r="C398" s="267"/>
      <c r="D398" s="199"/>
      <c r="E398" s="275"/>
      <c r="F398" s="276">
        <v>0</v>
      </c>
      <c r="G398" s="275"/>
      <c r="H398" s="235"/>
      <c r="I398" s="276">
        <f>F398</f>
        <v>0</v>
      </c>
      <c r="J398" s="275"/>
      <c r="K398" s="199"/>
      <c r="L398" s="269">
        <f t="shared" ref="L398:L405" si="174">F398-J398-K398</f>
        <v>0</v>
      </c>
    </row>
    <row r="399" spans="1:12" ht="26.25" hidden="1" customHeight="1">
      <c r="A399" s="73" t="s">
        <v>382</v>
      </c>
      <c r="B399" s="154" t="s">
        <v>383</v>
      </c>
      <c r="C399" s="267"/>
      <c r="D399" s="199"/>
      <c r="E399" s="275"/>
      <c r="F399" s="276">
        <v>0</v>
      </c>
      <c r="G399" s="275"/>
      <c r="H399" s="235"/>
      <c r="I399" s="276">
        <f t="shared" ref="I399:I402" si="175">F399</f>
        <v>0</v>
      </c>
      <c r="J399" s="275"/>
      <c r="K399" s="199"/>
      <c r="L399" s="269">
        <f t="shared" si="174"/>
        <v>0</v>
      </c>
    </row>
    <row r="400" spans="1:12" ht="29.25" hidden="1" customHeight="1">
      <c r="A400" s="73" t="s">
        <v>384</v>
      </c>
      <c r="B400" s="154" t="s">
        <v>385</v>
      </c>
      <c r="C400" s="267"/>
      <c r="D400" s="199"/>
      <c r="E400" s="275"/>
      <c r="F400" s="92">
        <v>0</v>
      </c>
      <c r="G400" s="275"/>
      <c r="H400" s="235"/>
      <c r="I400" s="276">
        <f t="shared" si="175"/>
        <v>0</v>
      </c>
      <c r="J400" s="275"/>
      <c r="K400" s="199"/>
      <c r="L400" s="84">
        <f t="shared" si="174"/>
        <v>0</v>
      </c>
    </row>
    <row r="401" spans="1:12" ht="27" hidden="1" customHeight="1">
      <c r="A401" s="54" t="s">
        <v>386</v>
      </c>
      <c r="B401" s="332" t="s">
        <v>387</v>
      </c>
      <c r="C401" s="333"/>
      <c r="D401" s="334"/>
      <c r="E401" s="335"/>
      <c r="F401" s="336">
        <v>0</v>
      </c>
      <c r="G401" s="335"/>
      <c r="H401" s="337"/>
      <c r="I401" s="276">
        <f t="shared" si="175"/>
        <v>0</v>
      </c>
      <c r="J401" s="335"/>
      <c r="K401" s="334"/>
      <c r="L401" s="219">
        <f t="shared" si="174"/>
        <v>0</v>
      </c>
    </row>
    <row r="402" spans="1:12" ht="27" customHeight="1">
      <c r="A402" s="338" t="s">
        <v>388</v>
      </c>
      <c r="B402" s="203" t="s">
        <v>389</v>
      </c>
      <c r="C402" s="333"/>
      <c r="D402" s="339"/>
      <c r="E402" s="340"/>
      <c r="F402" s="341">
        <v>0</v>
      </c>
      <c r="G402" s="342"/>
      <c r="H402" s="343"/>
      <c r="I402" s="276">
        <f t="shared" si="175"/>
        <v>0</v>
      </c>
      <c r="J402" s="342"/>
      <c r="K402" s="344">
        <v>0</v>
      </c>
      <c r="L402" s="345">
        <f t="shared" si="174"/>
        <v>0</v>
      </c>
    </row>
    <row r="403" spans="1:12" ht="41.25" customHeight="1">
      <c r="A403" s="220" t="s">
        <v>457</v>
      </c>
      <c r="B403" s="203" t="s">
        <v>458</v>
      </c>
      <c r="C403" s="333"/>
      <c r="D403" s="344">
        <v>191391</v>
      </c>
      <c r="E403" s="344">
        <v>230000</v>
      </c>
      <c r="F403" s="346">
        <f>H403+I403</f>
        <v>207024</v>
      </c>
      <c r="G403" s="344"/>
      <c r="H403" s="347"/>
      <c r="I403" s="117">
        <f>J403</f>
        <v>207024</v>
      </c>
      <c r="J403" s="344">
        <v>207024</v>
      </c>
      <c r="K403" s="344">
        <v>0</v>
      </c>
      <c r="L403" s="345"/>
    </row>
    <row r="404" spans="1:12" ht="29.25" hidden="1" customHeight="1">
      <c r="A404" s="204" t="s">
        <v>392</v>
      </c>
      <c r="B404" s="155" t="s">
        <v>393</v>
      </c>
      <c r="C404" s="267"/>
      <c r="D404" s="348">
        <v>0</v>
      </c>
      <c r="E404" s="348"/>
      <c r="F404" s="349">
        <f>H404+I404</f>
        <v>0</v>
      </c>
      <c r="G404" s="348"/>
      <c r="H404" s="350"/>
      <c r="I404" s="351">
        <f>J404</f>
        <v>0</v>
      </c>
      <c r="J404" s="348"/>
      <c r="K404" s="348">
        <v>0</v>
      </c>
      <c r="L404" s="352">
        <f t="shared" si="174"/>
        <v>0</v>
      </c>
    </row>
    <row r="405" spans="1:12" ht="44.25" customHeight="1" thickBot="1">
      <c r="A405" s="221" t="s">
        <v>394</v>
      </c>
      <c r="B405" s="206" t="s">
        <v>395</v>
      </c>
      <c r="C405" s="267"/>
      <c r="D405" s="353">
        <v>0</v>
      </c>
      <c r="E405" s="340">
        <v>50000</v>
      </c>
      <c r="F405" s="354">
        <f>H405+I405</f>
        <v>47048</v>
      </c>
      <c r="G405" s="355"/>
      <c r="H405" s="356"/>
      <c r="I405" s="357">
        <f>J405</f>
        <v>47048</v>
      </c>
      <c r="J405" s="340">
        <v>47048</v>
      </c>
      <c r="K405" s="358"/>
      <c r="L405" s="352">
        <f t="shared" si="174"/>
        <v>0</v>
      </c>
    </row>
    <row r="406" spans="1:12" ht="29.25" customHeight="1" thickBot="1">
      <c r="A406" s="247" t="s">
        <v>516</v>
      </c>
      <c r="B406" s="359" t="s">
        <v>23</v>
      </c>
      <c r="C406" s="360"/>
      <c r="D406" s="361">
        <f t="shared" ref="D406:I406" si="176">D408+D423+D430+D435+D536</f>
        <v>290078961</v>
      </c>
      <c r="E406" s="361">
        <f t="shared" si="176"/>
        <v>281647873</v>
      </c>
      <c r="F406" s="361">
        <f t="shared" si="176"/>
        <v>221148379</v>
      </c>
      <c r="G406" s="361">
        <f t="shared" si="176"/>
        <v>0</v>
      </c>
      <c r="H406" s="361">
        <f t="shared" si="176"/>
        <v>0</v>
      </c>
      <c r="I406" s="361">
        <f t="shared" si="176"/>
        <v>221148379</v>
      </c>
      <c r="J406" s="361">
        <f>J408+J423+J430+J435+J536</f>
        <v>221148379</v>
      </c>
      <c r="K406" s="361">
        <f t="shared" ref="K406:L406" si="177">K408+K423+K430+K435+K536+K527</f>
        <v>0</v>
      </c>
      <c r="L406" s="361">
        <f t="shared" si="177"/>
        <v>0</v>
      </c>
    </row>
    <row r="407" spans="1:12" ht="26.25" customHeight="1">
      <c r="A407" s="362" t="s">
        <v>517</v>
      </c>
      <c r="B407" s="363" t="s">
        <v>25</v>
      </c>
      <c r="C407" s="364"/>
      <c r="D407" s="365">
        <f t="shared" ref="D407:K407" si="178">D408-D411-D420+D423+D430</f>
        <v>196744</v>
      </c>
      <c r="E407" s="365">
        <f t="shared" si="178"/>
        <v>1704424</v>
      </c>
      <c r="F407" s="365">
        <f t="shared" si="178"/>
        <v>1699722</v>
      </c>
      <c r="G407" s="365">
        <f t="shared" si="178"/>
        <v>0</v>
      </c>
      <c r="H407" s="366">
        <f t="shared" si="178"/>
        <v>0</v>
      </c>
      <c r="I407" s="365">
        <f t="shared" si="178"/>
        <v>1699722</v>
      </c>
      <c r="J407" s="365">
        <f t="shared" si="178"/>
        <v>1699722</v>
      </c>
      <c r="K407" s="365">
        <f t="shared" si="178"/>
        <v>0</v>
      </c>
      <c r="L407" s="365">
        <f>F407-J407-K407</f>
        <v>0</v>
      </c>
    </row>
    <row r="408" spans="1:12" ht="13.5" customHeight="1">
      <c r="A408" s="258" t="s">
        <v>518</v>
      </c>
      <c r="B408" s="367" t="s">
        <v>27</v>
      </c>
      <c r="C408" s="364"/>
      <c r="D408" s="147">
        <f t="shared" ref="D408:L408" si="179">D409+D413</f>
        <v>45353005</v>
      </c>
      <c r="E408" s="147">
        <f t="shared" si="179"/>
        <v>42493125</v>
      </c>
      <c r="F408" s="147">
        <f t="shared" si="179"/>
        <v>38547416</v>
      </c>
      <c r="G408" s="147">
        <f t="shared" si="179"/>
        <v>0</v>
      </c>
      <c r="H408" s="235">
        <f t="shared" si="179"/>
        <v>0</v>
      </c>
      <c r="I408" s="147">
        <f t="shared" si="179"/>
        <v>38547416</v>
      </c>
      <c r="J408" s="147">
        <f t="shared" si="179"/>
        <v>38547416</v>
      </c>
      <c r="K408" s="147">
        <f t="shared" si="179"/>
        <v>0</v>
      </c>
      <c r="L408" s="147">
        <f t="shared" si="179"/>
        <v>0</v>
      </c>
    </row>
    <row r="409" spans="1:12" ht="15.75" customHeight="1">
      <c r="A409" s="258" t="s">
        <v>519</v>
      </c>
      <c r="B409" s="367" t="s">
        <v>29</v>
      </c>
      <c r="C409" s="364"/>
      <c r="D409" s="283">
        <f t="shared" ref="D409:L411" si="180">D410</f>
        <v>0</v>
      </c>
      <c r="E409" s="283">
        <f t="shared" si="180"/>
        <v>0</v>
      </c>
      <c r="F409" s="283">
        <f t="shared" si="180"/>
        <v>0</v>
      </c>
      <c r="G409" s="283">
        <f t="shared" si="180"/>
        <v>0</v>
      </c>
      <c r="H409" s="235">
        <f t="shared" si="180"/>
        <v>0</v>
      </c>
      <c r="I409" s="283">
        <f t="shared" si="180"/>
        <v>0</v>
      </c>
      <c r="J409" s="283">
        <f t="shared" si="180"/>
        <v>0</v>
      </c>
      <c r="K409" s="283">
        <f t="shared" si="180"/>
        <v>0</v>
      </c>
      <c r="L409" s="283">
        <f t="shared" si="180"/>
        <v>0</v>
      </c>
    </row>
    <row r="410" spans="1:12" ht="29.25" customHeight="1">
      <c r="A410" s="75" t="s">
        <v>520</v>
      </c>
      <c r="B410" s="271" t="s">
        <v>90</v>
      </c>
      <c r="C410" s="364"/>
      <c r="D410" s="147">
        <f t="shared" si="180"/>
        <v>0</v>
      </c>
      <c r="E410" s="147">
        <f t="shared" si="180"/>
        <v>0</v>
      </c>
      <c r="F410" s="147">
        <f t="shared" si="180"/>
        <v>0</v>
      </c>
      <c r="G410" s="147">
        <f t="shared" si="180"/>
        <v>0</v>
      </c>
      <c r="H410" s="235">
        <f t="shared" si="180"/>
        <v>0</v>
      </c>
      <c r="I410" s="147">
        <f t="shared" si="180"/>
        <v>0</v>
      </c>
      <c r="J410" s="147">
        <f t="shared" si="180"/>
        <v>0</v>
      </c>
      <c r="K410" s="147">
        <f t="shared" si="180"/>
        <v>0</v>
      </c>
      <c r="L410" s="147">
        <f t="shared" si="180"/>
        <v>0</v>
      </c>
    </row>
    <row r="411" spans="1:12" ht="17.25" customHeight="1">
      <c r="A411" s="75" t="s">
        <v>521</v>
      </c>
      <c r="B411" s="271" t="s">
        <v>92</v>
      </c>
      <c r="C411" s="364"/>
      <c r="D411" s="147">
        <f t="shared" si="180"/>
        <v>0</v>
      </c>
      <c r="E411" s="147">
        <f t="shared" si="180"/>
        <v>0</v>
      </c>
      <c r="F411" s="147">
        <f t="shared" si="180"/>
        <v>0</v>
      </c>
      <c r="G411" s="147">
        <f t="shared" si="180"/>
        <v>0</v>
      </c>
      <c r="H411" s="235">
        <f t="shared" si="180"/>
        <v>0</v>
      </c>
      <c r="I411" s="147">
        <f t="shared" si="180"/>
        <v>0</v>
      </c>
      <c r="J411" s="147">
        <f t="shared" si="180"/>
        <v>0</v>
      </c>
      <c r="K411" s="147">
        <f t="shared" si="180"/>
        <v>0</v>
      </c>
      <c r="L411" s="147">
        <f t="shared" si="180"/>
        <v>0</v>
      </c>
    </row>
    <row r="412" spans="1:12" ht="37.5" customHeight="1">
      <c r="A412" s="73" t="s">
        <v>101</v>
      </c>
      <c r="B412" s="107" t="s">
        <v>102</v>
      </c>
      <c r="C412" s="267"/>
      <c r="D412" s="275"/>
      <c r="E412" s="275"/>
      <c r="F412" s="92">
        <v>0</v>
      </c>
      <c r="G412" s="275"/>
      <c r="H412" s="235"/>
      <c r="I412" s="92">
        <f>F412-H412</f>
        <v>0</v>
      </c>
      <c r="J412" s="275"/>
      <c r="K412" s="275">
        <v>0</v>
      </c>
      <c r="L412" s="93">
        <f>F412-J412-K412</f>
        <v>0</v>
      </c>
    </row>
    <row r="413" spans="1:12" ht="13.5" customHeight="1">
      <c r="A413" s="75" t="s">
        <v>522</v>
      </c>
      <c r="B413" s="42" t="s">
        <v>134</v>
      </c>
      <c r="C413" s="272"/>
      <c r="D413" s="147">
        <f t="shared" ref="D413:L413" si="181">D414</f>
        <v>45353005</v>
      </c>
      <c r="E413" s="147">
        <f t="shared" si="181"/>
        <v>42493125</v>
      </c>
      <c r="F413" s="147">
        <f t="shared" si="181"/>
        <v>38547416</v>
      </c>
      <c r="G413" s="147">
        <f t="shared" si="181"/>
        <v>0</v>
      </c>
      <c r="H413" s="235">
        <f t="shared" si="181"/>
        <v>0</v>
      </c>
      <c r="I413" s="147">
        <f t="shared" si="181"/>
        <v>38547416</v>
      </c>
      <c r="J413" s="147">
        <f t="shared" si="181"/>
        <v>38547416</v>
      </c>
      <c r="K413" s="147">
        <f t="shared" si="181"/>
        <v>0</v>
      </c>
      <c r="L413" s="147">
        <f t="shared" si="181"/>
        <v>0</v>
      </c>
    </row>
    <row r="414" spans="1:12" ht="27.75" customHeight="1">
      <c r="A414" s="75" t="s">
        <v>523</v>
      </c>
      <c r="B414" s="490" t="s">
        <v>160</v>
      </c>
      <c r="C414" s="490"/>
      <c r="D414" s="147">
        <f t="shared" ref="D414:L414" si="182">D415+D420</f>
        <v>45353005</v>
      </c>
      <c r="E414" s="147">
        <f t="shared" si="182"/>
        <v>42493125</v>
      </c>
      <c r="F414" s="147">
        <f t="shared" si="182"/>
        <v>38547416</v>
      </c>
      <c r="G414" s="147">
        <f t="shared" si="182"/>
        <v>0</v>
      </c>
      <c r="H414" s="235">
        <f t="shared" si="182"/>
        <v>0</v>
      </c>
      <c r="I414" s="147">
        <f t="shared" si="182"/>
        <v>38547416</v>
      </c>
      <c r="J414" s="147">
        <f t="shared" si="182"/>
        <v>38547416</v>
      </c>
      <c r="K414" s="147">
        <f t="shared" si="182"/>
        <v>0</v>
      </c>
      <c r="L414" s="147">
        <f t="shared" si="182"/>
        <v>0</v>
      </c>
    </row>
    <row r="415" spans="1:12" ht="15">
      <c r="A415" s="368" t="s">
        <v>524</v>
      </c>
      <c r="B415" s="369" t="s">
        <v>194</v>
      </c>
      <c r="C415" s="370"/>
      <c r="D415" s="371">
        <f t="shared" ref="D415:L415" si="183">D416+D417+D418+D419</f>
        <v>0</v>
      </c>
      <c r="E415" s="371">
        <f t="shared" si="183"/>
        <v>275000</v>
      </c>
      <c r="F415" s="371">
        <f t="shared" si="183"/>
        <v>270298</v>
      </c>
      <c r="G415" s="371">
        <f t="shared" si="183"/>
        <v>0</v>
      </c>
      <c r="H415" s="235">
        <f t="shared" si="183"/>
        <v>0</v>
      </c>
      <c r="I415" s="371">
        <f t="shared" si="183"/>
        <v>270298</v>
      </c>
      <c r="J415" s="371">
        <f t="shared" si="183"/>
        <v>270298</v>
      </c>
      <c r="K415" s="371">
        <f t="shared" si="183"/>
        <v>0</v>
      </c>
      <c r="L415" s="371">
        <f t="shared" si="183"/>
        <v>0</v>
      </c>
    </row>
    <row r="416" spans="1:12" ht="18" customHeight="1">
      <c r="A416" s="73" t="s">
        <v>201</v>
      </c>
      <c r="B416" s="499" t="s">
        <v>202</v>
      </c>
      <c r="C416" s="499"/>
      <c r="D416" s="275"/>
      <c r="E416" s="275"/>
      <c r="F416" s="92">
        <v>0</v>
      </c>
      <c r="G416" s="275"/>
      <c r="H416" s="235"/>
      <c r="I416" s="92">
        <f>F416-H416</f>
        <v>0</v>
      </c>
      <c r="J416" s="275"/>
      <c r="K416" s="275">
        <v>0</v>
      </c>
      <c r="L416" s="93">
        <f>F416-J416-K416</f>
        <v>0</v>
      </c>
    </row>
    <row r="417" spans="1:12" ht="27.95" customHeight="1">
      <c r="A417" s="73" t="s">
        <v>205</v>
      </c>
      <c r="B417" s="108" t="s">
        <v>206</v>
      </c>
      <c r="C417" s="108"/>
      <c r="D417" s="275"/>
      <c r="E417" s="275"/>
      <c r="F417" s="92">
        <v>0</v>
      </c>
      <c r="G417" s="275"/>
      <c r="H417" s="235"/>
      <c r="I417" s="92">
        <f>F417-H417</f>
        <v>0</v>
      </c>
      <c r="J417" s="275"/>
      <c r="K417" s="275">
        <v>0</v>
      </c>
      <c r="L417" s="93">
        <f>F417-J417-K417</f>
        <v>0</v>
      </c>
    </row>
    <row r="418" spans="1:12" ht="27.95" customHeight="1">
      <c r="A418" s="73" t="s">
        <v>207</v>
      </c>
      <c r="B418" s="108" t="s">
        <v>208</v>
      </c>
      <c r="C418" s="108"/>
      <c r="D418" s="310">
        <v>0</v>
      </c>
      <c r="E418" s="310">
        <v>275000</v>
      </c>
      <c r="F418" s="372">
        <f>H418+I418</f>
        <v>270298</v>
      </c>
      <c r="G418" s="373"/>
      <c r="H418" s="294"/>
      <c r="I418" s="372">
        <f>J418</f>
        <v>270298</v>
      </c>
      <c r="J418" s="373">
        <v>270298</v>
      </c>
      <c r="K418" s="275">
        <v>0</v>
      </c>
      <c r="L418" s="93">
        <f>F418-J418-K418</f>
        <v>0</v>
      </c>
    </row>
    <row r="419" spans="1:12" ht="16.5" customHeight="1">
      <c r="A419" s="73" t="s">
        <v>213</v>
      </c>
      <c r="B419" s="108" t="s">
        <v>214</v>
      </c>
      <c r="C419" s="108"/>
      <c r="D419" s="374">
        <v>0</v>
      </c>
      <c r="E419" s="374">
        <v>0</v>
      </c>
      <c r="F419" s="375">
        <f>H419+I419</f>
        <v>0</v>
      </c>
      <c r="G419" s="376"/>
      <c r="H419" s="294"/>
      <c r="I419" s="377">
        <f>J419</f>
        <v>0</v>
      </c>
      <c r="J419" s="376">
        <v>0</v>
      </c>
      <c r="K419" s="376">
        <v>0</v>
      </c>
      <c r="L419" s="378">
        <f>F419-J419-K419</f>
        <v>0</v>
      </c>
    </row>
    <row r="420" spans="1:12" ht="25.5" customHeight="1">
      <c r="A420" s="379" t="s">
        <v>525</v>
      </c>
      <c r="B420" s="369" t="s">
        <v>218</v>
      </c>
      <c r="C420" s="370"/>
      <c r="D420" s="371">
        <f>D421+D422</f>
        <v>45353005</v>
      </c>
      <c r="E420" s="371">
        <f t="shared" ref="E420:J420" si="184">E421+E422</f>
        <v>42218125</v>
      </c>
      <c r="F420" s="371">
        <f t="shared" si="184"/>
        <v>38277118</v>
      </c>
      <c r="G420" s="371">
        <f t="shared" si="184"/>
        <v>0</v>
      </c>
      <c r="H420" s="371">
        <f t="shared" si="184"/>
        <v>0</v>
      </c>
      <c r="I420" s="371">
        <f t="shared" si="184"/>
        <v>38277118</v>
      </c>
      <c r="J420" s="371">
        <f t="shared" si="184"/>
        <v>38277118</v>
      </c>
      <c r="K420" s="371">
        <f>K421+K422</f>
        <v>0</v>
      </c>
      <c r="L420" s="371">
        <f t="shared" ref="L420" si="185">L421+L422</f>
        <v>0</v>
      </c>
    </row>
    <row r="421" spans="1:12" ht="20.100000000000001" customHeight="1">
      <c r="A421" s="73" t="s">
        <v>223</v>
      </c>
      <c r="B421" s="100" t="s">
        <v>224</v>
      </c>
      <c r="C421" s="380"/>
      <c r="D421" s="310">
        <v>45353005</v>
      </c>
      <c r="E421" s="310">
        <v>42218125</v>
      </c>
      <c r="F421" s="381">
        <f t="shared" ref="F421:F426" si="186">H421+I421</f>
        <v>38277118</v>
      </c>
      <c r="G421" s="310"/>
      <c r="H421" s="235"/>
      <c r="I421" s="382">
        <f>J421</f>
        <v>38277118</v>
      </c>
      <c r="J421" s="310">
        <v>38277118</v>
      </c>
      <c r="K421" s="310">
        <v>0</v>
      </c>
      <c r="L421" s="383">
        <f>F421-J421-K421</f>
        <v>0</v>
      </c>
    </row>
    <row r="422" spans="1:12" ht="26.25" customHeight="1">
      <c r="A422" s="73" t="s">
        <v>225</v>
      </c>
      <c r="B422" s="313" t="s">
        <v>226</v>
      </c>
      <c r="C422" s="384"/>
      <c r="D422" s="310"/>
      <c r="E422" s="310"/>
      <c r="F422" s="381">
        <f t="shared" si="186"/>
        <v>0</v>
      </c>
      <c r="G422" s="310"/>
      <c r="H422" s="235"/>
      <c r="I422" s="382">
        <f>J422</f>
        <v>0</v>
      </c>
      <c r="J422" s="310">
        <v>0</v>
      </c>
      <c r="K422" s="310"/>
      <c r="L422" s="385"/>
    </row>
    <row r="423" spans="1:12" ht="15.75" customHeight="1">
      <c r="A423" s="386" t="s">
        <v>229</v>
      </c>
      <c r="B423" s="527" t="s">
        <v>230</v>
      </c>
      <c r="C423" s="528"/>
      <c r="D423" s="371">
        <f t="shared" ref="D423:L423" si="187">D424</f>
        <v>196744</v>
      </c>
      <c r="E423" s="371">
        <f t="shared" si="187"/>
        <v>1429424</v>
      </c>
      <c r="F423" s="371">
        <f t="shared" si="186"/>
        <v>1429424</v>
      </c>
      <c r="G423" s="371">
        <f t="shared" si="187"/>
        <v>0</v>
      </c>
      <c r="H423" s="235">
        <f t="shared" si="187"/>
        <v>0</v>
      </c>
      <c r="I423" s="371">
        <f t="shared" si="187"/>
        <v>1429424</v>
      </c>
      <c r="J423" s="371">
        <f t="shared" si="187"/>
        <v>1429424</v>
      </c>
      <c r="K423" s="371">
        <f t="shared" si="187"/>
        <v>0</v>
      </c>
      <c r="L423" s="371">
        <f t="shared" si="187"/>
        <v>0</v>
      </c>
    </row>
    <row r="424" spans="1:12" ht="24.75" customHeight="1">
      <c r="A424" s="379" t="s">
        <v>231</v>
      </c>
      <c r="B424" s="387" t="s">
        <v>232</v>
      </c>
      <c r="C424" s="388"/>
      <c r="D424" s="371">
        <f t="shared" ref="D424:L424" si="188">D425+D426+D427+D428+D429</f>
        <v>196744</v>
      </c>
      <c r="E424" s="371">
        <f t="shared" si="188"/>
        <v>1429424</v>
      </c>
      <c r="F424" s="371">
        <f t="shared" si="186"/>
        <v>1429424</v>
      </c>
      <c r="G424" s="371">
        <f t="shared" si="188"/>
        <v>0</v>
      </c>
      <c r="H424" s="235">
        <f t="shared" si="188"/>
        <v>0</v>
      </c>
      <c r="I424" s="371">
        <f t="shared" si="188"/>
        <v>1429424</v>
      </c>
      <c r="J424" s="371">
        <f t="shared" si="188"/>
        <v>1429424</v>
      </c>
      <c r="K424" s="371">
        <f t="shared" si="188"/>
        <v>0</v>
      </c>
      <c r="L424" s="371">
        <f t="shared" si="188"/>
        <v>0</v>
      </c>
    </row>
    <row r="425" spans="1:12" ht="25.5" customHeight="1">
      <c r="A425" s="73" t="s">
        <v>233</v>
      </c>
      <c r="B425" s="498" t="s">
        <v>234</v>
      </c>
      <c r="C425" s="499"/>
      <c r="D425" s="199">
        <v>66696</v>
      </c>
      <c r="E425" s="199">
        <v>129437</v>
      </c>
      <c r="F425" s="389">
        <f t="shared" si="186"/>
        <v>129437</v>
      </c>
      <c r="G425" s="390"/>
      <c r="H425" s="391"/>
      <c r="I425" s="290">
        <f t="shared" ref="I425:I429" si="189">J425</f>
        <v>129437</v>
      </c>
      <c r="J425" s="199">
        <v>129437</v>
      </c>
      <c r="K425" s="199">
        <v>0</v>
      </c>
      <c r="L425" s="84">
        <f>F425-J425-K425</f>
        <v>0</v>
      </c>
    </row>
    <row r="426" spans="1:12" ht="24.75" customHeight="1">
      <c r="A426" s="73" t="s">
        <v>235</v>
      </c>
      <c r="B426" s="498" t="s">
        <v>236</v>
      </c>
      <c r="C426" s="499"/>
      <c r="D426" s="199">
        <v>1053</v>
      </c>
      <c r="E426" s="199">
        <v>115213</v>
      </c>
      <c r="F426" s="389">
        <f t="shared" si="186"/>
        <v>115213</v>
      </c>
      <c r="G426" s="390"/>
      <c r="H426" s="391"/>
      <c r="I426" s="290">
        <f t="shared" si="189"/>
        <v>115213</v>
      </c>
      <c r="J426" s="199">
        <v>115213</v>
      </c>
      <c r="K426" s="199">
        <v>0</v>
      </c>
      <c r="L426" s="84">
        <f>F426-J426-K426</f>
        <v>0</v>
      </c>
    </row>
    <row r="427" spans="1:12" ht="15">
      <c r="A427" s="73" t="s">
        <v>237</v>
      </c>
      <c r="B427" s="498" t="s">
        <v>238</v>
      </c>
      <c r="C427" s="499"/>
      <c r="D427" s="199">
        <v>0</v>
      </c>
      <c r="E427" s="199"/>
      <c r="F427" s="389">
        <v>0</v>
      </c>
      <c r="G427" s="390"/>
      <c r="H427" s="391"/>
      <c r="I427" s="290">
        <f t="shared" si="189"/>
        <v>0</v>
      </c>
      <c r="J427" s="199"/>
      <c r="K427" s="199">
        <v>0</v>
      </c>
      <c r="L427" s="84">
        <f>F427-J427-K427</f>
        <v>0</v>
      </c>
    </row>
    <row r="428" spans="1:12" ht="28.5" customHeight="1">
      <c r="A428" s="73" t="s">
        <v>239</v>
      </c>
      <c r="B428" s="498" t="s">
        <v>240</v>
      </c>
      <c r="C428" s="499"/>
      <c r="D428" s="199">
        <v>128995</v>
      </c>
      <c r="E428" s="199">
        <v>1184774</v>
      </c>
      <c r="F428" s="389">
        <f>H428+I428</f>
        <v>1184774</v>
      </c>
      <c r="G428" s="390"/>
      <c r="H428" s="391"/>
      <c r="I428" s="290">
        <f t="shared" si="189"/>
        <v>1184774</v>
      </c>
      <c r="J428" s="199">
        <v>1184774</v>
      </c>
      <c r="K428" s="199">
        <v>0</v>
      </c>
      <c r="L428" s="84">
        <f>F428-J428-K428</f>
        <v>0</v>
      </c>
    </row>
    <row r="429" spans="1:12" ht="18" customHeight="1">
      <c r="A429" s="73" t="s">
        <v>241</v>
      </c>
      <c r="B429" s="108" t="s">
        <v>242</v>
      </c>
      <c r="C429" s="392"/>
      <c r="D429" s="310">
        <v>0</v>
      </c>
      <c r="E429" s="310">
        <f>J429</f>
        <v>0</v>
      </c>
      <c r="F429" s="381">
        <f>H429+I429</f>
        <v>0</v>
      </c>
      <c r="G429" s="393"/>
      <c r="H429" s="394"/>
      <c r="I429" s="382">
        <f t="shared" si="189"/>
        <v>0</v>
      </c>
      <c r="J429" s="310"/>
      <c r="K429" s="310">
        <v>0</v>
      </c>
      <c r="L429" s="383">
        <f>F429-J429-K429</f>
        <v>0</v>
      </c>
    </row>
    <row r="430" spans="1:12" ht="17.25" customHeight="1">
      <c r="A430" s="368" t="s">
        <v>243</v>
      </c>
      <c r="B430" s="369" t="s">
        <v>244</v>
      </c>
      <c r="C430" s="395"/>
      <c r="D430" s="371">
        <f t="shared" ref="D430:L430" si="190">D431</f>
        <v>0</v>
      </c>
      <c r="E430" s="371">
        <f t="shared" si="190"/>
        <v>0</v>
      </c>
      <c r="F430" s="371">
        <f t="shared" si="190"/>
        <v>0</v>
      </c>
      <c r="G430" s="371">
        <f t="shared" si="190"/>
        <v>0</v>
      </c>
      <c r="H430" s="371">
        <f t="shared" si="190"/>
        <v>0</v>
      </c>
      <c r="I430" s="371">
        <f t="shared" si="190"/>
        <v>0</v>
      </c>
      <c r="J430" s="371">
        <f t="shared" si="190"/>
        <v>0</v>
      </c>
      <c r="K430" s="371">
        <f t="shared" si="190"/>
        <v>0</v>
      </c>
      <c r="L430" s="371">
        <f t="shared" si="190"/>
        <v>0</v>
      </c>
    </row>
    <row r="431" spans="1:12" ht="28.5" customHeight="1">
      <c r="A431" s="368" t="s">
        <v>526</v>
      </c>
      <c r="B431" s="387" t="s">
        <v>246</v>
      </c>
      <c r="C431" s="395"/>
      <c r="D431" s="371">
        <f t="shared" ref="D431:L431" si="191">D432+D433+D434</f>
        <v>0</v>
      </c>
      <c r="E431" s="371">
        <f t="shared" si="191"/>
        <v>0</v>
      </c>
      <c r="F431" s="371">
        <f t="shared" si="191"/>
        <v>0</v>
      </c>
      <c r="G431" s="371">
        <f t="shared" si="191"/>
        <v>0</v>
      </c>
      <c r="H431" s="235">
        <f t="shared" si="191"/>
        <v>0</v>
      </c>
      <c r="I431" s="371">
        <f t="shared" si="191"/>
        <v>0</v>
      </c>
      <c r="J431" s="371">
        <f t="shared" si="191"/>
        <v>0</v>
      </c>
      <c r="K431" s="371">
        <f t="shared" si="191"/>
        <v>0</v>
      </c>
      <c r="L431" s="371">
        <f t="shared" si="191"/>
        <v>0</v>
      </c>
    </row>
    <row r="432" spans="1:12" ht="28.5" customHeight="1">
      <c r="A432" s="73" t="s">
        <v>255</v>
      </c>
      <c r="B432" s="108" t="s">
        <v>256</v>
      </c>
      <c r="C432" s="392"/>
      <c r="D432" s="275"/>
      <c r="E432" s="275"/>
      <c r="F432" s="92">
        <v>0</v>
      </c>
      <c r="G432" s="275"/>
      <c r="H432" s="235"/>
      <c r="I432" s="92">
        <f>F432-H432</f>
        <v>0</v>
      </c>
      <c r="J432" s="275"/>
      <c r="K432" s="275">
        <v>0</v>
      </c>
      <c r="L432" s="93">
        <f>F432-J432-K432</f>
        <v>0</v>
      </c>
    </row>
    <row r="433" spans="1:12" ht="28.5" customHeight="1">
      <c r="A433" s="73" t="s">
        <v>257</v>
      </c>
      <c r="B433" s="108" t="s">
        <v>258</v>
      </c>
      <c r="C433" s="392"/>
      <c r="D433" s="376"/>
      <c r="E433" s="376"/>
      <c r="F433" s="375">
        <f>H433+I433</f>
        <v>0</v>
      </c>
      <c r="G433" s="376"/>
      <c r="H433" s="294"/>
      <c r="I433" s="375">
        <v>0</v>
      </c>
      <c r="J433" s="376">
        <v>0</v>
      </c>
      <c r="K433" s="376">
        <v>0</v>
      </c>
      <c r="L433" s="396">
        <f>F433-J433-K433</f>
        <v>0</v>
      </c>
    </row>
    <row r="434" spans="1:12" ht="28.5" customHeight="1">
      <c r="A434" s="73" t="s">
        <v>259</v>
      </c>
      <c r="B434" s="108" t="s">
        <v>260</v>
      </c>
      <c r="C434" s="392"/>
      <c r="D434" s="376"/>
      <c r="E434" s="376"/>
      <c r="F434" s="375">
        <v>0</v>
      </c>
      <c r="G434" s="376"/>
      <c r="H434" s="294"/>
      <c r="I434" s="92">
        <f>F434-H434</f>
        <v>0</v>
      </c>
      <c r="J434" s="376">
        <v>0</v>
      </c>
      <c r="K434" s="376">
        <v>0</v>
      </c>
      <c r="L434" s="396">
        <f>F434-J434-K434</f>
        <v>0</v>
      </c>
    </row>
    <row r="435" spans="1:12" ht="17.25" customHeight="1">
      <c r="A435" s="397" t="s">
        <v>513</v>
      </c>
      <c r="B435" s="398" t="s">
        <v>264</v>
      </c>
      <c r="C435" s="399"/>
      <c r="D435" s="400">
        <f>D436</f>
        <v>237471801</v>
      </c>
      <c r="E435" s="400">
        <f t="shared" ref="E435:L435" si="192">E436</f>
        <v>225932635</v>
      </c>
      <c r="F435" s="400">
        <f t="shared" si="192"/>
        <v>169517506</v>
      </c>
      <c r="G435" s="400">
        <f t="shared" si="192"/>
        <v>0</v>
      </c>
      <c r="H435" s="400">
        <f t="shared" si="192"/>
        <v>0</v>
      </c>
      <c r="I435" s="400">
        <f t="shared" si="192"/>
        <v>169517506</v>
      </c>
      <c r="J435" s="400">
        <f t="shared" si="192"/>
        <v>169517506</v>
      </c>
      <c r="K435" s="400">
        <f t="shared" si="192"/>
        <v>0</v>
      </c>
      <c r="L435" s="400">
        <f t="shared" si="192"/>
        <v>0</v>
      </c>
    </row>
    <row r="436" spans="1:12" ht="25.5" customHeight="1">
      <c r="A436" s="397" t="s">
        <v>527</v>
      </c>
      <c r="B436" s="398" t="s">
        <v>266</v>
      </c>
      <c r="C436" s="399"/>
      <c r="D436" s="400">
        <f>D437+D525</f>
        <v>237471801</v>
      </c>
      <c r="E436" s="400">
        <f t="shared" ref="E436:L436" si="193">E437+E525</f>
        <v>225932635</v>
      </c>
      <c r="F436" s="400">
        <f t="shared" si="193"/>
        <v>169517506</v>
      </c>
      <c r="G436" s="400">
        <f t="shared" si="193"/>
        <v>0</v>
      </c>
      <c r="H436" s="400">
        <f t="shared" si="193"/>
        <v>0</v>
      </c>
      <c r="I436" s="400">
        <f t="shared" si="193"/>
        <v>169517506</v>
      </c>
      <c r="J436" s="400">
        <f t="shared" si="193"/>
        <v>169517506</v>
      </c>
      <c r="K436" s="400">
        <f t="shared" si="193"/>
        <v>0</v>
      </c>
      <c r="L436" s="400">
        <f t="shared" si="193"/>
        <v>0</v>
      </c>
    </row>
    <row r="437" spans="1:12" ht="39" customHeight="1">
      <c r="A437" s="75" t="s">
        <v>528</v>
      </c>
      <c r="B437" s="401" t="s">
        <v>268</v>
      </c>
      <c r="C437" s="402"/>
      <c r="D437" s="147">
        <f>D466+D513+D514+D519+D523</f>
        <v>225770228</v>
      </c>
      <c r="E437" s="147">
        <f t="shared" ref="E437:L437" si="194">E466+E513+E514+E519+E523</f>
        <v>191879882</v>
      </c>
      <c r="F437" s="147">
        <f t="shared" si="194"/>
        <v>133475539</v>
      </c>
      <c r="G437" s="147">
        <f t="shared" si="194"/>
        <v>0</v>
      </c>
      <c r="H437" s="147">
        <f t="shared" si="194"/>
        <v>0</v>
      </c>
      <c r="I437" s="147">
        <f t="shared" si="194"/>
        <v>133475539</v>
      </c>
      <c r="J437" s="147">
        <f t="shared" si="194"/>
        <v>133475539</v>
      </c>
      <c r="K437" s="147">
        <f t="shared" si="194"/>
        <v>0</v>
      </c>
      <c r="L437" s="147">
        <f t="shared" si="194"/>
        <v>0</v>
      </c>
    </row>
    <row r="438" spans="1:12" ht="24.75" hidden="1" customHeight="1">
      <c r="A438" s="73" t="s">
        <v>269</v>
      </c>
      <c r="B438" s="154" t="s">
        <v>270</v>
      </c>
      <c r="C438" s="155"/>
      <c r="D438" s="275">
        <v>0</v>
      </c>
      <c r="E438" s="275"/>
      <c r="F438" s="92">
        <v>0</v>
      </c>
      <c r="G438" s="275"/>
      <c r="H438" s="235"/>
      <c r="I438" s="92">
        <f t="shared" ref="I438:I443" si="195">J438</f>
        <v>0</v>
      </c>
      <c r="J438" s="275"/>
      <c r="K438" s="275"/>
      <c r="L438" s="93">
        <f t="shared" ref="L438:L443" si="196">F438-J438-K438</f>
        <v>0</v>
      </c>
    </row>
    <row r="439" spans="1:12" ht="21" hidden="1" customHeight="1">
      <c r="A439" s="73" t="s">
        <v>271</v>
      </c>
      <c r="B439" s="155" t="s">
        <v>272</v>
      </c>
      <c r="C439" s="155"/>
      <c r="D439" s="199"/>
      <c r="E439" s="199"/>
      <c r="F439" s="67">
        <f>H439+I439</f>
        <v>0</v>
      </c>
      <c r="G439" s="199"/>
      <c r="H439" s="237"/>
      <c r="I439" s="67">
        <f t="shared" si="195"/>
        <v>0</v>
      </c>
      <c r="J439" s="199"/>
      <c r="K439" s="199"/>
      <c r="L439" s="84">
        <f t="shared" si="196"/>
        <v>0</v>
      </c>
    </row>
    <row r="440" spans="1:12" ht="18" customHeight="1">
      <c r="A440" s="73" t="s">
        <v>273</v>
      </c>
      <c r="B440" s="155" t="s">
        <v>274</v>
      </c>
      <c r="C440" s="155"/>
      <c r="D440" s="199"/>
      <c r="E440" s="199"/>
      <c r="F440" s="67">
        <f>H440+I440</f>
        <v>0</v>
      </c>
      <c r="G440" s="199"/>
      <c r="H440" s="237"/>
      <c r="I440" s="67">
        <f t="shared" si="195"/>
        <v>0</v>
      </c>
      <c r="J440" s="199"/>
      <c r="K440" s="199"/>
      <c r="L440" s="84">
        <f t="shared" si="196"/>
        <v>0</v>
      </c>
    </row>
    <row r="441" spans="1:12" ht="12.75" hidden="1" customHeight="1">
      <c r="A441" s="73" t="s">
        <v>275</v>
      </c>
      <c r="B441" s="511" t="s">
        <v>276</v>
      </c>
      <c r="C441" s="512"/>
      <c r="D441" s="199">
        <v>0</v>
      </c>
      <c r="E441" s="199">
        <v>0</v>
      </c>
      <c r="F441" s="67">
        <f>H441+I441</f>
        <v>0</v>
      </c>
      <c r="G441" s="199"/>
      <c r="H441" s="237"/>
      <c r="I441" s="67">
        <f t="shared" si="195"/>
        <v>0</v>
      </c>
      <c r="J441" s="199"/>
      <c r="K441" s="199"/>
      <c r="L441" s="84">
        <f t="shared" si="196"/>
        <v>0</v>
      </c>
    </row>
    <row r="442" spans="1:12" ht="24.75" hidden="1" customHeight="1">
      <c r="A442" s="73" t="s">
        <v>277</v>
      </c>
      <c r="B442" s="155" t="s">
        <v>278</v>
      </c>
      <c r="C442" s="155"/>
      <c r="D442" s="199"/>
      <c r="E442" s="199"/>
      <c r="F442" s="67">
        <f>H442+I442</f>
        <v>0</v>
      </c>
      <c r="G442" s="199"/>
      <c r="H442" s="237"/>
      <c r="I442" s="67">
        <f t="shared" si="195"/>
        <v>0</v>
      </c>
      <c r="J442" s="199"/>
      <c r="K442" s="199"/>
      <c r="L442" s="84">
        <f t="shared" si="196"/>
        <v>0</v>
      </c>
    </row>
    <row r="443" spans="1:12" ht="27" hidden="1" customHeight="1">
      <c r="A443" s="73" t="s">
        <v>279</v>
      </c>
      <c r="B443" s="155" t="s">
        <v>280</v>
      </c>
      <c r="C443" s="155"/>
      <c r="D443" s="199"/>
      <c r="E443" s="199"/>
      <c r="F443" s="67">
        <f>H443+I443</f>
        <v>0</v>
      </c>
      <c r="G443" s="199"/>
      <c r="H443" s="237"/>
      <c r="I443" s="67">
        <f t="shared" si="195"/>
        <v>0</v>
      </c>
      <c r="J443" s="199"/>
      <c r="K443" s="199"/>
      <c r="L443" s="84">
        <f t="shared" si="196"/>
        <v>0</v>
      </c>
    </row>
    <row r="444" spans="1:12" ht="36.75" hidden="1" customHeight="1">
      <c r="A444" s="403" t="s">
        <v>529</v>
      </c>
      <c r="B444" s="404" t="s">
        <v>282</v>
      </c>
      <c r="C444" s="405"/>
      <c r="D444" s="406">
        <f t="shared" ref="D444:L444" si="197">D445+D446+D447</f>
        <v>0</v>
      </c>
      <c r="E444" s="406">
        <f t="shared" si="197"/>
        <v>0</v>
      </c>
      <c r="F444" s="407">
        <f t="shared" si="197"/>
        <v>0</v>
      </c>
      <c r="G444" s="407">
        <f t="shared" si="197"/>
        <v>0</v>
      </c>
      <c r="H444" s="408">
        <f t="shared" si="197"/>
        <v>0</v>
      </c>
      <c r="I444" s="407">
        <f t="shared" si="197"/>
        <v>0</v>
      </c>
      <c r="J444" s="407">
        <f t="shared" si="197"/>
        <v>0</v>
      </c>
      <c r="K444" s="407">
        <f t="shared" si="197"/>
        <v>0</v>
      </c>
      <c r="L444" s="409">
        <f t="shared" si="197"/>
        <v>0</v>
      </c>
    </row>
    <row r="445" spans="1:12" ht="39" hidden="1" customHeight="1">
      <c r="A445" s="73" t="s">
        <v>283</v>
      </c>
      <c r="B445" s="108" t="s">
        <v>284</v>
      </c>
      <c r="C445" s="108"/>
      <c r="D445" s="199"/>
      <c r="E445" s="199"/>
      <c r="F445" s="67">
        <f t="shared" ref="F445:F452" si="198">H445+I445</f>
        <v>0</v>
      </c>
      <c r="G445" s="199"/>
      <c r="H445" s="237"/>
      <c r="I445" s="67">
        <f t="shared" ref="I445:I452" si="199">J445</f>
        <v>0</v>
      </c>
      <c r="J445" s="199"/>
      <c r="K445" s="199"/>
      <c r="L445" s="84">
        <f t="shared" ref="L445:L452" si="200">F445-J445-K445</f>
        <v>0</v>
      </c>
    </row>
    <row r="446" spans="1:12" ht="25.5" hidden="1" customHeight="1">
      <c r="A446" s="73" t="s">
        <v>285</v>
      </c>
      <c r="B446" s="108" t="s">
        <v>286</v>
      </c>
      <c r="C446" s="108"/>
      <c r="D446" s="199"/>
      <c r="E446" s="199"/>
      <c r="F446" s="67">
        <f t="shared" si="198"/>
        <v>0</v>
      </c>
      <c r="G446" s="199"/>
      <c r="H446" s="237"/>
      <c r="I446" s="67">
        <f t="shared" si="199"/>
        <v>0</v>
      </c>
      <c r="J446" s="199"/>
      <c r="K446" s="199"/>
      <c r="L446" s="84">
        <f t="shared" si="200"/>
        <v>0</v>
      </c>
    </row>
    <row r="447" spans="1:12" ht="28.5" hidden="1" customHeight="1">
      <c r="A447" s="73" t="s">
        <v>287</v>
      </c>
      <c r="B447" s="108" t="s">
        <v>288</v>
      </c>
      <c r="C447" s="108"/>
      <c r="D447" s="199"/>
      <c r="E447" s="199"/>
      <c r="F447" s="67">
        <f t="shared" si="198"/>
        <v>0</v>
      </c>
      <c r="G447" s="199"/>
      <c r="H447" s="237"/>
      <c r="I447" s="67">
        <f t="shared" si="199"/>
        <v>0</v>
      </c>
      <c r="J447" s="199"/>
      <c r="K447" s="199"/>
      <c r="L447" s="84">
        <f t="shared" si="200"/>
        <v>0</v>
      </c>
    </row>
    <row r="448" spans="1:12" ht="25.5" hidden="1" customHeight="1">
      <c r="A448" s="73" t="s">
        <v>289</v>
      </c>
      <c r="B448" s="107" t="s">
        <v>290</v>
      </c>
      <c r="C448" s="108"/>
      <c r="D448" s="199"/>
      <c r="E448" s="199"/>
      <c r="F448" s="67">
        <f t="shared" si="198"/>
        <v>0</v>
      </c>
      <c r="G448" s="199"/>
      <c r="H448" s="237"/>
      <c r="I448" s="67">
        <f t="shared" si="199"/>
        <v>0</v>
      </c>
      <c r="J448" s="199"/>
      <c r="K448" s="199"/>
      <c r="L448" s="84">
        <f t="shared" si="200"/>
        <v>0</v>
      </c>
    </row>
    <row r="449" spans="1:12" ht="22.5" hidden="1" customHeight="1">
      <c r="A449" s="174" t="s">
        <v>291</v>
      </c>
      <c r="B449" s="108" t="s">
        <v>292</v>
      </c>
      <c r="C449" s="108"/>
      <c r="D449" s="199"/>
      <c r="E449" s="199"/>
      <c r="F449" s="117">
        <f t="shared" si="198"/>
        <v>0</v>
      </c>
      <c r="G449" s="410"/>
      <c r="H449" s="411"/>
      <c r="I449" s="410">
        <f t="shared" si="199"/>
        <v>0</v>
      </c>
      <c r="J449" s="410"/>
      <c r="K449" s="410"/>
      <c r="L449" s="119">
        <f t="shared" si="200"/>
        <v>0</v>
      </c>
    </row>
    <row r="450" spans="1:12" ht="25.5" hidden="1" customHeight="1">
      <c r="A450" s="73" t="s">
        <v>293</v>
      </c>
      <c r="B450" s="108" t="s">
        <v>294</v>
      </c>
      <c r="C450" s="108"/>
      <c r="D450" s="199">
        <v>0</v>
      </c>
      <c r="E450" s="199">
        <v>0</v>
      </c>
      <c r="F450" s="67">
        <f t="shared" si="198"/>
        <v>0</v>
      </c>
      <c r="G450" s="199"/>
      <c r="H450" s="237"/>
      <c r="I450" s="67">
        <f t="shared" si="199"/>
        <v>0</v>
      </c>
      <c r="J450" s="199"/>
      <c r="K450" s="199"/>
      <c r="L450" s="84">
        <f t="shared" si="200"/>
        <v>0</v>
      </c>
    </row>
    <row r="451" spans="1:12" ht="29.25" hidden="1" customHeight="1">
      <c r="A451" s="73" t="s">
        <v>295</v>
      </c>
      <c r="B451" s="108" t="s">
        <v>296</v>
      </c>
      <c r="C451" s="108"/>
      <c r="D451" s="199"/>
      <c r="E451" s="199"/>
      <c r="F451" s="67">
        <f t="shared" si="198"/>
        <v>0</v>
      </c>
      <c r="G451" s="199"/>
      <c r="H451" s="237"/>
      <c r="I451" s="67">
        <f t="shared" si="199"/>
        <v>0</v>
      </c>
      <c r="J451" s="199"/>
      <c r="K451" s="199"/>
      <c r="L451" s="84">
        <f t="shared" si="200"/>
        <v>0</v>
      </c>
    </row>
    <row r="452" spans="1:12" ht="18" hidden="1" customHeight="1">
      <c r="A452" s="73" t="s">
        <v>297</v>
      </c>
      <c r="B452" s="108" t="s">
        <v>298</v>
      </c>
      <c r="C452" s="108"/>
      <c r="D452" s="199"/>
      <c r="E452" s="199"/>
      <c r="F452" s="67">
        <f t="shared" si="198"/>
        <v>0</v>
      </c>
      <c r="G452" s="199"/>
      <c r="H452" s="237"/>
      <c r="I452" s="67">
        <f t="shared" si="199"/>
        <v>0</v>
      </c>
      <c r="J452" s="199"/>
      <c r="K452" s="199"/>
      <c r="L452" s="84">
        <f t="shared" si="200"/>
        <v>0</v>
      </c>
    </row>
    <row r="453" spans="1:12" ht="39.75" hidden="1" customHeight="1">
      <c r="A453" s="403" t="s">
        <v>299</v>
      </c>
      <c r="B453" s="405" t="s">
        <v>300</v>
      </c>
      <c r="C453" s="405"/>
      <c r="D453" s="406">
        <f t="shared" ref="D453:L453" si="201">D454+D455+D456</f>
        <v>0</v>
      </c>
      <c r="E453" s="406">
        <f t="shared" si="201"/>
        <v>0</v>
      </c>
      <c r="F453" s="407">
        <f t="shared" si="201"/>
        <v>0</v>
      </c>
      <c r="G453" s="407">
        <f t="shared" si="201"/>
        <v>0</v>
      </c>
      <c r="H453" s="408">
        <f t="shared" si="201"/>
        <v>0</v>
      </c>
      <c r="I453" s="407">
        <f t="shared" si="201"/>
        <v>0</v>
      </c>
      <c r="J453" s="407">
        <f t="shared" si="201"/>
        <v>0</v>
      </c>
      <c r="K453" s="407">
        <f t="shared" si="201"/>
        <v>0</v>
      </c>
      <c r="L453" s="409">
        <f t="shared" si="201"/>
        <v>0</v>
      </c>
    </row>
    <row r="454" spans="1:12" ht="24.95" hidden="1" customHeight="1">
      <c r="A454" s="106" t="s">
        <v>301</v>
      </c>
      <c r="B454" s="108" t="s">
        <v>302</v>
      </c>
      <c r="C454" s="108"/>
      <c r="D454" s="199"/>
      <c r="E454" s="199"/>
      <c r="F454" s="67">
        <f>H454+I454</f>
        <v>0</v>
      </c>
      <c r="G454" s="199"/>
      <c r="H454" s="237"/>
      <c r="I454" s="67">
        <f>J454</f>
        <v>0</v>
      </c>
      <c r="J454" s="199"/>
      <c r="K454" s="199"/>
      <c r="L454" s="84">
        <f>F454-J454-K454</f>
        <v>0</v>
      </c>
    </row>
    <row r="455" spans="1:12" ht="24.95" hidden="1" customHeight="1">
      <c r="A455" s="106" t="s">
        <v>303</v>
      </c>
      <c r="B455" s="108" t="s">
        <v>304</v>
      </c>
      <c r="C455" s="108"/>
      <c r="D455" s="199"/>
      <c r="E455" s="199"/>
      <c r="F455" s="67">
        <f>H455+I455</f>
        <v>0</v>
      </c>
      <c r="G455" s="199"/>
      <c r="H455" s="237"/>
      <c r="I455" s="67">
        <f>J455</f>
        <v>0</v>
      </c>
      <c r="J455" s="199"/>
      <c r="K455" s="199"/>
      <c r="L455" s="84">
        <f>F455-J455-K455</f>
        <v>0</v>
      </c>
    </row>
    <row r="456" spans="1:12" ht="24.95" hidden="1" customHeight="1">
      <c r="A456" s="106" t="s">
        <v>305</v>
      </c>
      <c r="B456" s="108" t="s">
        <v>306</v>
      </c>
      <c r="C456" s="108"/>
      <c r="D456" s="199"/>
      <c r="E456" s="199"/>
      <c r="F456" s="67">
        <f>H456+I456</f>
        <v>0</v>
      </c>
      <c r="G456" s="199"/>
      <c r="H456" s="237"/>
      <c r="I456" s="67">
        <f>J456</f>
        <v>0</v>
      </c>
      <c r="J456" s="199"/>
      <c r="K456" s="199"/>
      <c r="L456" s="84">
        <f>F456-J456-K456</f>
        <v>0</v>
      </c>
    </row>
    <row r="457" spans="1:12" ht="24.95" hidden="1" customHeight="1">
      <c r="A457" s="106" t="s">
        <v>307</v>
      </c>
      <c r="B457" s="108" t="s">
        <v>308</v>
      </c>
      <c r="C457" s="108"/>
      <c r="D457" s="199"/>
      <c r="E457" s="199"/>
      <c r="F457" s="67">
        <f>H457+I457</f>
        <v>0</v>
      </c>
      <c r="G457" s="199"/>
      <c r="H457" s="237"/>
      <c r="I457" s="67">
        <f>J457</f>
        <v>0</v>
      </c>
      <c r="J457" s="199"/>
      <c r="K457" s="199"/>
      <c r="L457" s="84">
        <f>F457-J457-K457</f>
        <v>0</v>
      </c>
    </row>
    <row r="458" spans="1:12" ht="39" hidden="1" customHeight="1">
      <c r="A458" s="412" t="s">
        <v>530</v>
      </c>
      <c r="B458" s="405" t="s">
        <v>310</v>
      </c>
      <c r="C458" s="405"/>
      <c r="D458" s="406">
        <f t="shared" ref="D458:L458" si="202">D459+D460+D461</f>
        <v>0</v>
      </c>
      <c r="E458" s="406">
        <f t="shared" si="202"/>
        <v>0</v>
      </c>
      <c r="F458" s="407">
        <f t="shared" si="202"/>
        <v>0</v>
      </c>
      <c r="G458" s="407">
        <f t="shared" si="202"/>
        <v>0</v>
      </c>
      <c r="H458" s="408">
        <f t="shared" si="202"/>
        <v>0</v>
      </c>
      <c r="I458" s="407">
        <f t="shared" si="202"/>
        <v>0</v>
      </c>
      <c r="J458" s="407">
        <f t="shared" si="202"/>
        <v>0</v>
      </c>
      <c r="K458" s="407">
        <f t="shared" si="202"/>
        <v>0</v>
      </c>
      <c r="L458" s="409">
        <f t="shared" si="202"/>
        <v>0</v>
      </c>
    </row>
    <row r="459" spans="1:12" ht="30" hidden="1" customHeight="1">
      <c r="A459" s="106" t="s">
        <v>311</v>
      </c>
      <c r="B459" s="108" t="s">
        <v>312</v>
      </c>
      <c r="C459" s="108"/>
      <c r="D459" s="275"/>
      <c r="E459" s="275"/>
      <c r="F459" s="268">
        <v>0</v>
      </c>
      <c r="G459" s="199"/>
      <c r="H459" s="237"/>
      <c r="I459" s="268">
        <f t="shared" ref="I459:I464" si="203">F459-H459</f>
        <v>0</v>
      </c>
      <c r="J459" s="199"/>
      <c r="K459" s="199"/>
      <c r="L459" s="93">
        <f t="shared" ref="L459:L467" si="204">F459-J459-K459</f>
        <v>0</v>
      </c>
    </row>
    <row r="460" spans="1:12" ht="30" hidden="1" customHeight="1">
      <c r="A460" s="106" t="s">
        <v>313</v>
      </c>
      <c r="B460" s="108" t="s">
        <v>314</v>
      </c>
      <c r="C460" s="108"/>
      <c r="D460" s="275"/>
      <c r="E460" s="275"/>
      <c r="F460" s="268">
        <v>0</v>
      </c>
      <c r="G460" s="199"/>
      <c r="H460" s="237"/>
      <c r="I460" s="268">
        <f t="shared" si="203"/>
        <v>0</v>
      </c>
      <c r="J460" s="199"/>
      <c r="K460" s="199"/>
      <c r="L460" s="93">
        <f t="shared" si="204"/>
        <v>0</v>
      </c>
    </row>
    <row r="461" spans="1:12" ht="30" hidden="1" customHeight="1">
      <c r="A461" s="106" t="s">
        <v>315</v>
      </c>
      <c r="B461" s="108" t="s">
        <v>316</v>
      </c>
      <c r="C461" s="108"/>
      <c r="D461" s="275"/>
      <c r="E461" s="275"/>
      <c r="F461" s="268">
        <v>0</v>
      </c>
      <c r="G461" s="199"/>
      <c r="H461" s="237"/>
      <c r="I461" s="268">
        <f t="shared" si="203"/>
        <v>0</v>
      </c>
      <c r="J461" s="199"/>
      <c r="K461" s="199"/>
      <c r="L461" s="93">
        <f t="shared" si="204"/>
        <v>0</v>
      </c>
    </row>
    <row r="462" spans="1:12" ht="30" hidden="1" customHeight="1">
      <c r="A462" s="106" t="s">
        <v>317</v>
      </c>
      <c r="B462" s="108" t="s">
        <v>318</v>
      </c>
      <c r="C462" s="108"/>
      <c r="D462" s="275"/>
      <c r="E462" s="275"/>
      <c r="F462" s="268">
        <v>0</v>
      </c>
      <c r="G462" s="199"/>
      <c r="H462" s="237"/>
      <c r="I462" s="268">
        <f t="shared" si="203"/>
        <v>0</v>
      </c>
      <c r="J462" s="199"/>
      <c r="K462" s="199"/>
      <c r="L462" s="93">
        <f t="shared" si="204"/>
        <v>0</v>
      </c>
    </row>
    <row r="463" spans="1:12" ht="30" hidden="1" customHeight="1">
      <c r="A463" s="106" t="s">
        <v>319</v>
      </c>
      <c r="B463" s="108" t="s">
        <v>320</v>
      </c>
      <c r="C463" s="108"/>
      <c r="D463" s="275"/>
      <c r="E463" s="275"/>
      <c r="F463" s="268">
        <v>0</v>
      </c>
      <c r="G463" s="199"/>
      <c r="H463" s="237"/>
      <c r="I463" s="268">
        <f t="shared" si="203"/>
        <v>0</v>
      </c>
      <c r="J463" s="199"/>
      <c r="K463" s="199"/>
      <c r="L463" s="93">
        <f t="shared" si="204"/>
        <v>0</v>
      </c>
    </row>
    <row r="464" spans="1:12" ht="15" hidden="1">
      <c r="A464" s="73" t="s">
        <v>531</v>
      </c>
      <c r="B464" s="108" t="s">
        <v>326</v>
      </c>
      <c r="C464" s="108"/>
      <c r="D464" s="275"/>
      <c r="E464" s="275"/>
      <c r="F464" s="268">
        <v>0</v>
      </c>
      <c r="G464" s="199"/>
      <c r="H464" s="237"/>
      <c r="I464" s="268">
        <f t="shared" si="203"/>
        <v>0</v>
      </c>
      <c r="J464" s="199"/>
      <c r="K464" s="199"/>
      <c r="L464" s="93">
        <f t="shared" si="204"/>
        <v>0</v>
      </c>
    </row>
    <row r="465" spans="1:12" ht="25.5">
      <c r="A465" s="73" t="s">
        <v>339</v>
      </c>
      <c r="B465" s="108" t="s">
        <v>340</v>
      </c>
      <c r="C465" s="108"/>
      <c r="D465" s="275"/>
      <c r="E465" s="275"/>
      <c r="F465" s="268">
        <v>0</v>
      </c>
      <c r="G465" s="199"/>
      <c r="H465" s="237"/>
      <c r="I465" s="268">
        <f>J465</f>
        <v>0</v>
      </c>
      <c r="J465" s="199"/>
      <c r="K465" s="199">
        <v>0</v>
      </c>
      <c r="L465" s="93">
        <f t="shared" si="204"/>
        <v>0</v>
      </c>
    </row>
    <row r="466" spans="1:12" ht="24.95" customHeight="1">
      <c r="A466" s="73" t="s">
        <v>353</v>
      </c>
      <c r="B466" s="108" t="s">
        <v>354</v>
      </c>
      <c r="C466" s="108"/>
      <c r="D466" s="199">
        <v>29244920</v>
      </c>
      <c r="E466" s="199">
        <v>29683526</v>
      </c>
      <c r="F466" s="268">
        <f>H466+I466</f>
        <v>29683526</v>
      </c>
      <c r="G466" s="199"/>
      <c r="H466" s="237"/>
      <c r="I466" s="268">
        <f>J466</f>
        <v>29683526</v>
      </c>
      <c r="J466" s="199">
        <v>29683526</v>
      </c>
      <c r="K466" s="199">
        <v>0</v>
      </c>
      <c r="L466" s="84">
        <f t="shared" si="204"/>
        <v>0</v>
      </c>
    </row>
    <row r="467" spans="1:12" ht="48" customHeight="1">
      <c r="A467" s="106" t="s">
        <v>532</v>
      </c>
      <c r="B467" s="413" t="s">
        <v>355</v>
      </c>
      <c r="C467" s="108"/>
      <c r="D467" s="199">
        <v>0</v>
      </c>
      <c r="E467" s="199">
        <v>0</v>
      </c>
      <c r="F467" s="268">
        <f>H467+I467</f>
        <v>0</v>
      </c>
      <c r="G467" s="199"/>
      <c r="H467" s="237"/>
      <c r="I467" s="268">
        <f>J467</f>
        <v>0</v>
      </c>
      <c r="J467" s="199">
        <v>0</v>
      </c>
      <c r="K467" s="199">
        <v>0</v>
      </c>
      <c r="L467" s="84">
        <f t="shared" si="204"/>
        <v>0</v>
      </c>
    </row>
    <row r="468" spans="1:12" ht="39.75" hidden="1" customHeight="1">
      <c r="A468" s="75" t="s">
        <v>533</v>
      </c>
      <c r="B468" s="207" t="s">
        <v>397</v>
      </c>
      <c r="C468" s="207"/>
      <c r="D468" s="147"/>
      <c r="E468" s="147"/>
      <c r="F468" s="268">
        <f t="shared" ref="F468:F526" ca="1" si="205">H468+I468</f>
        <v>6403655</v>
      </c>
      <c r="G468" s="147">
        <f t="shared" ref="G468:L468" si="206">G469+G473+G477+G481+G485+G489+G493+G497+G501+G505+G509</f>
        <v>0</v>
      </c>
      <c r="H468" s="235">
        <f t="shared" si="206"/>
        <v>0</v>
      </c>
      <c r="I468" s="147">
        <f t="shared" ca="1" si="206"/>
        <v>0</v>
      </c>
      <c r="J468" s="147"/>
      <c r="K468" s="147">
        <f t="shared" si="206"/>
        <v>0</v>
      </c>
      <c r="L468" s="147">
        <f t="shared" ca="1" si="206"/>
        <v>0</v>
      </c>
    </row>
    <row r="469" spans="1:12" ht="25.5" hidden="1" customHeight="1">
      <c r="A469" s="208" t="s">
        <v>398</v>
      </c>
      <c r="B469" s="209" t="s">
        <v>399</v>
      </c>
      <c r="C469" s="209"/>
      <c r="D469" s="234"/>
      <c r="E469" s="234"/>
      <c r="F469" s="268">
        <f t="shared" ca="1" si="205"/>
        <v>6403655</v>
      </c>
      <c r="G469" s="234">
        <f t="shared" ref="G469:L469" si="207">G470+G471+G472</f>
        <v>0</v>
      </c>
      <c r="H469" s="235">
        <f t="shared" si="207"/>
        <v>0</v>
      </c>
      <c r="I469" s="234">
        <f t="shared" ca="1" si="207"/>
        <v>0</v>
      </c>
      <c r="J469" s="234"/>
      <c r="K469" s="234">
        <f t="shared" si="207"/>
        <v>0</v>
      </c>
      <c r="L469" s="234">
        <f t="shared" ca="1" si="207"/>
        <v>0</v>
      </c>
    </row>
    <row r="470" spans="1:12" ht="27" hidden="1" customHeight="1">
      <c r="A470" s="73" t="s">
        <v>400</v>
      </c>
      <c r="B470" s="155" t="s">
        <v>401</v>
      </c>
      <c r="C470" s="155"/>
      <c r="D470" s="275"/>
      <c r="E470" s="275"/>
      <c r="F470" s="268">
        <f t="shared" ca="1" si="205"/>
        <v>6403655</v>
      </c>
      <c r="G470" s="376"/>
      <c r="H470" s="294"/>
      <c r="I470" s="414">
        <f ca="1">F470-H470</f>
        <v>0</v>
      </c>
      <c r="J470" s="275"/>
      <c r="K470" s="275"/>
      <c r="L470" s="415">
        <f t="shared" ref="L470:L512" ca="1" si="208">F470-J470-K470</f>
        <v>0</v>
      </c>
    </row>
    <row r="471" spans="1:12" ht="14.25" hidden="1" customHeight="1">
      <c r="A471" s="73" t="s">
        <v>402</v>
      </c>
      <c r="B471" s="155" t="s">
        <v>403</v>
      </c>
      <c r="C471" s="155"/>
      <c r="D471" s="275"/>
      <c r="E471" s="275"/>
      <c r="F471" s="268">
        <f t="shared" ca="1" si="205"/>
        <v>6403655</v>
      </c>
      <c r="G471" s="275"/>
      <c r="H471" s="235"/>
      <c r="I471" s="414">
        <f t="shared" ref="I471:I496" ca="1" si="209">F471-H471</f>
        <v>0</v>
      </c>
      <c r="J471" s="275"/>
      <c r="K471" s="275"/>
      <c r="L471" s="415">
        <f t="shared" ca="1" si="208"/>
        <v>0</v>
      </c>
    </row>
    <row r="472" spans="1:12" ht="14.25" hidden="1" customHeight="1">
      <c r="A472" s="73" t="s">
        <v>404</v>
      </c>
      <c r="B472" s="155" t="s">
        <v>405</v>
      </c>
      <c r="C472" s="155"/>
      <c r="D472" s="275"/>
      <c r="E472" s="275"/>
      <c r="F472" s="268">
        <f t="shared" ca="1" si="205"/>
        <v>6403655</v>
      </c>
      <c r="G472" s="275"/>
      <c r="H472" s="235"/>
      <c r="I472" s="414">
        <f t="shared" ca="1" si="209"/>
        <v>0</v>
      </c>
      <c r="J472" s="275"/>
      <c r="K472" s="275"/>
      <c r="L472" s="415">
        <f t="shared" ca="1" si="208"/>
        <v>0</v>
      </c>
    </row>
    <row r="473" spans="1:12" ht="28.5" hidden="1" customHeight="1">
      <c r="A473" s="208" t="s">
        <v>406</v>
      </c>
      <c r="B473" s="209" t="s">
        <v>407</v>
      </c>
      <c r="C473" s="209"/>
      <c r="D473" s="234"/>
      <c r="E473" s="234"/>
      <c r="F473" s="268">
        <f t="shared" ca="1" si="205"/>
        <v>6403655</v>
      </c>
      <c r="G473" s="234">
        <f t="shared" ref="G473:L473" si="210">G474+G475+G476</f>
        <v>0</v>
      </c>
      <c r="H473" s="235">
        <f t="shared" si="210"/>
        <v>0</v>
      </c>
      <c r="I473" s="234">
        <f t="shared" ca="1" si="210"/>
        <v>0</v>
      </c>
      <c r="J473" s="234"/>
      <c r="K473" s="234">
        <f t="shared" si="210"/>
        <v>0</v>
      </c>
      <c r="L473" s="234">
        <f t="shared" ca="1" si="210"/>
        <v>0</v>
      </c>
    </row>
    <row r="474" spans="1:12" ht="15" hidden="1">
      <c r="A474" s="73" t="s">
        <v>400</v>
      </c>
      <c r="B474" s="155" t="s">
        <v>408</v>
      </c>
      <c r="C474" s="155"/>
      <c r="D474" s="275"/>
      <c r="E474" s="275"/>
      <c r="F474" s="268">
        <f t="shared" ca="1" si="205"/>
        <v>6403655</v>
      </c>
      <c r="G474" s="275"/>
      <c r="H474" s="235"/>
      <c r="I474" s="414">
        <f t="shared" ca="1" si="209"/>
        <v>0</v>
      </c>
      <c r="J474" s="275"/>
      <c r="K474" s="275"/>
      <c r="L474" s="415">
        <f t="shared" ca="1" si="208"/>
        <v>0</v>
      </c>
    </row>
    <row r="475" spans="1:12" ht="25.5" hidden="1">
      <c r="A475" s="73" t="s">
        <v>402</v>
      </c>
      <c r="B475" s="155" t="s">
        <v>409</v>
      </c>
      <c r="C475" s="155"/>
      <c r="D475" s="310"/>
      <c r="E475" s="310"/>
      <c r="F475" s="268">
        <f t="shared" ca="1" si="205"/>
        <v>6403655</v>
      </c>
      <c r="G475" s="310"/>
      <c r="H475" s="235"/>
      <c r="I475" s="416">
        <f t="shared" ca="1" si="209"/>
        <v>0</v>
      </c>
      <c r="J475" s="310"/>
      <c r="K475" s="310"/>
      <c r="L475" s="417">
        <f t="shared" ca="1" si="208"/>
        <v>0</v>
      </c>
    </row>
    <row r="476" spans="1:12" ht="14.25" hidden="1" customHeight="1">
      <c r="A476" s="73" t="s">
        <v>404</v>
      </c>
      <c r="B476" s="155" t="s">
        <v>410</v>
      </c>
      <c r="C476" s="155"/>
      <c r="D476" s="275"/>
      <c r="E476" s="275"/>
      <c r="F476" s="268">
        <f t="shared" ca="1" si="205"/>
        <v>6403655</v>
      </c>
      <c r="G476" s="275"/>
      <c r="H476" s="235"/>
      <c r="I476" s="414">
        <f t="shared" ca="1" si="209"/>
        <v>0</v>
      </c>
      <c r="J476" s="275"/>
      <c r="K476" s="275"/>
      <c r="L476" s="415">
        <f t="shared" ca="1" si="208"/>
        <v>0</v>
      </c>
    </row>
    <row r="477" spans="1:12" ht="26.25" hidden="1" customHeight="1">
      <c r="A477" s="208" t="s">
        <v>411</v>
      </c>
      <c r="B477" s="209" t="s">
        <v>412</v>
      </c>
      <c r="C477" s="209"/>
      <c r="D477" s="418"/>
      <c r="E477" s="418"/>
      <c r="F477" s="268">
        <f t="shared" ca="1" si="205"/>
        <v>6403655</v>
      </c>
      <c r="G477" s="418">
        <f>G478+G479+G480</f>
        <v>0</v>
      </c>
      <c r="H477" s="419">
        <f>H478+H479+H480</f>
        <v>0</v>
      </c>
      <c r="I477" s="420">
        <f t="shared" ca="1" si="209"/>
        <v>0</v>
      </c>
      <c r="J477" s="420"/>
      <c r="K477" s="418">
        <f>K478+K479+K480</f>
        <v>0</v>
      </c>
      <c r="L477" s="421">
        <f t="shared" ca="1" si="208"/>
        <v>0</v>
      </c>
    </row>
    <row r="478" spans="1:12" ht="14.25" hidden="1" customHeight="1">
      <c r="A478" s="73" t="s">
        <v>400</v>
      </c>
      <c r="B478" s="155" t="s">
        <v>413</v>
      </c>
      <c r="C478" s="155"/>
      <c r="D478" s="422"/>
      <c r="E478" s="422"/>
      <c r="F478" s="268">
        <f t="shared" ca="1" si="205"/>
        <v>6403655</v>
      </c>
      <c r="G478" s="422"/>
      <c r="H478" s="419"/>
      <c r="I478" s="420">
        <f t="shared" ca="1" si="209"/>
        <v>0</v>
      </c>
      <c r="J478" s="321"/>
      <c r="K478" s="422"/>
      <c r="L478" s="423">
        <f t="shared" ca="1" si="208"/>
        <v>0</v>
      </c>
    </row>
    <row r="479" spans="1:12" ht="27" hidden="1" customHeight="1">
      <c r="A479" s="73" t="s">
        <v>402</v>
      </c>
      <c r="B479" s="155" t="s">
        <v>414</v>
      </c>
      <c r="C479" s="155"/>
      <c r="D479" s="422"/>
      <c r="E479" s="422"/>
      <c r="F479" s="268">
        <f t="shared" ca="1" si="205"/>
        <v>6403655</v>
      </c>
      <c r="G479" s="422"/>
      <c r="H479" s="419"/>
      <c r="I479" s="420">
        <f t="shared" ca="1" si="209"/>
        <v>0</v>
      </c>
      <c r="J479" s="321"/>
      <c r="K479" s="422"/>
      <c r="L479" s="423">
        <f t="shared" ca="1" si="208"/>
        <v>0</v>
      </c>
    </row>
    <row r="480" spans="1:12" ht="14.25" hidden="1" customHeight="1">
      <c r="A480" s="73" t="s">
        <v>404</v>
      </c>
      <c r="B480" s="155" t="s">
        <v>415</v>
      </c>
      <c r="C480" s="155"/>
      <c r="D480" s="422"/>
      <c r="E480" s="422"/>
      <c r="F480" s="268">
        <f t="shared" ca="1" si="205"/>
        <v>6403655</v>
      </c>
      <c r="G480" s="422"/>
      <c r="H480" s="419"/>
      <c r="I480" s="420">
        <f t="shared" ca="1" si="209"/>
        <v>0</v>
      </c>
      <c r="J480" s="321"/>
      <c r="K480" s="422"/>
      <c r="L480" s="423">
        <f t="shared" ca="1" si="208"/>
        <v>0</v>
      </c>
    </row>
    <row r="481" spans="1:12" ht="25.5" hidden="1" customHeight="1">
      <c r="A481" s="208" t="s">
        <v>416</v>
      </c>
      <c r="B481" s="209" t="s">
        <v>417</v>
      </c>
      <c r="C481" s="209"/>
      <c r="D481" s="418"/>
      <c r="E481" s="418"/>
      <c r="F481" s="268">
        <f t="shared" ca="1" si="205"/>
        <v>6403655</v>
      </c>
      <c r="G481" s="418">
        <f>G482+G483+G484</f>
        <v>0</v>
      </c>
      <c r="H481" s="419">
        <f>H482+H483+H484</f>
        <v>0</v>
      </c>
      <c r="I481" s="420">
        <f t="shared" ca="1" si="209"/>
        <v>0</v>
      </c>
      <c r="J481" s="420"/>
      <c r="K481" s="418">
        <f>K482+K483+K484</f>
        <v>0</v>
      </c>
      <c r="L481" s="421">
        <f t="shared" ca="1" si="208"/>
        <v>0</v>
      </c>
    </row>
    <row r="482" spans="1:12" ht="13.5" hidden="1" customHeight="1">
      <c r="A482" s="73" t="s">
        <v>400</v>
      </c>
      <c r="B482" s="155" t="s">
        <v>418</v>
      </c>
      <c r="C482" s="155"/>
      <c r="D482" s="422"/>
      <c r="E482" s="422"/>
      <c r="F482" s="268">
        <f t="shared" ca="1" si="205"/>
        <v>6403655</v>
      </c>
      <c r="G482" s="422"/>
      <c r="H482" s="419"/>
      <c r="I482" s="420">
        <f t="shared" ca="1" si="209"/>
        <v>0</v>
      </c>
      <c r="J482" s="321"/>
      <c r="K482" s="422"/>
      <c r="L482" s="423">
        <f t="shared" ca="1" si="208"/>
        <v>0</v>
      </c>
    </row>
    <row r="483" spans="1:12" ht="14.25" hidden="1" customHeight="1">
      <c r="A483" s="73" t="s">
        <v>402</v>
      </c>
      <c r="B483" s="155" t="s">
        <v>419</v>
      </c>
      <c r="C483" s="155"/>
      <c r="D483" s="422"/>
      <c r="E483" s="422"/>
      <c r="F483" s="268">
        <f t="shared" ca="1" si="205"/>
        <v>6403655</v>
      </c>
      <c r="G483" s="422"/>
      <c r="H483" s="419"/>
      <c r="I483" s="420">
        <f t="shared" ca="1" si="209"/>
        <v>0</v>
      </c>
      <c r="J483" s="321"/>
      <c r="K483" s="422"/>
      <c r="L483" s="423">
        <f t="shared" ca="1" si="208"/>
        <v>0</v>
      </c>
    </row>
    <row r="484" spans="1:12" ht="14.25" hidden="1" customHeight="1">
      <c r="A484" s="73" t="s">
        <v>404</v>
      </c>
      <c r="B484" s="155" t="s">
        <v>420</v>
      </c>
      <c r="C484" s="155"/>
      <c r="D484" s="422"/>
      <c r="E484" s="422"/>
      <c r="F484" s="268">
        <f t="shared" ca="1" si="205"/>
        <v>6403655</v>
      </c>
      <c r="G484" s="422"/>
      <c r="H484" s="419"/>
      <c r="I484" s="420">
        <f t="shared" ca="1" si="209"/>
        <v>0</v>
      </c>
      <c r="J484" s="321"/>
      <c r="K484" s="422"/>
      <c r="L484" s="423">
        <f t="shared" ca="1" si="208"/>
        <v>0</v>
      </c>
    </row>
    <row r="485" spans="1:12" ht="25.5" hidden="1" customHeight="1">
      <c r="A485" s="208" t="s">
        <v>421</v>
      </c>
      <c r="B485" s="209" t="s">
        <v>422</v>
      </c>
      <c r="C485" s="209"/>
      <c r="D485" s="418"/>
      <c r="E485" s="418"/>
      <c r="F485" s="268">
        <f t="shared" ca="1" si="205"/>
        <v>6403655</v>
      </c>
      <c r="G485" s="418">
        <f>G486+G487+G488</f>
        <v>0</v>
      </c>
      <c r="H485" s="419">
        <f>H486+H487+H488</f>
        <v>0</v>
      </c>
      <c r="I485" s="420">
        <f t="shared" ca="1" si="209"/>
        <v>0</v>
      </c>
      <c r="J485" s="420"/>
      <c r="K485" s="418">
        <f>K486+K487+K488</f>
        <v>0</v>
      </c>
      <c r="L485" s="421">
        <f t="shared" ca="1" si="208"/>
        <v>0</v>
      </c>
    </row>
    <row r="486" spans="1:12" ht="14.25" hidden="1" customHeight="1">
      <c r="A486" s="73" t="s">
        <v>400</v>
      </c>
      <c r="B486" s="155" t="s">
        <v>423</v>
      </c>
      <c r="C486" s="155"/>
      <c r="D486" s="422"/>
      <c r="E486" s="422"/>
      <c r="F486" s="268">
        <f t="shared" ca="1" si="205"/>
        <v>6403655</v>
      </c>
      <c r="G486" s="422"/>
      <c r="H486" s="419"/>
      <c r="I486" s="420">
        <f t="shared" ca="1" si="209"/>
        <v>0</v>
      </c>
      <c r="J486" s="321"/>
      <c r="K486" s="422"/>
      <c r="L486" s="423">
        <f t="shared" ca="1" si="208"/>
        <v>0</v>
      </c>
    </row>
    <row r="487" spans="1:12" ht="14.25" hidden="1" customHeight="1">
      <c r="A487" s="73" t="s">
        <v>402</v>
      </c>
      <c r="B487" s="155" t="s">
        <v>424</v>
      </c>
      <c r="C487" s="155"/>
      <c r="D487" s="422"/>
      <c r="E487" s="422"/>
      <c r="F487" s="268">
        <f t="shared" ca="1" si="205"/>
        <v>6403655</v>
      </c>
      <c r="G487" s="422"/>
      <c r="H487" s="419"/>
      <c r="I487" s="420">
        <f t="shared" ca="1" si="209"/>
        <v>0</v>
      </c>
      <c r="J487" s="321"/>
      <c r="K487" s="422"/>
      <c r="L487" s="423">
        <f t="shared" ca="1" si="208"/>
        <v>0</v>
      </c>
    </row>
    <row r="488" spans="1:12" ht="14.25" hidden="1" customHeight="1">
      <c r="A488" s="73" t="s">
        <v>404</v>
      </c>
      <c r="B488" s="155" t="s">
        <v>425</v>
      </c>
      <c r="C488" s="155"/>
      <c r="D488" s="422"/>
      <c r="E488" s="422"/>
      <c r="F488" s="268">
        <f t="shared" ca="1" si="205"/>
        <v>6403655</v>
      </c>
      <c r="G488" s="422"/>
      <c r="H488" s="419"/>
      <c r="I488" s="420">
        <f t="shared" ca="1" si="209"/>
        <v>0</v>
      </c>
      <c r="J488" s="321"/>
      <c r="K488" s="422"/>
      <c r="L488" s="423">
        <f t="shared" ca="1" si="208"/>
        <v>0</v>
      </c>
    </row>
    <row r="489" spans="1:12" ht="27" hidden="1" customHeight="1">
      <c r="A489" s="208" t="s">
        <v>426</v>
      </c>
      <c r="B489" s="209" t="s">
        <v>427</v>
      </c>
      <c r="C489" s="209"/>
      <c r="D489" s="418"/>
      <c r="E489" s="418"/>
      <c r="F489" s="268">
        <f t="shared" ca="1" si="205"/>
        <v>6403655</v>
      </c>
      <c r="G489" s="418">
        <f>G490+G491+G492</f>
        <v>0</v>
      </c>
      <c r="H489" s="419">
        <f>H490+H491+H492</f>
        <v>0</v>
      </c>
      <c r="I489" s="420">
        <f t="shared" ca="1" si="209"/>
        <v>0</v>
      </c>
      <c r="J489" s="420"/>
      <c r="K489" s="418">
        <f>K490+K491+K492</f>
        <v>0</v>
      </c>
      <c r="L489" s="421">
        <f t="shared" ca="1" si="208"/>
        <v>0</v>
      </c>
    </row>
    <row r="490" spans="1:12" ht="14.25" hidden="1" customHeight="1">
      <c r="A490" s="73" t="s">
        <v>400</v>
      </c>
      <c r="B490" s="155" t="s">
        <v>428</v>
      </c>
      <c r="C490" s="155"/>
      <c r="D490" s="422"/>
      <c r="E490" s="422"/>
      <c r="F490" s="268">
        <f t="shared" ca="1" si="205"/>
        <v>6403655</v>
      </c>
      <c r="G490" s="422"/>
      <c r="H490" s="419"/>
      <c r="I490" s="420">
        <f t="shared" ca="1" si="209"/>
        <v>0</v>
      </c>
      <c r="J490" s="321"/>
      <c r="K490" s="422"/>
      <c r="L490" s="423">
        <f t="shared" ca="1" si="208"/>
        <v>0</v>
      </c>
    </row>
    <row r="491" spans="1:12" ht="14.25" hidden="1" customHeight="1">
      <c r="A491" s="73" t="s">
        <v>402</v>
      </c>
      <c r="B491" s="155" t="s">
        <v>429</v>
      </c>
      <c r="C491" s="155"/>
      <c r="D491" s="422"/>
      <c r="E491" s="422"/>
      <c r="F491" s="268">
        <f t="shared" ca="1" si="205"/>
        <v>6403655</v>
      </c>
      <c r="G491" s="422"/>
      <c r="H491" s="419"/>
      <c r="I491" s="420">
        <f t="shared" ca="1" si="209"/>
        <v>0</v>
      </c>
      <c r="J491" s="321"/>
      <c r="K491" s="422"/>
      <c r="L491" s="423">
        <f t="shared" ca="1" si="208"/>
        <v>0</v>
      </c>
    </row>
    <row r="492" spans="1:12" ht="14.25" hidden="1" customHeight="1">
      <c r="A492" s="73" t="s">
        <v>404</v>
      </c>
      <c r="B492" s="155" t="s">
        <v>430</v>
      </c>
      <c r="C492" s="155"/>
      <c r="D492" s="422"/>
      <c r="E492" s="422"/>
      <c r="F492" s="268">
        <f t="shared" ca="1" si="205"/>
        <v>6403655</v>
      </c>
      <c r="G492" s="422"/>
      <c r="H492" s="419"/>
      <c r="I492" s="420">
        <f t="shared" ca="1" si="209"/>
        <v>0</v>
      </c>
      <c r="J492" s="321"/>
      <c r="K492" s="422"/>
      <c r="L492" s="423">
        <f t="shared" ca="1" si="208"/>
        <v>0</v>
      </c>
    </row>
    <row r="493" spans="1:12" ht="25.5" hidden="1">
      <c r="A493" s="208" t="s">
        <v>431</v>
      </c>
      <c r="B493" s="209" t="s">
        <v>432</v>
      </c>
      <c r="C493" s="209"/>
      <c r="D493" s="418"/>
      <c r="E493" s="418"/>
      <c r="F493" s="268">
        <f t="shared" ca="1" si="205"/>
        <v>6403655</v>
      </c>
      <c r="G493" s="418">
        <f t="shared" ref="G493:L493" si="211">G496+G495+G494</f>
        <v>0</v>
      </c>
      <c r="H493" s="419">
        <f t="shared" si="211"/>
        <v>0</v>
      </c>
      <c r="I493" s="418">
        <f t="shared" ca="1" si="211"/>
        <v>0</v>
      </c>
      <c r="J493" s="418"/>
      <c r="K493" s="418">
        <f t="shared" si="211"/>
        <v>0</v>
      </c>
      <c r="L493" s="418">
        <f t="shared" ca="1" si="211"/>
        <v>0</v>
      </c>
    </row>
    <row r="494" spans="1:12" ht="12.75" hidden="1" customHeight="1">
      <c r="A494" s="73" t="s">
        <v>400</v>
      </c>
      <c r="B494" s="155" t="s">
        <v>433</v>
      </c>
      <c r="C494" s="155"/>
      <c r="D494" s="424"/>
      <c r="E494" s="424"/>
      <c r="F494" s="268">
        <f t="shared" ca="1" si="205"/>
        <v>6403655</v>
      </c>
      <c r="G494" s="424"/>
      <c r="H494" s="419"/>
      <c r="I494" s="414">
        <f t="shared" ca="1" si="209"/>
        <v>0</v>
      </c>
      <c r="J494" s="425"/>
      <c r="K494" s="424"/>
      <c r="L494" s="426">
        <f t="shared" ca="1" si="208"/>
        <v>0</v>
      </c>
    </row>
    <row r="495" spans="1:12" ht="12.75" hidden="1" customHeight="1">
      <c r="A495" s="73" t="s">
        <v>402</v>
      </c>
      <c r="B495" s="155" t="s">
        <v>434</v>
      </c>
      <c r="C495" s="155"/>
      <c r="D495" s="424"/>
      <c r="E495" s="424"/>
      <c r="F495" s="268">
        <f t="shared" ca="1" si="205"/>
        <v>6403655</v>
      </c>
      <c r="G495" s="424"/>
      <c r="H495" s="419"/>
      <c r="I495" s="414">
        <f t="shared" ca="1" si="209"/>
        <v>0</v>
      </c>
      <c r="J495" s="425"/>
      <c r="K495" s="424"/>
      <c r="L495" s="426">
        <f t="shared" ca="1" si="208"/>
        <v>0</v>
      </c>
    </row>
    <row r="496" spans="1:12" ht="15" hidden="1">
      <c r="A496" s="73" t="s">
        <v>404</v>
      </c>
      <c r="B496" s="155" t="s">
        <v>435</v>
      </c>
      <c r="C496" s="155"/>
      <c r="D496" s="424"/>
      <c r="E496" s="424"/>
      <c r="F496" s="268">
        <f t="shared" ca="1" si="205"/>
        <v>6403655</v>
      </c>
      <c r="G496" s="424"/>
      <c r="H496" s="419"/>
      <c r="I496" s="414">
        <f t="shared" ca="1" si="209"/>
        <v>0</v>
      </c>
      <c r="J496" s="425"/>
      <c r="K496" s="424"/>
      <c r="L496" s="426">
        <f t="shared" ca="1" si="208"/>
        <v>0</v>
      </c>
    </row>
    <row r="497" spans="1:12" ht="27" hidden="1" customHeight="1">
      <c r="A497" s="208" t="s">
        <v>436</v>
      </c>
      <c r="B497" s="209" t="s">
        <v>437</v>
      </c>
      <c r="C497" s="209"/>
      <c r="D497" s="418"/>
      <c r="E497" s="418"/>
      <c r="F497" s="268">
        <f t="shared" si="205"/>
        <v>0</v>
      </c>
      <c r="G497" s="418">
        <f>G498+G499+G500</f>
        <v>0</v>
      </c>
      <c r="H497" s="419">
        <f>H498+H499+H500</f>
        <v>0</v>
      </c>
      <c r="I497" s="427">
        <f t="shared" ref="I497:I512" si="212">J497</f>
        <v>0</v>
      </c>
      <c r="J497" s="420"/>
      <c r="K497" s="418">
        <f>K498+K499+K500</f>
        <v>0</v>
      </c>
      <c r="L497" s="421">
        <f t="shared" si="208"/>
        <v>0</v>
      </c>
    </row>
    <row r="498" spans="1:12" ht="14.25" hidden="1" customHeight="1">
      <c r="A498" s="73" t="s">
        <v>400</v>
      </c>
      <c r="B498" s="155" t="s">
        <v>438</v>
      </c>
      <c r="C498" s="155"/>
      <c r="D498" s="422"/>
      <c r="E498" s="422"/>
      <c r="F498" s="268">
        <f t="shared" si="205"/>
        <v>0</v>
      </c>
      <c r="G498" s="422"/>
      <c r="H498" s="419"/>
      <c r="I498" s="427">
        <f t="shared" si="212"/>
        <v>0</v>
      </c>
      <c r="J498" s="321"/>
      <c r="K498" s="422"/>
      <c r="L498" s="423">
        <f t="shared" si="208"/>
        <v>0</v>
      </c>
    </row>
    <row r="499" spans="1:12" ht="14.25" hidden="1" customHeight="1">
      <c r="A499" s="73" t="s">
        <v>402</v>
      </c>
      <c r="B499" s="155" t="s">
        <v>439</v>
      </c>
      <c r="C499" s="155"/>
      <c r="D499" s="422"/>
      <c r="E499" s="422"/>
      <c r="F499" s="268">
        <f t="shared" si="205"/>
        <v>0</v>
      </c>
      <c r="G499" s="422"/>
      <c r="H499" s="419"/>
      <c r="I499" s="427">
        <f t="shared" si="212"/>
        <v>0</v>
      </c>
      <c r="J499" s="321"/>
      <c r="K499" s="422"/>
      <c r="L499" s="423">
        <f t="shared" si="208"/>
        <v>0</v>
      </c>
    </row>
    <row r="500" spans="1:12" ht="14.25" hidden="1" customHeight="1">
      <c r="A500" s="73" t="s">
        <v>404</v>
      </c>
      <c r="B500" s="155" t="s">
        <v>440</v>
      </c>
      <c r="C500" s="155"/>
      <c r="D500" s="422"/>
      <c r="E500" s="422"/>
      <c r="F500" s="268">
        <f t="shared" si="205"/>
        <v>0</v>
      </c>
      <c r="G500" s="422"/>
      <c r="H500" s="419"/>
      <c r="I500" s="427">
        <f t="shared" si="212"/>
        <v>0</v>
      </c>
      <c r="J500" s="321"/>
      <c r="K500" s="422"/>
      <c r="L500" s="423">
        <f t="shared" si="208"/>
        <v>0</v>
      </c>
    </row>
    <row r="501" spans="1:12" ht="27" hidden="1" customHeight="1">
      <c r="A501" s="208" t="s">
        <v>441</v>
      </c>
      <c r="B501" s="209" t="s">
        <v>442</v>
      </c>
      <c r="C501" s="209"/>
      <c r="D501" s="418"/>
      <c r="E501" s="418"/>
      <c r="F501" s="268">
        <f t="shared" si="205"/>
        <v>0</v>
      </c>
      <c r="G501" s="418">
        <f>G502+G503+G504</f>
        <v>0</v>
      </c>
      <c r="H501" s="419">
        <f>H502+H503+H504</f>
        <v>0</v>
      </c>
      <c r="I501" s="427">
        <f t="shared" si="212"/>
        <v>0</v>
      </c>
      <c r="J501" s="420"/>
      <c r="K501" s="418">
        <f>K502+K503+K504</f>
        <v>0</v>
      </c>
      <c r="L501" s="421">
        <f t="shared" si="208"/>
        <v>0</v>
      </c>
    </row>
    <row r="502" spans="1:12" ht="20.25" hidden="1" customHeight="1">
      <c r="A502" s="73" t="s">
        <v>400</v>
      </c>
      <c r="B502" s="155" t="s">
        <v>443</v>
      </c>
      <c r="C502" s="155"/>
      <c r="D502" s="422"/>
      <c r="E502" s="422"/>
      <c r="F502" s="268">
        <f t="shared" si="205"/>
        <v>0</v>
      </c>
      <c r="G502" s="422"/>
      <c r="H502" s="419"/>
      <c r="I502" s="427">
        <f t="shared" si="212"/>
        <v>0</v>
      </c>
      <c r="J502" s="321"/>
      <c r="K502" s="422"/>
      <c r="L502" s="423">
        <f t="shared" si="208"/>
        <v>0</v>
      </c>
    </row>
    <row r="503" spans="1:12" ht="14.25" hidden="1" customHeight="1">
      <c r="A503" s="73" t="s">
        <v>402</v>
      </c>
      <c r="B503" s="155" t="s">
        <v>444</v>
      </c>
      <c r="C503" s="155"/>
      <c r="D503" s="422"/>
      <c r="E503" s="422"/>
      <c r="F503" s="268">
        <f t="shared" si="205"/>
        <v>0</v>
      </c>
      <c r="G503" s="422"/>
      <c r="H503" s="419"/>
      <c r="I503" s="427">
        <f t="shared" si="212"/>
        <v>0</v>
      </c>
      <c r="J503" s="321"/>
      <c r="K503" s="422"/>
      <c r="L503" s="423">
        <f t="shared" si="208"/>
        <v>0</v>
      </c>
    </row>
    <row r="504" spans="1:12" ht="13.5" hidden="1" customHeight="1">
      <c r="A504" s="73" t="s">
        <v>404</v>
      </c>
      <c r="B504" s="155" t="s">
        <v>445</v>
      </c>
      <c r="C504" s="155"/>
      <c r="D504" s="422"/>
      <c r="E504" s="422"/>
      <c r="F504" s="268">
        <f t="shared" si="205"/>
        <v>0</v>
      </c>
      <c r="G504" s="422"/>
      <c r="H504" s="419"/>
      <c r="I504" s="427">
        <f t="shared" si="212"/>
        <v>0</v>
      </c>
      <c r="J504" s="321"/>
      <c r="K504" s="422"/>
      <c r="L504" s="423">
        <f t="shared" si="208"/>
        <v>0</v>
      </c>
    </row>
    <row r="505" spans="1:12" ht="25.5" hidden="1" customHeight="1">
      <c r="A505" s="208" t="s">
        <v>446</v>
      </c>
      <c r="B505" s="209" t="s">
        <v>447</v>
      </c>
      <c r="C505" s="209"/>
      <c r="D505" s="418"/>
      <c r="E505" s="418"/>
      <c r="F505" s="268">
        <f t="shared" si="205"/>
        <v>0</v>
      </c>
      <c r="G505" s="418">
        <f>G506+G507+G508</f>
        <v>0</v>
      </c>
      <c r="H505" s="419">
        <f>H506+H507+H508</f>
        <v>0</v>
      </c>
      <c r="I505" s="427">
        <f t="shared" si="212"/>
        <v>0</v>
      </c>
      <c r="J505" s="420"/>
      <c r="K505" s="418">
        <f>K506+K507+K508</f>
        <v>0</v>
      </c>
      <c r="L505" s="421">
        <f t="shared" si="208"/>
        <v>0</v>
      </c>
    </row>
    <row r="506" spans="1:12" ht="13.5" hidden="1" customHeight="1">
      <c r="A506" s="73" t="s">
        <v>400</v>
      </c>
      <c r="B506" s="155" t="s">
        <v>448</v>
      </c>
      <c r="C506" s="155"/>
      <c r="D506" s="422"/>
      <c r="E506" s="422"/>
      <c r="F506" s="268">
        <f t="shared" si="205"/>
        <v>0</v>
      </c>
      <c r="G506" s="422"/>
      <c r="H506" s="419"/>
      <c r="I506" s="427">
        <f t="shared" si="212"/>
        <v>0</v>
      </c>
      <c r="J506" s="321"/>
      <c r="K506" s="422"/>
      <c r="L506" s="423">
        <f t="shared" si="208"/>
        <v>0</v>
      </c>
    </row>
    <row r="507" spans="1:12" ht="14.25" hidden="1" customHeight="1">
      <c r="A507" s="73" t="s">
        <v>402</v>
      </c>
      <c r="B507" s="155" t="s">
        <v>449</v>
      </c>
      <c r="C507" s="155"/>
      <c r="D507" s="422"/>
      <c r="E507" s="422"/>
      <c r="F507" s="268">
        <f t="shared" si="205"/>
        <v>0</v>
      </c>
      <c r="G507" s="422"/>
      <c r="H507" s="419"/>
      <c r="I507" s="427">
        <f t="shared" si="212"/>
        <v>0</v>
      </c>
      <c r="J507" s="321"/>
      <c r="K507" s="422"/>
      <c r="L507" s="423">
        <f t="shared" si="208"/>
        <v>0</v>
      </c>
    </row>
    <row r="508" spans="1:12" ht="14.25" hidden="1" customHeight="1">
      <c r="A508" s="73" t="s">
        <v>450</v>
      </c>
      <c r="B508" s="155" t="s">
        <v>451</v>
      </c>
      <c r="C508" s="155"/>
      <c r="D508" s="422"/>
      <c r="E508" s="422"/>
      <c r="F508" s="268">
        <f t="shared" si="205"/>
        <v>0</v>
      </c>
      <c r="G508" s="422"/>
      <c r="H508" s="419"/>
      <c r="I508" s="427">
        <f t="shared" si="212"/>
        <v>0</v>
      </c>
      <c r="J508" s="321"/>
      <c r="K508" s="422"/>
      <c r="L508" s="423">
        <f t="shared" si="208"/>
        <v>0</v>
      </c>
    </row>
    <row r="509" spans="1:12" ht="36.75" hidden="1" customHeight="1">
      <c r="A509" s="208" t="s">
        <v>452</v>
      </c>
      <c r="B509" s="209" t="s">
        <v>453</v>
      </c>
      <c r="C509" s="209"/>
      <c r="D509" s="418"/>
      <c r="E509" s="418"/>
      <c r="F509" s="268">
        <f t="shared" si="205"/>
        <v>0</v>
      </c>
      <c r="G509" s="418">
        <f>G510+G511+G512</f>
        <v>0</v>
      </c>
      <c r="H509" s="419">
        <f>H510+H511+H512</f>
        <v>0</v>
      </c>
      <c r="I509" s="427">
        <f t="shared" si="212"/>
        <v>0</v>
      </c>
      <c r="J509" s="420"/>
      <c r="K509" s="418">
        <f>K510+K511+K512</f>
        <v>0</v>
      </c>
      <c r="L509" s="421">
        <f t="shared" si="208"/>
        <v>0</v>
      </c>
    </row>
    <row r="510" spans="1:12" ht="13.5" hidden="1" customHeight="1">
      <c r="A510" s="73" t="s">
        <v>400</v>
      </c>
      <c r="B510" s="155" t="s">
        <v>454</v>
      </c>
      <c r="C510" s="155"/>
      <c r="D510" s="422"/>
      <c r="E510" s="422"/>
      <c r="F510" s="268">
        <f t="shared" si="205"/>
        <v>0</v>
      </c>
      <c r="G510" s="422"/>
      <c r="H510" s="419"/>
      <c r="I510" s="427">
        <f t="shared" si="212"/>
        <v>0</v>
      </c>
      <c r="J510" s="321"/>
      <c r="K510" s="422"/>
      <c r="L510" s="423">
        <f t="shared" si="208"/>
        <v>0</v>
      </c>
    </row>
    <row r="511" spans="1:12" ht="13.5" hidden="1" customHeight="1">
      <c r="A511" s="73" t="s">
        <v>402</v>
      </c>
      <c r="B511" s="155" t="s">
        <v>455</v>
      </c>
      <c r="C511" s="155"/>
      <c r="D511" s="422"/>
      <c r="E511" s="422"/>
      <c r="F511" s="268">
        <f t="shared" si="205"/>
        <v>0</v>
      </c>
      <c r="G511" s="422"/>
      <c r="H511" s="419"/>
      <c r="I511" s="427">
        <f t="shared" si="212"/>
        <v>0</v>
      </c>
      <c r="J511" s="321"/>
      <c r="K511" s="422"/>
      <c r="L511" s="423">
        <f t="shared" si="208"/>
        <v>0</v>
      </c>
    </row>
    <row r="512" spans="1:12" ht="15" hidden="1" customHeight="1" thickBot="1">
      <c r="A512" s="428" t="s">
        <v>450</v>
      </c>
      <c r="B512" s="429" t="s">
        <v>456</v>
      </c>
      <c r="C512" s="429"/>
      <c r="D512" s="430"/>
      <c r="E512" s="430"/>
      <c r="F512" s="268">
        <f t="shared" si="205"/>
        <v>0</v>
      </c>
      <c r="G512" s="430"/>
      <c r="H512" s="431"/>
      <c r="I512" s="432">
        <f t="shared" si="212"/>
        <v>0</v>
      </c>
      <c r="J512" s="433"/>
      <c r="K512" s="430"/>
      <c r="L512" s="434">
        <f t="shared" si="208"/>
        <v>0</v>
      </c>
    </row>
    <row r="513" spans="1:12" ht="30" customHeight="1">
      <c r="A513" s="184" t="s">
        <v>356</v>
      </c>
      <c r="B513" s="206" t="s">
        <v>357</v>
      </c>
      <c r="C513" s="203"/>
      <c r="D513" s="199">
        <v>11320008</v>
      </c>
      <c r="E513" s="199">
        <v>10715008</v>
      </c>
      <c r="F513" s="435">
        <f t="shared" si="205"/>
        <v>8413236</v>
      </c>
      <c r="G513" s="436"/>
      <c r="H513" s="437"/>
      <c r="I513" s="438">
        <f>J513</f>
        <v>8413236</v>
      </c>
      <c r="J513" s="438">
        <v>8413236</v>
      </c>
      <c r="K513" s="436"/>
      <c r="L513" s="439"/>
    </row>
    <row r="514" spans="1:12" ht="39" customHeight="1">
      <c r="A514" s="188" t="s">
        <v>358</v>
      </c>
      <c r="B514" s="189" t="s">
        <v>359</v>
      </c>
      <c r="C514" s="203"/>
      <c r="D514" s="440">
        <f>D515+D516+D517+D518</f>
        <v>79466160</v>
      </c>
      <c r="E514" s="440">
        <f t="shared" ref="E514:L514" si="213">E515+E516+E517+E518</f>
        <v>89640359</v>
      </c>
      <c r="F514" s="440">
        <f t="shared" si="213"/>
        <v>85319285</v>
      </c>
      <c r="G514" s="440">
        <f t="shared" si="213"/>
        <v>0</v>
      </c>
      <c r="H514" s="440">
        <f t="shared" si="213"/>
        <v>0</v>
      </c>
      <c r="I514" s="440">
        <f t="shared" si="213"/>
        <v>85319285</v>
      </c>
      <c r="J514" s="440">
        <f t="shared" si="213"/>
        <v>85319285</v>
      </c>
      <c r="K514" s="440">
        <f t="shared" si="213"/>
        <v>0</v>
      </c>
      <c r="L514" s="440">
        <f t="shared" si="213"/>
        <v>0</v>
      </c>
    </row>
    <row r="515" spans="1:12" ht="15" customHeight="1">
      <c r="A515" s="191" t="s">
        <v>360</v>
      </c>
      <c r="B515" s="192" t="s">
        <v>361</v>
      </c>
      <c r="C515" s="203"/>
      <c r="D515" s="436">
        <v>29466160</v>
      </c>
      <c r="E515" s="436">
        <v>63690774</v>
      </c>
      <c r="F515" s="441">
        <f>H515+I515</f>
        <v>69867331</v>
      </c>
      <c r="G515" s="436"/>
      <c r="H515" s="437"/>
      <c r="I515" s="442">
        <f>J515</f>
        <v>69867331</v>
      </c>
      <c r="J515" s="443">
        <v>69867331</v>
      </c>
      <c r="K515" s="436"/>
      <c r="L515" s="439"/>
    </row>
    <row r="516" spans="1:12" ht="15" customHeight="1">
      <c r="A516" s="191" t="s">
        <v>362</v>
      </c>
      <c r="B516" s="192" t="s">
        <v>363</v>
      </c>
      <c r="C516" s="203"/>
      <c r="D516" s="436"/>
      <c r="E516" s="436"/>
      <c r="F516" s="441">
        <f t="shared" ref="F516:F518" si="214">H516+I516</f>
        <v>0</v>
      </c>
      <c r="G516" s="436"/>
      <c r="H516" s="437"/>
      <c r="I516" s="442">
        <f t="shared" ref="I516:I518" si="215">J516</f>
        <v>0</v>
      </c>
      <c r="J516" s="443"/>
      <c r="K516" s="436"/>
      <c r="L516" s="439"/>
    </row>
    <row r="517" spans="1:12" ht="15" customHeight="1">
      <c r="A517" s="191" t="s">
        <v>364</v>
      </c>
      <c r="B517" s="192" t="s">
        <v>365</v>
      </c>
      <c r="C517" s="203"/>
      <c r="D517" s="436">
        <v>50000000</v>
      </c>
      <c r="E517" s="436">
        <v>23917585</v>
      </c>
      <c r="F517" s="441">
        <f t="shared" si="214"/>
        <v>13420513</v>
      </c>
      <c r="G517" s="436"/>
      <c r="H517" s="437"/>
      <c r="I517" s="442">
        <f t="shared" si="215"/>
        <v>13420513</v>
      </c>
      <c r="J517" s="443">
        <v>13420513</v>
      </c>
      <c r="K517" s="436"/>
      <c r="L517" s="439"/>
    </row>
    <row r="518" spans="1:12" ht="34.5" customHeight="1">
      <c r="A518" s="194" t="s">
        <v>366</v>
      </c>
      <c r="B518" s="195" t="s">
        <v>367</v>
      </c>
      <c r="C518" s="195"/>
      <c r="D518" s="444"/>
      <c r="E518" s="444">
        <v>2032000</v>
      </c>
      <c r="F518" s="444">
        <f t="shared" si="214"/>
        <v>2031441</v>
      </c>
      <c r="G518" s="422"/>
      <c r="H518" s="419"/>
      <c r="I518" s="427">
        <f t="shared" si="215"/>
        <v>2031441</v>
      </c>
      <c r="J518" s="321">
        <v>2031441</v>
      </c>
      <c r="K518" s="422"/>
      <c r="L518" s="422"/>
    </row>
    <row r="519" spans="1:12" ht="35.1" customHeight="1">
      <c r="A519" s="188" t="s">
        <v>368</v>
      </c>
      <c r="B519" s="189" t="s">
        <v>369</v>
      </c>
      <c r="C519" s="203"/>
      <c r="D519" s="445">
        <f>D520+D521+D522</f>
        <v>105739140</v>
      </c>
      <c r="E519" s="445">
        <f t="shared" ref="E519:L519" si="216">E520+E521+E522</f>
        <v>60853989</v>
      </c>
      <c r="F519" s="445">
        <f t="shared" si="216"/>
        <v>9073243</v>
      </c>
      <c r="G519" s="445">
        <f t="shared" si="216"/>
        <v>0</v>
      </c>
      <c r="H519" s="445">
        <f t="shared" si="216"/>
        <v>0</v>
      </c>
      <c r="I519" s="445">
        <f t="shared" si="216"/>
        <v>9073243</v>
      </c>
      <c r="J519" s="445">
        <f t="shared" si="216"/>
        <v>9073243</v>
      </c>
      <c r="K519" s="445">
        <f t="shared" si="216"/>
        <v>0</v>
      </c>
      <c r="L519" s="445">
        <f t="shared" si="216"/>
        <v>0</v>
      </c>
    </row>
    <row r="520" spans="1:12" ht="15" customHeight="1">
      <c r="A520" s="191" t="s">
        <v>370</v>
      </c>
      <c r="B520" s="192" t="s">
        <v>371</v>
      </c>
      <c r="C520" s="203"/>
      <c r="D520" s="436">
        <v>20000000</v>
      </c>
      <c r="E520" s="436">
        <v>29150000</v>
      </c>
      <c r="F520" s="441">
        <f>H520+I520</f>
        <v>7544830</v>
      </c>
      <c r="G520" s="436"/>
      <c r="H520" s="437"/>
      <c r="I520" s="442">
        <f>J520</f>
        <v>7544830</v>
      </c>
      <c r="J520" s="443">
        <v>7544830</v>
      </c>
      <c r="K520" s="436"/>
      <c r="L520" s="439"/>
    </row>
    <row r="521" spans="1:12" ht="15" customHeight="1">
      <c r="A521" s="191" t="s">
        <v>362</v>
      </c>
      <c r="B521" s="192" t="s">
        <v>372</v>
      </c>
      <c r="C521" s="203"/>
      <c r="D521" s="436"/>
      <c r="E521" s="436"/>
      <c r="F521" s="441">
        <f>H521+I521</f>
        <v>0</v>
      </c>
      <c r="G521" s="436"/>
      <c r="H521" s="437"/>
      <c r="I521" s="442">
        <f>J521</f>
        <v>0</v>
      </c>
      <c r="J521" s="443"/>
      <c r="K521" s="436"/>
      <c r="L521" s="439"/>
    </row>
    <row r="522" spans="1:12" ht="15" customHeight="1">
      <c r="A522" s="191" t="s">
        <v>364</v>
      </c>
      <c r="B522" s="192" t="s">
        <v>373</v>
      </c>
      <c r="C522" s="203"/>
      <c r="D522" s="436">
        <v>85739140</v>
      </c>
      <c r="E522" s="436">
        <v>31703989</v>
      </c>
      <c r="F522" s="441">
        <f>H522+I522</f>
        <v>1528413</v>
      </c>
      <c r="G522" s="436"/>
      <c r="H522" s="437"/>
      <c r="I522" s="442">
        <f>J522</f>
        <v>1528413</v>
      </c>
      <c r="J522" s="443">
        <v>1528413</v>
      </c>
      <c r="K522" s="436"/>
      <c r="L522" s="439"/>
    </row>
    <row r="523" spans="1:12" ht="51.75" customHeight="1">
      <c r="A523" s="188" t="s">
        <v>374</v>
      </c>
      <c r="B523" s="189" t="s">
        <v>375</v>
      </c>
      <c r="C523" s="203"/>
      <c r="D523" s="440">
        <f>D524</f>
        <v>0</v>
      </c>
      <c r="E523" s="440">
        <f t="shared" ref="E523:L523" si="217">E524</f>
        <v>987000</v>
      </c>
      <c r="F523" s="440">
        <f t="shared" si="217"/>
        <v>986249</v>
      </c>
      <c r="G523" s="440">
        <f t="shared" si="217"/>
        <v>0</v>
      </c>
      <c r="H523" s="440">
        <f t="shared" si="217"/>
        <v>0</v>
      </c>
      <c r="I523" s="440">
        <f t="shared" si="217"/>
        <v>986249</v>
      </c>
      <c r="J523" s="440">
        <f t="shared" si="217"/>
        <v>986249</v>
      </c>
      <c r="K523" s="440">
        <f t="shared" si="217"/>
        <v>0</v>
      </c>
      <c r="L523" s="440">
        <f t="shared" si="217"/>
        <v>0</v>
      </c>
    </row>
    <row r="524" spans="1:12" ht="49.5" customHeight="1">
      <c r="A524" s="198" t="s">
        <v>376</v>
      </c>
      <c r="B524" s="192" t="s">
        <v>377</v>
      </c>
      <c r="C524" s="155"/>
      <c r="D524" s="422">
        <v>0</v>
      </c>
      <c r="E524" s="422">
        <v>987000</v>
      </c>
      <c r="F524" s="389">
        <f>H524+I524</f>
        <v>986249</v>
      </c>
      <c r="G524" s="446"/>
      <c r="H524" s="447"/>
      <c r="I524" s="448">
        <f>J524</f>
        <v>986249</v>
      </c>
      <c r="J524" s="410">
        <v>986249</v>
      </c>
      <c r="K524" s="422"/>
      <c r="L524" s="422"/>
    </row>
    <row r="525" spans="1:12" ht="27.75" customHeight="1">
      <c r="A525" s="41" t="s">
        <v>534</v>
      </c>
      <c r="B525" s="41" t="s">
        <v>379</v>
      </c>
      <c r="C525" s="449"/>
      <c r="D525" s="450">
        <f>D526+D528+D532</f>
        <v>11701573</v>
      </c>
      <c r="E525" s="450">
        <f t="shared" ref="E525:L525" si="218">E526+E528+E532</f>
        <v>34052753</v>
      </c>
      <c r="F525" s="450">
        <f t="shared" si="218"/>
        <v>36041967</v>
      </c>
      <c r="G525" s="450">
        <f t="shared" si="218"/>
        <v>0</v>
      </c>
      <c r="H525" s="450">
        <f t="shared" si="218"/>
        <v>0</v>
      </c>
      <c r="I525" s="450">
        <f t="shared" si="218"/>
        <v>36041967</v>
      </c>
      <c r="J525" s="450">
        <f t="shared" si="218"/>
        <v>36041967</v>
      </c>
      <c r="K525" s="450">
        <f t="shared" si="218"/>
        <v>0</v>
      </c>
      <c r="L525" s="450">
        <f t="shared" si="218"/>
        <v>0</v>
      </c>
    </row>
    <row r="526" spans="1:12" ht="49.5" customHeight="1">
      <c r="A526" s="202" t="s">
        <v>390</v>
      </c>
      <c r="B526" s="413" t="s">
        <v>391</v>
      </c>
      <c r="C526" s="155"/>
      <c r="D526" s="451">
        <v>11701573</v>
      </c>
      <c r="E526" s="422">
        <v>315753</v>
      </c>
      <c r="F526" s="268">
        <f t="shared" si="205"/>
        <v>0</v>
      </c>
      <c r="G526" s="452"/>
      <c r="H526" s="453"/>
      <c r="I526" s="454">
        <f>J526</f>
        <v>0</v>
      </c>
      <c r="J526" s="455"/>
      <c r="K526" s="456"/>
      <c r="L526" s="457"/>
    </row>
    <row r="527" spans="1:12" ht="28.5" hidden="1" customHeight="1">
      <c r="B527" s="191"/>
      <c r="C527" s="155"/>
      <c r="D527" s="458">
        <f>D528+D532</f>
        <v>0</v>
      </c>
      <c r="E527" s="458">
        <f t="shared" ref="E527:L527" si="219">E528+E532</f>
        <v>33737000</v>
      </c>
      <c r="F527" s="458">
        <f t="shared" si="219"/>
        <v>36041967</v>
      </c>
      <c r="G527" s="458">
        <f t="shared" si="219"/>
        <v>0</v>
      </c>
      <c r="H527" s="458">
        <f t="shared" si="219"/>
        <v>0</v>
      </c>
      <c r="I527" s="458">
        <f t="shared" si="219"/>
        <v>36041967</v>
      </c>
      <c r="J527" s="458">
        <f t="shared" si="219"/>
        <v>36041967</v>
      </c>
      <c r="K527" s="458">
        <f t="shared" si="219"/>
        <v>0</v>
      </c>
      <c r="L527" s="458">
        <f t="shared" si="219"/>
        <v>0</v>
      </c>
    </row>
    <row r="528" spans="1:12" ht="48.75" customHeight="1">
      <c r="A528" s="224" t="s">
        <v>460</v>
      </c>
      <c r="B528" s="225" t="s">
        <v>461</v>
      </c>
      <c r="C528" s="155"/>
      <c r="D528" s="459">
        <f t="shared" ref="D528:L528" si="220">D529+D530+D531</f>
        <v>0</v>
      </c>
      <c r="E528" s="459">
        <f t="shared" si="220"/>
        <v>1237000</v>
      </c>
      <c r="F528" s="459">
        <f t="shared" si="220"/>
        <v>471271</v>
      </c>
      <c r="G528" s="459">
        <f t="shared" si="220"/>
        <v>0</v>
      </c>
      <c r="H528" s="459">
        <f t="shared" si="220"/>
        <v>0</v>
      </c>
      <c r="I528" s="459">
        <f t="shared" si="220"/>
        <v>471271</v>
      </c>
      <c r="J528" s="459">
        <f t="shared" si="220"/>
        <v>471271</v>
      </c>
      <c r="K528" s="459">
        <f t="shared" si="220"/>
        <v>0</v>
      </c>
      <c r="L528" s="459">
        <f t="shared" si="220"/>
        <v>0</v>
      </c>
    </row>
    <row r="529" spans="1:12" ht="20.100000000000001" customHeight="1">
      <c r="A529" s="228" t="s">
        <v>370</v>
      </c>
      <c r="B529" s="229" t="s">
        <v>462</v>
      </c>
      <c r="C529" s="155"/>
      <c r="D529" s="290">
        <v>0</v>
      </c>
      <c r="E529" s="422">
        <v>1022000</v>
      </c>
      <c r="F529" s="268">
        <f>H529+I529</f>
        <v>389480</v>
      </c>
      <c r="G529" s="452"/>
      <c r="H529" s="453"/>
      <c r="I529" s="454">
        <f>J529</f>
        <v>389480</v>
      </c>
      <c r="J529" s="455">
        <v>389480</v>
      </c>
      <c r="K529" s="456"/>
      <c r="L529" s="457"/>
    </row>
    <row r="530" spans="1:12" ht="20.100000000000001" customHeight="1">
      <c r="A530" s="228" t="s">
        <v>362</v>
      </c>
      <c r="B530" s="230" t="s">
        <v>463</v>
      </c>
      <c r="C530" s="155"/>
      <c r="D530" s="290">
        <v>0</v>
      </c>
      <c r="E530" s="422"/>
      <c r="F530" s="268"/>
      <c r="G530" s="452"/>
      <c r="H530" s="453"/>
      <c r="I530" s="454"/>
      <c r="J530" s="455"/>
      <c r="K530" s="456"/>
      <c r="L530" s="457"/>
    </row>
    <row r="531" spans="1:12" ht="20.100000000000001" customHeight="1">
      <c r="A531" s="228" t="s">
        <v>364</v>
      </c>
      <c r="B531" s="229" t="s">
        <v>464</v>
      </c>
      <c r="C531" s="155"/>
      <c r="D531" s="290">
        <v>0</v>
      </c>
      <c r="E531" s="422">
        <v>215000</v>
      </c>
      <c r="F531" s="268">
        <f>H531+I531</f>
        <v>81791</v>
      </c>
      <c r="G531" s="452"/>
      <c r="H531" s="453"/>
      <c r="I531" s="454">
        <f>J531</f>
        <v>81791</v>
      </c>
      <c r="J531" s="455">
        <v>81791</v>
      </c>
      <c r="K531" s="456"/>
      <c r="L531" s="457"/>
    </row>
    <row r="532" spans="1:12" ht="39" customHeight="1">
      <c r="A532" s="224" t="s">
        <v>465</v>
      </c>
      <c r="B532" s="225" t="s">
        <v>466</v>
      </c>
      <c r="C532" s="155"/>
      <c r="D532" s="460">
        <f>D533+D534+D535</f>
        <v>0</v>
      </c>
      <c r="E532" s="460">
        <f t="shared" ref="E532:L532" si="221">E533+E534+E535</f>
        <v>32500000</v>
      </c>
      <c r="F532" s="460">
        <f t="shared" si="221"/>
        <v>35570696</v>
      </c>
      <c r="G532" s="460">
        <f t="shared" si="221"/>
        <v>0</v>
      </c>
      <c r="H532" s="460">
        <f t="shared" si="221"/>
        <v>0</v>
      </c>
      <c r="I532" s="460">
        <f t="shared" si="221"/>
        <v>35570696</v>
      </c>
      <c r="J532" s="460">
        <f t="shared" si="221"/>
        <v>35570696</v>
      </c>
      <c r="K532" s="460">
        <f t="shared" si="221"/>
        <v>0</v>
      </c>
      <c r="L532" s="460">
        <f t="shared" si="221"/>
        <v>0</v>
      </c>
    </row>
    <row r="533" spans="1:12" ht="20.100000000000001" customHeight="1">
      <c r="A533" s="228" t="s">
        <v>360</v>
      </c>
      <c r="B533" s="229" t="s">
        <v>467</v>
      </c>
      <c r="C533" s="155"/>
      <c r="D533" s="290">
        <v>0</v>
      </c>
      <c r="E533" s="422">
        <v>27050000</v>
      </c>
      <c r="F533" s="268">
        <f>H533+I533</f>
        <v>29594376</v>
      </c>
      <c r="G533" s="452"/>
      <c r="H533" s="453"/>
      <c r="I533" s="454">
        <f t="shared" ref="I533:I534" si="222">J533</f>
        <v>29594376</v>
      </c>
      <c r="J533" s="455">
        <v>29594376</v>
      </c>
      <c r="K533" s="456"/>
      <c r="L533" s="457"/>
    </row>
    <row r="534" spans="1:12" ht="20.100000000000001" customHeight="1">
      <c r="A534" s="228" t="s">
        <v>362</v>
      </c>
      <c r="B534" s="229" t="s">
        <v>468</v>
      </c>
      <c r="C534" s="155"/>
      <c r="D534" s="290"/>
      <c r="E534" s="422"/>
      <c r="F534" s="268">
        <f t="shared" ref="F534:F535" si="223">H534+I534</f>
        <v>0</v>
      </c>
      <c r="G534" s="452"/>
      <c r="H534" s="453"/>
      <c r="I534" s="454">
        <f t="shared" si="222"/>
        <v>0</v>
      </c>
      <c r="J534" s="455"/>
      <c r="K534" s="456"/>
      <c r="L534" s="457"/>
    </row>
    <row r="535" spans="1:12" ht="20.100000000000001" customHeight="1">
      <c r="A535" s="228" t="s">
        <v>364</v>
      </c>
      <c r="B535" s="229" t="s">
        <v>469</v>
      </c>
      <c r="C535" s="155"/>
      <c r="D535" s="290">
        <v>0</v>
      </c>
      <c r="E535" s="422">
        <v>5450000</v>
      </c>
      <c r="F535" s="268">
        <f t="shared" si="223"/>
        <v>5976320</v>
      </c>
      <c r="G535" s="452"/>
      <c r="H535" s="453"/>
      <c r="I535" s="454">
        <f>J535</f>
        <v>5976320</v>
      </c>
      <c r="J535" s="455">
        <v>5976320</v>
      </c>
      <c r="K535" s="456"/>
      <c r="L535" s="457"/>
    </row>
    <row r="536" spans="1:12" ht="25.5">
      <c r="A536" s="45" t="s">
        <v>470</v>
      </c>
      <c r="B536" s="207" t="s">
        <v>397</v>
      </c>
      <c r="C536" s="207"/>
      <c r="D536" s="147">
        <f>D537+D541+D549+D545</f>
        <v>7057411</v>
      </c>
      <c r="E536" s="147">
        <f t="shared" ref="E536:L536" si="224">E537+E541+E549+E545</f>
        <v>11792689</v>
      </c>
      <c r="F536" s="147">
        <f t="shared" si="224"/>
        <v>11654033</v>
      </c>
      <c r="G536" s="147">
        <f t="shared" si="224"/>
        <v>0</v>
      </c>
      <c r="H536" s="147">
        <f t="shared" si="224"/>
        <v>0</v>
      </c>
      <c r="I536" s="147">
        <f t="shared" si="224"/>
        <v>11654033</v>
      </c>
      <c r="J536" s="147">
        <f t="shared" si="224"/>
        <v>11654033</v>
      </c>
      <c r="K536" s="147">
        <f t="shared" si="224"/>
        <v>0</v>
      </c>
      <c r="L536" s="147">
        <f t="shared" si="224"/>
        <v>0</v>
      </c>
    </row>
    <row r="537" spans="1:12" ht="38.25">
      <c r="A537" s="233" t="s">
        <v>471</v>
      </c>
      <c r="B537" s="209" t="s">
        <v>472</v>
      </c>
      <c r="C537" s="209"/>
      <c r="D537" s="234">
        <f>D538+D539+D540</f>
        <v>7057411</v>
      </c>
      <c r="E537" s="234">
        <f t="shared" ref="E537:L537" si="225">E538+E539+E540</f>
        <v>10968600</v>
      </c>
      <c r="F537" s="234">
        <f t="shared" si="225"/>
        <v>10926934</v>
      </c>
      <c r="G537" s="234">
        <f t="shared" si="225"/>
        <v>0</v>
      </c>
      <c r="H537" s="235">
        <f t="shared" si="225"/>
        <v>0</v>
      </c>
      <c r="I537" s="234">
        <f t="shared" si="225"/>
        <v>10926934</v>
      </c>
      <c r="J537" s="234">
        <f t="shared" si="225"/>
        <v>10926934</v>
      </c>
      <c r="K537" s="234">
        <f t="shared" si="225"/>
        <v>0</v>
      </c>
      <c r="L537" s="234">
        <f t="shared" si="225"/>
        <v>0</v>
      </c>
    </row>
    <row r="538" spans="1:12" ht="28.5" customHeight="1">
      <c r="A538" s="73" t="s">
        <v>400</v>
      </c>
      <c r="B538" s="155" t="s">
        <v>473</v>
      </c>
      <c r="C538" s="155"/>
      <c r="D538" s="199">
        <v>3257411</v>
      </c>
      <c r="E538" s="275">
        <v>2250000</v>
      </c>
      <c r="F538" s="375">
        <f>H538+I538</f>
        <v>2231309</v>
      </c>
      <c r="G538" s="376"/>
      <c r="H538" s="294">
        <v>0</v>
      </c>
      <c r="I538" s="414">
        <f>J538</f>
        <v>2231309</v>
      </c>
      <c r="J538" s="275">
        <v>2231309</v>
      </c>
      <c r="K538" s="275">
        <v>0</v>
      </c>
      <c r="L538" s="415">
        <f t="shared" ref="L538:L548" si="226">F538-J538-K538</f>
        <v>0</v>
      </c>
    </row>
    <row r="539" spans="1:12" ht="25.5">
      <c r="A539" s="73" t="s">
        <v>402</v>
      </c>
      <c r="B539" s="155" t="s">
        <v>474</v>
      </c>
      <c r="C539" s="155"/>
      <c r="D539" s="199">
        <v>3800000</v>
      </c>
      <c r="E539" s="275">
        <v>5908600</v>
      </c>
      <c r="F539" s="375">
        <f>H539+I539</f>
        <v>5887338</v>
      </c>
      <c r="G539" s="275"/>
      <c r="H539" s="235"/>
      <c r="I539" s="414">
        <f>J539</f>
        <v>5887338</v>
      </c>
      <c r="J539" s="275">
        <v>5887338</v>
      </c>
      <c r="K539" s="275">
        <v>0</v>
      </c>
      <c r="L539" s="415">
        <f t="shared" si="226"/>
        <v>0</v>
      </c>
    </row>
    <row r="540" spans="1:12" ht="15">
      <c r="A540" s="73" t="s">
        <v>404</v>
      </c>
      <c r="B540" s="155" t="s">
        <v>475</v>
      </c>
      <c r="C540" s="155"/>
      <c r="D540" s="275">
        <v>0</v>
      </c>
      <c r="E540" s="275">
        <v>2810000</v>
      </c>
      <c r="F540" s="375">
        <f>H540+I540</f>
        <v>2808287</v>
      </c>
      <c r="G540" s="275"/>
      <c r="H540" s="235"/>
      <c r="I540" s="414">
        <f>J540</f>
        <v>2808287</v>
      </c>
      <c r="J540" s="275">
        <v>2808287</v>
      </c>
      <c r="K540" s="275">
        <v>0</v>
      </c>
      <c r="L540" s="415">
        <f t="shared" si="226"/>
        <v>0</v>
      </c>
    </row>
    <row r="541" spans="1:12" ht="25.5">
      <c r="A541" s="233" t="s">
        <v>476</v>
      </c>
      <c r="B541" s="209" t="s">
        <v>477</v>
      </c>
      <c r="C541" s="209"/>
      <c r="D541" s="234">
        <f>D542+D543+D544</f>
        <v>0</v>
      </c>
      <c r="E541" s="234">
        <f t="shared" ref="E541:L541" si="227">E542+E543+E544</f>
        <v>824089</v>
      </c>
      <c r="F541" s="234">
        <f t="shared" si="227"/>
        <v>727099</v>
      </c>
      <c r="G541" s="234">
        <f t="shared" si="227"/>
        <v>0</v>
      </c>
      <c r="H541" s="235">
        <f t="shared" si="227"/>
        <v>0</v>
      </c>
      <c r="I541" s="234">
        <f t="shared" si="227"/>
        <v>727099</v>
      </c>
      <c r="J541" s="234">
        <f t="shared" si="227"/>
        <v>727099</v>
      </c>
      <c r="K541" s="234">
        <f t="shared" si="227"/>
        <v>0</v>
      </c>
      <c r="L541" s="234">
        <f t="shared" si="227"/>
        <v>0</v>
      </c>
    </row>
    <row r="542" spans="1:12" ht="15">
      <c r="A542" s="73" t="s">
        <v>400</v>
      </c>
      <c r="B542" s="155" t="s">
        <v>478</v>
      </c>
      <c r="C542" s="155"/>
      <c r="D542" s="199"/>
      <c r="E542" s="199">
        <v>94089</v>
      </c>
      <c r="F542" s="67">
        <f>H542+I542</f>
        <v>1366</v>
      </c>
      <c r="G542" s="199"/>
      <c r="H542" s="235">
        <v>0</v>
      </c>
      <c r="I542" s="461">
        <f>J542</f>
        <v>1366</v>
      </c>
      <c r="J542" s="199">
        <v>1366</v>
      </c>
      <c r="K542" s="199">
        <v>0</v>
      </c>
      <c r="L542" s="238">
        <f t="shared" si="226"/>
        <v>0</v>
      </c>
    </row>
    <row r="543" spans="1:12" ht="25.5">
      <c r="A543" s="73" t="s">
        <v>402</v>
      </c>
      <c r="B543" s="155" t="s">
        <v>479</v>
      </c>
      <c r="C543" s="155"/>
      <c r="D543" s="199">
        <v>0</v>
      </c>
      <c r="E543" s="199"/>
      <c r="F543" s="67">
        <f>H543+I543</f>
        <v>0</v>
      </c>
      <c r="G543" s="199"/>
      <c r="H543" s="235"/>
      <c r="I543" s="461">
        <f>J543</f>
        <v>0</v>
      </c>
      <c r="J543" s="199"/>
      <c r="K543" s="199">
        <v>0</v>
      </c>
      <c r="L543" s="238">
        <f t="shared" si="226"/>
        <v>0</v>
      </c>
    </row>
    <row r="544" spans="1:12" ht="15">
      <c r="A544" s="73" t="s">
        <v>404</v>
      </c>
      <c r="B544" s="155" t="s">
        <v>480</v>
      </c>
      <c r="C544" s="155"/>
      <c r="D544" s="199">
        <v>0</v>
      </c>
      <c r="E544" s="199">
        <v>730000</v>
      </c>
      <c r="F544" s="67">
        <f>H544+I544</f>
        <v>725733</v>
      </c>
      <c r="G544" s="199"/>
      <c r="H544" s="235">
        <v>0</v>
      </c>
      <c r="I544" s="461">
        <f>J544</f>
        <v>725733</v>
      </c>
      <c r="J544" s="199">
        <v>725733</v>
      </c>
      <c r="K544" s="199">
        <v>0</v>
      </c>
      <c r="L544" s="238">
        <f t="shared" si="226"/>
        <v>0</v>
      </c>
    </row>
    <row r="545" spans="1:12" ht="35.25" hidden="1" customHeight="1">
      <c r="A545" s="462" t="s">
        <v>535</v>
      </c>
      <c r="B545" s="209" t="s">
        <v>482</v>
      </c>
      <c r="C545" s="209"/>
      <c r="D545" s="234">
        <f>D546+D547+D548</f>
        <v>0</v>
      </c>
      <c r="E545" s="234">
        <f t="shared" ref="E545:K545" si="228">E546+E547+E548</f>
        <v>0</v>
      </c>
      <c r="F545" s="234">
        <f t="shared" si="228"/>
        <v>0</v>
      </c>
      <c r="G545" s="234">
        <f t="shared" si="228"/>
        <v>0</v>
      </c>
      <c r="H545" s="234">
        <f t="shared" si="228"/>
        <v>0</v>
      </c>
      <c r="I545" s="234">
        <f t="shared" si="228"/>
        <v>0</v>
      </c>
      <c r="J545" s="234">
        <f t="shared" si="228"/>
        <v>0</v>
      </c>
      <c r="K545" s="234">
        <f t="shared" si="228"/>
        <v>0</v>
      </c>
      <c r="L545" s="234">
        <f t="shared" si="226"/>
        <v>0</v>
      </c>
    </row>
    <row r="546" spans="1:12" ht="15" hidden="1">
      <c r="A546" s="463" t="s">
        <v>400</v>
      </c>
      <c r="B546" s="464" t="s">
        <v>483</v>
      </c>
      <c r="C546" s="155"/>
      <c r="D546" s="199"/>
      <c r="E546" s="199"/>
      <c r="F546" s="67">
        <f>H546+I546</f>
        <v>0</v>
      </c>
      <c r="G546" s="199"/>
      <c r="H546" s="235"/>
      <c r="I546" s="461"/>
      <c r="J546" s="199"/>
      <c r="K546" s="199"/>
      <c r="L546" s="238">
        <f t="shared" si="226"/>
        <v>0</v>
      </c>
    </row>
    <row r="547" spans="1:12" ht="25.5" hidden="1">
      <c r="A547" s="463" t="s">
        <v>402</v>
      </c>
      <c r="B547" s="464" t="s">
        <v>484</v>
      </c>
      <c r="C547" s="155"/>
      <c r="D547" s="199">
        <v>0</v>
      </c>
      <c r="E547" s="199"/>
      <c r="F547" s="67">
        <f t="shared" ref="F547:F548" si="229">H547+I547</f>
        <v>0</v>
      </c>
      <c r="G547" s="199"/>
      <c r="H547" s="235"/>
      <c r="I547" s="461"/>
      <c r="J547" s="199"/>
      <c r="K547" s="199"/>
      <c r="L547" s="238">
        <f t="shared" si="226"/>
        <v>0</v>
      </c>
    </row>
    <row r="548" spans="1:12" ht="15" hidden="1">
      <c r="A548" s="463" t="s">
        <v>404</v>
      </c>
      <c r="B548" s="464" t="s">
        <v>485</v>
      </c>
      <c r="C548" s="155"/>
      <c r="D548" s="199"/>
      <c r="E548" s="199"/>
      <c r="F548" s="67">
        <f t="shared" si="229"/>
        <v>0</v>
      </c>
      <c r="G548" s="199"/>
      <c r="H548" s="235"/>
      <c r="I548" s="461"/>
      <c r="J548" s="199"/>
      <c r="K548" s="199"/>
      <c r="L548" s="238">
        <f t="shared" si="226"/>
        <v>0</v>
      </c>
    </row>
    <row r="549" spans="1:12" ht="38.25" hidden="1">
      <c r="A549" s="233" t="s">
        <v>486</v>
      </c>
      <c r="B549" s="209" t="s">
        <v>487</v>
      </c>
      <c r="C549" s="209"/>
      <c r="D549" s="234">
        <f>D550+D551+D552</f>
        <v>0</v>
      </c>
      <c r="E549" s="234">
        <f>E550+E551+E552</f>
        <v>0</v>
      </c>
      <c r="F549" s="234">
        <f t="shared" ref="F549:L549" si="230">F550+F551+F552</f>
        <v>0</v>
      </c>
      <c r="G549" s="234">
        <f t="shared" si="230"/>
        <v>0</v>
      </c>
      <c r="H549" s="235">
        <f t="shared" si="230"/>
        <v>0</v>
      </c>
      <c r="I549" s="234">
        <f t="shared" si="230"/>
        <v>0</v>
      </c>
      <c r="J549" s="234">
        <f t="shared" si="230"/>
        <v>0</v>
      </c>
      <c r="K549" s="234">
        <f t="shared" si="230"/>
        <v>0</v>
      </c>
      <c r="L549" s="234">
        <f t="shared" si="230"/>
        <v>0</v>
      </c>
    </row>
    <row r="550" spans="1:12" ht="15" hidden="1">
      <c r="A550" s="73" t="s">
        <v>400</v>
      </c>
      <c r="B550" s="155" t="s">
        <v>488</v>
      </c>
      <c r="C550" s="155"/>
      <c r="D550" s="199">
        <v>0</v>
      </c>
      <c r="E550" s="199"/>
      <c r="F550" s="67">
        <f>H550+I550</f>
        <v>0</v>
      </c>
      <c r="G550" s="199"/>
      <c r="H550" s="235">
        <v>0</v>
      </c>
      <c r="I550" s="461">
        <f>J550</f>
        <v>0</v>
      </c>
      <c r="J550" s="199">
        <v>0</v>
      </c>
      <c r="K550" s="199">
        <v>0</v>
      </c>
      <c r="L550" s="238">
        <f t="shared" ref="L550:L552" si="231">F550-J550-K550</f>
        <v>0</v>
      </c>
    </row>
    <row r="551" spans="1:12" ht="25.5" hidden="1">
      <c r="A551" s="73" t="s">
        <v>402</v>
      </c>
      <c r="B551" s="155" t="s">
        <v>489</v>
      </c>
      <c r="C551" s="155"/>
      <c r="D551" s="199">
        <v>0</v>
      </c>
      <c r="E551" s="199"/>
      <c r="F551" s="67">
        <f>H551+I551</f>
        <v>0</v>
      </c>
      <c r="G551" s="199"/>
      <c r="H551" s="235"/>
      <c r="I551" s="461">
        <f>J551</f>
        <v>0</v>
      </c>
      <c r="J551" s="199"/>
      <c r="K551" s="199">
        <v>0</v>
      </c>
      <c r="L551" s="238">
        <f t="shared" si="231"/>
        <v>0</v>
      </c>
    </row>
    <row r="552" spans="1:12" ht="15" hidden="1">
      <c r="A552" s="73" t="s">
        <v>404</v>
      </c>
      <c r="B552" s="155" t="s">
        <v>490</v>
      </c>
      <c r="C552" s="155"/>
      <c r="D552" s="199">
        <v>0</v>
      </c>
      <c r="E552" s="199">
        <v>0</v>
      </c>
      <c r="F552" s="67">
        <f>H552+I552</f>
        <v>0</v>
      </c>
      <c r="G552" s="199"/>
      <c r="H552" s="235">
        <v>0</v>
      </c>
      <c r="I552" s="461">
        <f>J552</f>
        <v>0</v>
      </c>
      <c r="J552" s="199">
        <v>0</v>
      </c>
      <c r="K552" s="199">
        <v>0</v>
      </c>
      <c r="L552" s="238">
        <f t="shared" si="231"/>
        <v>0</v>
      </c>
    </row>
    <row r="553" spans="1:12">
      <c r="A553" s="132"/>
      <c r="B553" s="241"/>
      <c r="C553" s="241"/>
      <c r="D553" s="2"/>
      <c r="E553" s="2"/>
      <c r="F553" s="465"/>
      <c r="G553" s="2"/>
      <c r="H553" s="2"/>
      <c r="I553" s="465"/>
      <c r="J553" s="466"/>
      <c r="K553" s="2"/>
      <c r="L553" s="2"/>
    </row>
    <row r="554" spans="1:12">
      <c r="A554" s="467"/>
    </row>
    <row r="555" spans="1:12" ht="14.25" customHeight="1">
      <c r="A555" s="467"/>
    </row>
    <row r="556" spans="1:12" ht="21" customHeight="1">
      <c r="A556" s="469" t="s">
        <v>536</v>
      </c>
      <c r="E556" s="470" t="s">
        <v>537</v>
      </c>
      <c r="F556" s="470"/>
      <c r="G556" s="470"/>
      <c r="H556" s="470"/>
      <c r="I556" s="470"/>
      <c r="J556" s="471"/>
      <c r="K556" s="470" t="s">
        <v>538</v>
      </c>
      <c r="L556" s="470"/>
    </row>
    <row r="557" spans="1:12" ht="27" customHeight="1">
      <c r="A557" s="526" t="s">
        <v>539</v>
      </c>
      <c r="B557" s="526"/>
      <c r="E557" s="470" t="s">
        <v>540</v>
      </c>
      <c r="F557" s="9"/>
      <c r="G557" s="9"/>
      <c r="H557" s="9"/>
      <c r="I557" s="9"/>
      <c r="J557" s="526" t="s">
        <v>541</v>
      </c>
      <c r="K557" s="526"/>
      <c r="L557" s="526"/>
    </row>
    <row r="558" spans="1:12" ht="40.5" customHeight="1">
      <c r="A558" s="467"/>
    </row>
    <row r="559" spans="1:12" ht="14.25" customHeight="1">
      <c r="A559" s="467"/>
    </row>
    <row r="560" spans="1:12" ht="14.25" customHeight="1">
      <c r="A560" s="467"/>
    </row>
    <row r="561" spans="1:1" ht="40.5" customHeight="1">
      <c r="A561" s="467"/>
    </row>
    <row r="562" spans="1:1" ht="54" customHeight="1">
      <c r="A562" s="525"/>
    </row>
    <row r="563" spans="1:1" ht="54" customHeight="1">
      <c r="A563" s="525"/>
    </row>
    <row r="564" spans="1:1" ht="81" customHeight="1">
      <c r="A564" s="525"/>
    </row>
    <row r="565" spans="1:1" ht="54" customHeight="1">
      <c r="A565" s="525"/>
    </row>
    <row r="566" spans="1:1" ht="40.5" customHeight="1">
      <c r="A566" s="467"/>
    </row>
    <row r="567" spans="1:1" ht="54" customHeight="1">
      <c r="A567" s="467"/>
    </row>
    <row r="568" spans="1:1" ht="14.25" customHeight="1">
      <c r="A568" s="467"/>
    </row>
    <row r="569" spans="1:1" ht="14.25" customHeight="1">
      <c r="A569" s="467"/>
    </row>
    <row r="570" spans="1:1">
      <c r="A570" s="467"/>
    </row>
    <row r="571" spans="1:1" ht="14.25" customHeight="1">
      <c r="A571" s="467"/>
    </row>
    <row r="572" spans="1:1" ht="54" customHeight="1">
      <c r="A572" s="467"/>
    </row>
    <row r="573" spans="1:1" ht="54" customHeight="1">
      <c r="A573" s="467"/>
    </row>
    <row r="574" spans="1:1" ht="40.5" customHeight="1">
      <c r="A574" s="467"/>
    </row>
    <row r="575" spans="1:1" ht="15" customHeight="1">
      <c r="A575" s="467"/>
    </row>
    <row r="576" spans="1:1" ht="40.5" customHeight="1">
      <c r="A576" s="467"/>
    </row>
    <row r="577" spans="1:1" ht="54" customHeight="1">
      <c r="A577" s="467"/>
    </row>
    <row r="578" spans="1:1" ht="40.5" customHeight="1">
      <c r="A578" s="472"/>
    </row>
    <row r="579" spans="1:1" ht="27" customHeight="1"/>
    <row r="580" spans="1:1" ht="40.5" customHeight="1"/>
    <row r="581" spans="1:1" ht="14.25" customHeight="1"/>
    <row r="582" spans="1:1" ht="14.25" customHeight="1"/>
    <row r="583" spans="1:1" ht="27" customHeight="1"/>
    <row r="584" spans="1:1" ht="14.25" customHeight="1"/>
    <row r="585" spans="1:1" ht="54" customHeight="1"/>
    <row r="586" spans="1:1" ht="108" customHeight="1"/>
    <row r="587" spans="1:1" ht="13.5" customHeight="1"/>
    <row r="588" spans="1:1" ht="108" customHeight="1"/>
    <row r="589" spans="1:1" ht="94.5" customHeight="1"/>
    <row r="590" spans="1:1" ht="14.25" customHeight="1"/>
    <row r="591" spans="1:1" ht="12.75" customHeight="1"/>
    <row r="592" spans="1:1" ht="54.75" customHeight="1"/>
    <row r="593" ht="12.75" customHeight="1"/>
    <row r="594" ht="81" customHeight="1"/>
    <row r="595" ht="94.5" customHeight="1"/>
    <row r="596" ht="54" customHeight="1"/>
    <row r="597" ht="54" customHeight="1"/>
    <row r="598" ht="108" customHeight="1"/>
    <row r="599" ht="13.5" customHeight="1"/>
    <row r="600" ht="81" customHeight="1"/>
    <row r="601" ht="41.25" customHeight="1"/>
    <row r="602" ht="12.75" customHeight="1"/>
    <row r="603" ht="95.25" customHeight="1"/>
    <row r="604" ht="12.75" customHeight="1"/>
    <row r="605" ht="67.5" customHeight="1"/>
    <row r="606" ht="67.5" customHeight="1"/>
    <row r="607" ht="67.5" customHeight="1"/>
    <row r="608" ht="13.5" customHeight="1"/>
    <row r="609" ht="41.25" customHeight="1"/>
    <row r="610" ht="12.75" customHeight="1"/>
    <row r="611" ht="15" customHeight="1"/>
    <row r="612" ht="54" customHeight="1"/>
    <row r="613" ht="40.5" customHeight="1"/>
    <row r="614" ht="40.5" customHeight="1"/>
    <row r="615" ht="41.25" customHeight="1"/>
    <row r="616" ht="12.75" customHeight="1"/>
    <row r="617" ht="40.5" customHeight="1"/>
    <row r="618" ht="27" customHeight="1"/>
    <row r="619" ht="54" customHeight="1"/>
    <row r="620" ht="54" customHeight="1"/>
    <row r="621" ht="54" customHeight="1"/>
    <row r="622" ht="54" customHeight="1"/>
    <row r="623" ht="40.5" customHeight="1"/>
    <row r="624" ht="40.5" customHeight="1"/>
    <row r="625" ht="54" customHeight="1"/>
    <row r="626" ht="40.5" customHeight="1"/>
    <row r="627" ht="27" customHeight="1"/>
    <row r="628" ht="27" customHeight="1"/>
    <row r="629" ht="27" customHeight="1"/>
    <row r="630" ht="27" customHeight="1"/>
    <row r="645" ht="12.75" customHeight="1"/>
    <row r="646" ht="50.25" customHeight="1"/>
    <row r="649" ht="12.75" customHeight="1"/>
    <row r="650" ht="97.5" customHeight="1"/>
    <row r="664" ht="51" customHeight="1"/>
    <row r="665" ht="12.75" customHeight="1"/>
    <row r="667" ht="12.75" customHeight="1"/>
    <row r="668" ht="38.25" customHeight="1"/>
    <row r="671" ht="12.75" customHeight="1"/>
    <row r="673" ht="12.75" customHeight="1"/>
    <row r="676" ht="12.75" customHeight="1"/>
    <row r="677" ht="12.75" customHeight="1"/>
    <row r="679" ht="12.75" customHeight="1"/>
    <row r="680" ht="12.75" customHeight="1"/>
    <row r="691" ht="12.75" customHeight="1"/>
    <row r="696" ht="15.75" customHeight="1"/>
    <row r="700" ht="15" customHeight="1"/>
    <row r="701" ht="12.75" customHeight="1"/>
    <row r="706" ht="12.75" customHeight="1"/>
    <row r="707" ht="81.75" customHeight="1"/>
    <row r="708" ht="12.75" customHeight="1"/>
    <row r="711" ht="12.75" customHeight="1"/>
    <row r="712" ht="12.75" customHeight="1"/>
    <row r="714" ht="12.75" customHeight="1"/>
    <row r="715" ht="12.75" customHeight="1"/>
    <row r="728" ht="15.75" customHeight="1"/>
    <row r="731" ht="15" customHeight="1"/>
    <row r="732" ht="75" customHeight="1"/>
    <row r="733" ht="31.5" customHeight="1"/>
    <row r="734" ht="78.75" customHeight="1"/>
    <row r="735" ht="30" customHeight="1"/>
    <row r="736" ht="60" customHeight="1"/>
    <row r="737" ht="75" customHeight="1"/>
    <row r="738" ht="78.75" customHeight="1"/>
    <row r="739" ht="30" customHeight="1"/>
    <row r="740" ht="60" customHeight="1"/>
    <row r="741" ht="50.25" customHeight="1"/>
    <row r="742" ht="15" customHeight="1"/>
    <row r="743" ht="60" customHeight="1"/>
    <row r="744" ht="45" customHeight="1"/>
    <row r="745" ht="45" customHeight="1"/>
    <row r="746" ht="63" customHeight="1"/>
    <row r="747" ht="60" customHeight="1"/>
    <row r="748" ht="31.5" customHeight="1"/>
    <row r="749" ht="12.75" customHeight="1"/>
    <row r="750" ht="18.75" customHeight="1"/>
    <row r="758" ht="12.75" customHeight="1"/>
    <row r="760" ht="12.75" customHeight="1"/>
    <row r="761" ht="12.75" customHeight="1"/>
    <row r="777" ht="12.75" customHeight="1"/>
    <row r="778" ht="47.25" customHeight="1"/>
    <row r="782" ht="78.75" customHeight="1"/>
    <row r="792" ht="51" customHeight="1"/>
    <row r="793" ht="12.75" customHeight="1"/>
    <row r="795" ht="12.75" customHeight="1"/>
    <row r="796" ht="38.25" customHeight="1"/>
    <row r="805" ht="31.5" customHeight="1"/>
    <row r="806" ht="45" customHeight="1"/>
    <row r="807" ht="75" customHeight="1"/>
    <row r="808" ht="45" customHeight="1"/>
    <row r="809" ht="45" customHeight="1"/>
    <row r="810" ht="30" customHeight="1"/>
    <row r="811" ht="60" customHeight="1"/>
    <row r="812" ht="60" customHeight="1"/>
    <row r="813" ht="31.5" customHeight="1"/>
    <row r="814" ht="30" customHeight="1"/>
    <row r="815" ht="15" customHeight="1"/>
    <row r="816" ht="18.75" customHeight="1"/>
    <row r="817" ht="15.75" customHeight="1"/>
    <row r="818" ht="63" customHeight="1"/>
    <row r="819" ht="32.25" customHeight="1"/>
    <row r="821" ht="31.5" customHeight="1"/>
    <row r="822" ht="63" customHeight="1"/>
    <row r="823" ht="30" customHeight="1"/>
    <row r="824" ht="47.25" customHeight="1"/>
    <row r="825" ht="47.25" customHeight="1"/>
    <row r="827" ht="15.75" customHeight="1"/>
    <row r="828" ht="63" customHeight="1"/>
    <row r="829" ht="15.75" customHeight="1"/>
    <row r="830" ht="15.75" customHeight="1"/>
    <row r="831" ht="45" customHeight="1"/>
    <row r="832" ht="63" customHeight="1"/>
    <row r="833" ht="45" customHeight="1"/>
    <row r="834" ht="31.5" customHeight="1"/>
    <row r="835" ht="31.5" customHeight="1"/>
    <row r="837" ht="30" customHeight="1"/>
    <row r="842" ht="30" customHeight="1"/>
    <row r="843" ht="45" customHeight="1"/>
    <row r="844" ht="30" customHeight="1"/>
    <row r="845" ht="31.5" customHeight="1"/>
    <row r="846" ht="30" customHeight="1"/>
    <row r="847" ht="94.5" customHeight="1"/>
    <row r="848" ht="30" customHeight="1"/>
    <row r="849" ht="45" customHeight="1"/>
    <row r="850" ht="30" customHeight="1"/>
    <row r="856" ht="30" customHeight="1"/>
    <row r="857" ht="60" customHeight="1"/>
    <row r="858" ht="78.75" customHeight="1"/>
    <row r="859" ht="30" customHeight="1"/>
    <row r="860" ht="30" customHeight="1"/>
    <row r="861" ht="30" customHeight="1"/>
    <row r="862" ht="60" customHeight="1"/>
    <row r="863" ht="31.5" customHeight="1"/>
    <row r="864" ht="63" customHeight="1"/>
    <row r="867" ht="30" customHeight="1"/>
    <row r="868" ht="30" customHeight="1"/>
    <row r="869" ht="30" customHeight="1"/>
    <row r="870" ht="45" customHeight="1"/>
    <row r="871" ht="47.25" customHeight="1"/>
    <row r="873" ht="30" customHeight="1"/>
    <row r="874" ht="45" customHeight="1"/>
    <row r="875" ht="47.25" customHeight="1"/>
    <row r="876" ht="45" customHeight="1"/>
    <row r="877" ht="47.25" customHeight="1"/>
    <row r="878" ht="45" customHeight="1"/>
    <row r="879" ht="30" customHeight="1"/>
    <row r="880" ht="30" customHeight="1"/>
    <row r="881" ht="31.5" customHeight="1"/>
    <row r="883" ht="15.75" customHeight="1"/>
    <row r="884" ht="14.25" customHeight="1"/>
    <row r="885" ht="38.25" customHeight="1"/>
    <row r="886" ht="12.75" customHeight="1"/>
    <row r="887" ht="25.5" customHeight="1"/>
    <row r="888" ht="12.75" customHeight="1"/>
    <row r="889" ht="12.75" customHeight="1"/>
    <row r="890" ht="12.75" customHeight="1"/>
    <row r="891" ht="12.75" customHeight="1"/>
  </sheetData>
  <mergeCells count="116">
    <mergeCell ref="A562:A563"/>
    <mergeCell ref="A564:A565"/>
    <mergeCell ref="B426:C426"/>
    <mergeCell ref="B427:C427"/>
    <mergeCell ref="B428:C428"/>
    <mergeCell ref="B441:C441"/>
    <mergeCell ref="A557:B557"/>
    <mergeCell ref="J557:L557"/>
    <mergeCell ref="B376:C376"/>
    <mergeCell ref="B377:C377"/>
    <mergeCell ref="B414:C414"/>
    <mergeCell ref="B416:C416"/>
    <mergeCell ref="B423:C423"/>
    <mergeCell ref="B425:C425"/>
    <mergeCell ref="B360:C360"/>
    <mergeCell ref="B365:C365"/>
    <mergeCell ref="B367:C367"/>
    <mergeCell ref="B372:C372"/>
    <mergeCell ref="B374:C374"/>
    <mergeCell ref="B375:C37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2:C332"/>
    <mergeCell ref="B334:C334"/>
    <mergeCell ref="B335:C335"/>
    <mergeCell ref="B336:C336"/>
    <mergeCell ref="B339:C339"/>
    <mergeCell ref="B341:C341"/>
    <mergeCell ref="B312:C312"/>
    <mergeCell ref="B313:C313"/>
    <mergeCell ref="B328:C328"/>
    <mergeCell ref="B329:C329"/>
    <mergeCell ref="B330:C330"/>
    <mergeCell ref="B331:C331"/>
    <mergeCell ref="B299:C299"/>
    <mergeCell ref="B302:C302"/>
    <mergeCell ref="B304:C304"/>
    <mergeCell ref="B305:C305"/>
    <mergeCell ref="B310:C310"/>
    <mergeCell ref="B311:C311"/>
    <mergeCell ref="B117:C117"/>
    <mergeCell ref="B118:C118"/>
    <mergeCell ref="B119:C119"/>
    <mergeCell ref="B131:C131"/>
    <mergeCell ref="B132:C132"/>
    <mergeCell ref="B137:C137"/>
    <mergeCell ref="B94:C94"/>
    <mergeCell ref="B95:C95"/>
    <mergeCell ref="B101:C101"/>
    <mergeCell ref="B107:C107"/>
    <mergeCell ref="B114:C114"/>
    <mergeCell ref="B116:C116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66:C66"/>
    <mergeCell ref="B67:C67"/>
    <mergeCell ref="B69:C69"/>
    <mergeCell ref="B70:C70"/>
    <mergeCell ref="B71:C71"/>
    <mergeCell ref="B74:C74"/>
    <mergeCell ref="B45:C45"/>
    <mergeCell ref="B46:C46"/>
    <mergeCell ref="B47:C47"/>
    <mergeCell ref="B63:C63"/>
    <mergeCell ref="B64:C64"/>
    <mergeCell ref="B65:C65"/>
    <mergeCell ref="B33:C33"/>
    <mergeCell ref="B36:C36"/>
    <mergeCell ref="B38:C38"/>
    <mergeCell ref="B39:C39"/>
    <mergeCell ref="B44:C44"/>
    <mergeCell ref="B11:C11"/>
    <mergeCell ref="B12:C12"/>
    <mergeCell ref="A13:A14"/>
    <mergeCell ref="B13:C14"/>
    <mergeCell ref="D13:D14"/>
    <mergeCell ref="E13:E14"/>
    <mergeCell ref="A6:A7"/>
    <mergeCell ref="B6:C7"/>
    <mergeCell ref="D6:E6"/>
    <mergeCell ref="F6:I6"/>
    <mergeCell ref="B8:C8"/>
    <mergeCell ref="B9:C9"/>
    <mergeCell ref="B16:C16"/>
  </mergeCells>
  <pageMargins left="0.19685039370078741" right="0.19685039370078741" top="0.35433070866141736" bottom="0.43307086614173229" header="1.0236220472440944" footer="0.19685039370078741"/>
  <pageSetup paperSize="9" scale="90" fitToHeight="15" orientation="landscape" r:id="rId1"/>
  <headerFooter alignWithMargins="0">
    <oddFooter>&amp;C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DECEMBRIE 2025</vt:lpstr>
      <vt:lpstr>'DECEMBRIE 2025'!Print_Area</vt:lpstr>
      <vt:lpstr>'DECEMBRIE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Borbei</dc:creator>
  <cp:lastModifiedBy>Terezia Borbei</cp:lastModifiedBy>
  <cp:lastPrinted>2026-05-08T09:38:53Z</cp:lastPrinted>
  <dcterms:created xsi:type="dcterms:W3CDTF">2026-04-21T06:21:17Z</dcterms:created>
  <dcterms:modified xsi:type="dcterms:W3CDTF">2026-05-08T09:39:46Z</dcterms:modified>
</cp:coreProperties>
</file>