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3\CONT EXECUTIE 2022\PROIECT HCL EXECUTIE 2022\ANEXE\"/>
    </mc:Choice>
  </mc:AlternateContent>
  <xr:revisionPtr revIDLastSave="0" documentId="13_ncr:1_{68500B3D-C091-4D2E-9E9E-C83467E0503C}" xr6:coauthVersionLast="47" xr6:coauthVersionMax="47" xr10:uidLastSave="{00000000-0000-0000-0000-000000000000}"/>
  <bookViews>
    <workbookView xWindow="-120" yWindow="-120" windowWidth="29040" windowHeight="15840" xr2:uid="{59392AD3-E74E-4DE6-A459-53AD2D9C2220}"/>
  </bookViews>
  <sheets>
    <sheet name="A1" sheetId="1" r:id="rId1"/>
  </sheets>
  <definedNames>
    <definedName name="_xlnm.Print_Area" localSheetId="0">'A1'!$A$1:$L$505</definedName>
    <definedName name="_xlnm.Print_Titles" localSheetId="0">'A1'!$8:$8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99" i="1" l="1"/>
  <c r="F499" i="1"/>
  <c r="L499" i="1" s="1"/>
  <c r="I498" i="1"/>
  <c r="F498" i="1"/>
  <c r="L498" i="1" s="1"/>
  <c r="I497" i="1"/>
  <c r="F497" i="1"/>
  <c r="L497" i="1" s="1"/>
  <c r="L496" i="1" s="1"/>
  <c r="K496" i="1"/>
  <c r="J496" i="1"/>
  <c r="I496" i="1"/>
  <c r="H496" i="1"/>
  <c r="G496" i="1"/>
  <c r="E496" i="1"/>
  <c r="D496" i="1"/>
  <c r="I495" i="1"/>
  <c r="F495" i="1"/>
  <c r="L495" i="1" s="1"/>
  <c r="I494" i="1"/>
  <c r="F494" i="1"/>
  <c r="L494" i="1" s="1"/>
  <c r="I493" i="1"/>
  <c r="F493" i="1"/>
  <c r="L493" i="1" s="1"/>
  <c r="K492" i="1"/>
  <c r="J492" i="1"/>
  <c r="I492" i="1"/>
  <c r="H492" i="1"/>
  <c r="G492" i="1"/>
  <c r="E492" i="1"/>
  <c r="D492" i="1"/>
  <c r="I491" i="1"/>
  <c r="F491" i="1"/>
  <c r="L491" i="1" s="1"/>
  <c r="I490" i="1"/>
  <c r="F490" i="1"/>
  <c r="I489" i="1"/>
  <c r="F489" i="1"/>
  <c r="L489" i="1" s="1"/>
  <c r="K488" i="1"/>
  <c r="J488" i="1"/>
  <c r="J487" i="1" s="1"/>
  <c r="I488" i="1"/>
  <c r="H488" i="1"/>
  <c r="H487" i="1" s="1"/>
  <c r="G488" i="1"/>
  <c r="E488" i="1"/>
  <c r="D488" i="1"/>
  <c r="K487" i="1"/>
  <c r="I487" i="1"/>
  <c r="G487" i="1"/>
  <c r="E487" i="1"/>
  <c r="I486" i="1"/>
  <c r="F486" i="1" s="1"/>
  <c r="F485" i="1" s="1"/>
  <c r="L485" i="1"/>
  <c r="K485" i="1"/>
  <c r="J485" i="1"/>
  <c r="I485" i="1"/>
  <c r="H485" i="1"/>
  <c r="G485" i="1"/>
  <c r="E485" i="1"/>
  <c r="D485" i="1"/>
  <c r="I484" i="1"/>
  <c r="F484" i="1" s="1"/>
  <c r="L484" i="1" s="1"/>
  <c r="L483" i="1"/>
  <c r="I483" i="1"/>
  <c r="F483" i="1"/>
  <c r="I482" i="1"/>
  <c r="F482" i="1" s="1"/>
  <c r="L482" i="1" s="1"/>
  <c r="K481" i="1"/>
  <c r="J481" i="1"/>
  <c r="I481" i="1"/>
  <c r="H481" i="1"/>
  <c r="G481" i="1"/>
  <c r="F481" i="1"/>
  <c r="L481" i="1" s="1"/>
  <c r="L225" i="1" s="1"/>
  <c r="I480" i="1"/>
  <c r="F480" i="1"/>
  <c r="L480" i="1" s="1"/>
  <c r="I479" i="1"/>
  <c r="F479" i="1"/>
  <c r="L479" i="1" s="1"/>
  <c r="I478" i="1"/>
  <c r="F478" i="1"/>
  <c r="L478" i="1" s="1"/>
  <c r="K477" i="1"/>
  <c r="J477" i="1"/>
  <c r="I477" i="1" s="1"/>
  <c r="F477" i="1" s="1"/>
  <c r="L477" i="1" s="1"/>
  <c r="H477" i="1"/>
  <c r="G477" i="1"/>
  <c r="I476" i="1"/>
  <c r="F476" i="1" s="1"/>
  <c r="L476" i="1" s="1"/>
  <c r="I475" i="1"/>
  <c r="F475" i="1" s="1"/>
  <c r="L475" i="1" s="1"/>
  <c r="I474" i="1"/>
  <c r="F474" i="1" s="1"/>
  <c r="L474" i="1" s="1"/>
  <c r="K473" i="1"/>
  <c r="J473" i="1"/>
  <c r="I473" i="1" s="1"/>
  <c r="H473" i="1"/>
  <c r="F473" i="1" s="1"/>
  <c r="L473" i="1" s="1"/>
  <c r="G473" i="1"/>
  <c r="I472" i="1"/>
  <c r="F472" i="1" s="1"/>
  <c r="L472" i="1" s="1"/>
  <c r="L471" i="1"/>
  <c r="I471" i="1"/>
  <c r="F471" i="1"/>
  <c r="I470" i="1"/>
  <c r="F470" i="1" s="1"/>
  <c r="L470" i="1" s="1"/>
  <c r="K469" i="1"/>
  <c r="J469" i="1"/>
  <c r="I469" i="1"/>
  <c r="H469" i="1"/>
  <c r="G469" i="1"/>
  <c r="F469" i="1"/>
  <c r="L469" i="1" s="1"/>
  <c r="L213" i="1" s="1"/>
  <c r="K465" i="1"/>
  <c r="J465" i="1"/>
  <c r="H465" i="1"/>
  <c r="G465" i="1"/>
  <c r="E465" i="1"/>
  <c r="D465" i="1"/>
  <c r="D440" i="1" s="1"/>
  <c r="K461" i="1"/>
  <c r="J461" i="1"/>
  <c r="J205" i="1" s="1"/>
  <c r="H461" i="1"/>
  <c r="G461" i="1"/>
  <c r="K457" i="1"/>
  <c r="J457" i="1"/>
  <c r="H457" i="1"/>
  <c r="G457" i="1"/>
  <c r="K453" i="1"/>
  <c r="J453" i="1"/>
  <c r="H453" i="1"/>
  <c r="G453" i="1"/>
  <c r="K449" i="1"/>
  <c r="J449" i="1"/>
  <c r="J440" i="1" s="1"/>
  <c r="H449" i="1"/>
  <c r="G449" i="1"/>
  <c r="E447" i="1"/>
  <c r="K445" i="1"/>
  <c r="J445" i="1"/>
  <c r="H445" i="1"/>
  <c r="G445" i="1"/>
  <c r="E445" i="1"/>
  <c r="D445" i="1"/>
  <c r="K441" i="1"/>
  <c r="K440" i="1" s="1"/>
  <c r="J441" i="1"/>
  <c r="H441" i="1"/>
  <c r="G441" i="1"/>
  <c r="G440" i="1" s="1"/>
  <c r="E441" i="1"/>
  <c r="E440" i="1" s="1"/>
  <c r="D441" i="1"/>
  <c r="I439" i="1"/>
  <c r="F439" i="1" s="1"/>
  <c r="L439" i="1" s="1"/>
  <c r="L438" i="1"/>
  <c r="L173" i="1" s="1"/>
  <c r="I438" i="1"/>
  <c r="F438" i="1"/>
  <c r="L437" i="1"/>
  <c r="I437" i="1"/>
  <c r="L436" i="1"/>
  <c r="I436" i="1"/>
  <c r="I160" i="1" s="1"/>
  <c r="L435" i="1"/>
  <c r="I435" i="1"/>
  <c r="L434" i="1"/>
  <c r="L156" i="1" s="1"/>
  <c r="I434" i="1"/>
  <c r="L433" i="1"/>
  <c r="I433" i="1"/>
  <c r="I155" i="1" s="1"/>
  <c r="L432" i="1"/>
  <c r="I432" i="1"/>
  <c r="L431" i="1"/>
  <c r="I431" i="1"/>
  <c r="K430" i="1"/>
  <c r="J430" i="1"/>
  <c r="H430" i="1"/>
  <c r="G430" i="1"/>
  <c r="F430" i="1"/>
  <c r="E430" i="1"/>
  <c r="D430" i="1"/>
  <c r="I429" i="1"/>
  <c r="F429" i="1" s="1"/>
  <c r="I428" i="1"/>
  <c r="F428" i="1" s="1"/>
  <c r="L428" i="1" s="1"/>
  <c r="I427" i="1"/>
  <c r="F427" i="1" s="1"/>
  <c r="I426" i="1"/>
  <c r="I148" i="1" s="1"/>
  <c r="K425" i="1"/>
  <c r="K409" i="1" s="1"/>
  <c r="K408" i="1" s="1"/>
  <c r="K407" i="1" s="1"/>
  <c r="J425" i="1"/>
  <c r="J409" i="1" s="1"/>
  <c r="H425" i="1"/>
  <c r="G425" i="1"/>
  <c r="E425" i="1"/>
  <c r="E409" i="1" s="1"/>
  <c r="E408" i="1" s="1"/>
  <c r="E407" i="1" s="1"/>
  <c r="D425" i="1"/>
  <c r="I424" i="1"/>
  <c r="I423" i="1"/>
  <c r="F423" i="1" s="1"/>
  <c r="I422" i="1"/>
  <c r="I421" i="1"/>
  <c r="F421" i="1"/>
  <c r="L421" i="1" s="1"/>
  <c r="L143" i="1" s="1"/>
  <c r="I420" i="1"/>
  <c r="I419" i="1"/>
  <c r="F419" i="1" s="1"/>
  <c r="I418" i="1"/>
  <c r="I417" i="1"/>
  <c r="F417" i="1"/>
  <c r="F139" i="1" s="1"/>
  <c r="K416" i="1"/>
  <c r="J416" i="1"/>
  <c r="H416" i="1"/>
  <c r="G416" i="1"/>
  <c r="E416" i="1"/>
  <c r="D416" i="1"/>
  <c r="I415" i="1"/>
  <c r="F415" i="1" s="1"/>
  <c r="I414" i="1"/>
  <c r="F414" i="1" s="1"/>
  <c r="L414" i="1" s="1"/>
  <c r="I413" i="1"/>
  <c r="F413" i="1" s="1"/>
  <c r="I412" i="1"/>
  <c r="F412" i="1" s="1"/>
  <c r="L412" i="1" s="1"/>
  <c r="I411" i="1"/>
  <c r="F411" i="1" s="1"/>
  <c r="L410" i="1"/>
  <c r="I410" i="1"/>
  <c r="G409" i="1"/>
  <c r="G408" i="1" s="1"/>
  <c r="G407" i="1" s="1"/>
  <c r="D409" i="1"/>
  <c r="J408" i="1"/>
  <c r="J407" i="1" s="1"/>
  <c r="D408" i="1"/>
  <c r="D407" i="1" s="1"/>
  <c r="L406" i="1"/>
  <c r="L127" i="1" s="1"/>
  <c r="I406" i="1"/>
  <c r="L405" i="1"/>
  <c r="I405" i="1"/>
  <c r="F405" i="1"/>
  <c r="F403" i="1" s="1"/>
  <c r="F402" i="1" s="1"/>
  <c r="L404" i="1"/>
  <c r="I404" i="1"/>
  <c r="I403" i="1" s="1"/>
  <c r="K403" i="1"/>
  <c r="J403" i="1"/>
  <c r="H403" i="1"/>
  <c r="G403" i="1"/>
  <c r="G402" i="1" s="1"/>
  <c r="E403" i="1"/>
  <c r="D403" i="1"/>
  <c r="K402" i="1"/>
  <c r="J402" i="1"/>
  <c r="I402" i="1" s="1"/>
  <c r="H402" i="1"/>
  <c r="E402" i="1"/>
  <c r="D402" i="1"/>
  <c r="I401" i="1"/>
  <c r="F401" i="1" s="1"/>
  <c r="L401" i="1" s="1"/>
  <c r="E401" i="1"/>
  <c r="L400" i="1"/>
  <c r="L117" i="1" s="1"/>
  <c r="I400" i="1"/>
  <c r="F400" i="1" s="1"/>
  <c r="L399" i="1"/>
  <c r="I399" i="1"/>
  <c r="E399" i="1"/>
  <c r="L398" i="1"/>
  <c r="L115" i="1" s="1"/>
  <c r="I398" i="1"/>
  <c r="F398" i="1" s="1"/>
  <c r="F115" i="1" s="1"/>
  <c r="I397" i="1"/>
  <c r="F397" i="1" s="1"/>
  <c r="L397" i="1" s="1"/>
  <c r="L396" i="1" s="1"/>
  <c r="L395" i="1" s="1"/>
  <c r="K396" i="1"/>
  <c r="K395" i="1" s="1"/>
  <c r="J396" i="1"/>
  <c r="I396" i="1"/>
  <c r="F396" i="1" s="1"/>
  <c r="H396" i="1"/>
  <c r="G396" i="1"/>
  <c r="G395" i="1" s="1"/>
  <c r="E396" i="1"/>
  <c r="E395" i="1" s="1"/>
  <c r="D396" i="1"/>
  <c r="J395" i="1"/>
  <c r="I395" i="1"/>
  <c r="F395" i="1" s="1"/>
  <c r="H395" i="1"/>
  <c r="D395" i="1"/>
  <c r="L394" i="1"/>
  <c r="I394" i="1"/>
  <c r="F394" i="1" s="1"/>
  <c r="L393" i="1"/>
  <c r="K393" i="1"/>
  <c r="J393" i="1"/>
  <c r="I393" i="1"/>
  <c r="H393" i="1"/>
  <c r="H387" i="1" s="1"/>
  <c r="H386" i="1" s="1"/>
  <c r="G393" i="1"/>
  <c r="F393" i="1"/>
  <c r="E393" i="1"/>
  <c r="D393" i="1"/>
  <c r="L392" i="1"/>
  <c r="L105" i="1" s="1"/>
  <c r="I392" i="1"/>
  <c r="F392" i="1" s="1"/>
  <c r="I391" i="1"/>
  <c r="F391" i="1" s="1"/>
  <c r="L390" i="1"/>
  <c r="I390" i="1"/>
  <c r="L389" i="1"/>
  <c r="I389" i="1"/>
  <c r="I388" i="1" s="1"/>
  <c r="I387" i="1" s="1"/>
  <c r="K388" i="1"/>
  <c r="K387" i="1" s="1"/>
  <c r="K386" i="1" s="1"/>
  <c r="J388" i="1"/>
  <c r="J387" i="1" s="1"/>
  <c r="J386" i="1" s="1"/>
  <c r="H388" i="1"/>
  <c r="G388" i="1"/>
  <c r="G387" i="1" s="1"/>
  <c r="G386" i="1" s="1"/>
  <c r="E388" i="1"/>
  <c r="E387" i="1" s="1"/>
  <c r="E386" i="1" s="1"/>
  <c r="D388" i="1"/>
  <c r="D387" i="1"/>
  <c r="D386" i="1" s="1"/>
  <c r="I386" i="1"/>
  <c r="L385" i="1"/>
  <c r="L384" i="1" s="1"/>
  <c r="L383" i="1" s="1"/>
  <c r="L382" i="1" s="1"/>
  <c r="I385" i="1"/>
  <c r="K384" i="1"/>
  <c r="J384" i="1"/>
  <c r="J383" i="1" s="1"/>
  <c r="J382" i="1" s="1"/>
  <c r="I384" i="1"/>
  <c r="H384" i="1"/>
  <c r="H383" i="1" s="1"/>
  <c r="H382" i="1" s="1"/>
  <c r="H381" i="1" s="1"/>
  <c r="G384" i="1"/>
  <c r="F384" i="1"/>
  <c r="E384" i="1"/>
  <c r="D384" i="1"/>
  <c r="D383" i="1" s="1"/>
  <c r="D382" i="1" s="1"/>
  <c r="K383" i="1"/>
  <c r="K382" i="1" s="1"/>
  <c r="K381" i="1" s="1"/>
  <c r="I383" i="1"/>
  <c r="G383" i="1"/>
  <c r="G382" i="1" s="1"/>
  <c r="F383" i="1"/>
  <c r="F382" i="1" s="1"/>
  <c r="E383" i="1"/>
  <c r="E382" i="1" s="1"/>
  <c r="I382" i="1"/>
  <c r="E381" i="1"/>
  <c r="L378" i="1"/>
  <c r="I378" i="1"/>
  <c r="F378" i="1"/>
  <c r="I377" i="1"/>
  <c r="F377" i="1" s="1"/>
  <c r="L377" i="1" s="1"/>
  <c r="I376" i="1"/>
  <c r="F376" i="1" s="1"/>
  <c r="L375" i="1"/>
  <c r="I375" i="1"/>
  <c r="L374" i="1"/>
  <c r="I374" i="1"/>
  <c r="L373" i="1"/>
  <c r="I373" i="1"/>
  <c r="L372" i="1"/>
  <c r="I372" i="1"/>
  <c r="L371" i="1"/>
  <c r="I371" i="1"/>
  <c r="L370" i="1"/>
  <c r="K370" i="1"/>
  <c r="J370" i="1"/>
  <c r="I370" i="1"/>
  <c r="H370" i="1"/>
  <c r="G370" i="1"/>
  <c r="F370" i="1"/>
  <c r="E370" i="1"/>
  <c r="D370" i="1"/>
  <c r="L369" i="1"/>
  <c r="I369" i="1"/>
  <c r="I172" i="1" s="1"/>
  <c r="I368" i="1"/>
  <c r="F368" i="1" s="1"/>
  <c r="L368" i="1" s="1"/>
  <c r="I367" i="1"/>
  <c r="I366" i="1"/>
  <c r="F366" i="1" s="1"/>
  <c r="L366" i="1" s="1"/>
  <c r="L169" i="1" s="1"/>
  <c r="I365" i="1"/>
  <c r="I168" i="1" s="1"/>
  <c r="L364" i="1"/>
  <c r="I364" i="1"/>
  <c r="I166" i="1" s="1"/>
  <c r="L363" i="1"/>
  <c r="I363" i="1"/>
  <c r="L362" i="1"/>
  <c r="I362" i="1"/>
  <c r="I164" i="1" s="1"/>
  <c r="I361" i="1"/>
  <c r="F361" i="1" s="1"/>
  <c r="L361" i="1" s="1"/>
  <c r="L360" i="1"/>
  <c r="I360" i="1"/>
  <c r="L359" i="1"/>
  <c r="L161" i="1" s="1"/>
  <c r="I359" i="1"/>
  <c r="L358" i="1"/>
  <c r="I358" i="1"/>
  <c r="L357" i="1"/>
  <c r="I357" i="1"/>
  <c r="K356" i="1"/>
  <c r="J356" i="1"/>
  <c r="J355" i="1" s="1"/>
  <c r="J354" i="1" s="1"/>
  <c r="H356" i="1"/>
  <c r="G356" i="1"/>
  <c r="G355" i="1" s="1"/>
  <c r="G354" i="1" s="1"/>
  <c r="E356" i="1"/>
  <c r="D356" i="1"/>
  <c r="K355" i="1"/>
  <c r="K354" i="1" s="1"/>
  <c r="E355" i="1"/>
  <c r="E354" i="1" s="1"/>
  <c r="D355" i="1"/>
  <c r="D354" i="1" s="1"/>
  <c r="L353" i="1"/>
  <c r="I353" i="1"/>
  <c r="L352" i="1"/>
  <c r="I352" i="1"/>
  <c r="L351" i="1"/>
  <c r="I351" i="1"/>
  <c r="L350" i="1"/>
  <c r="I350" i="1"/>
  <c r="L349" i="1"/>
  <c r="L348" i="1" s="1"/>
  <c r="L347" i="1" s="1"/>
  <c r="I349" i="1"/>
  <c r="I348" i="1" s="1"/>
  <c r="I347" i="1" s="1"/>
  <c r="K348" i="1"/>
  <c r="J348" i="1"/>
  <c r="H348" i="1"/>
  <c r="H347" i="1" s="1"/>
  <c r="G348" i="1"/>
  <c r="G347" i="1" s="1"/>
  <c r="F348" i="1"/>
  <c r="E348" i="1"/>
  <c r="D348" i="1"/>
  <c r="K347" i="1"/>
  <c r="J347" i="1"/>
  <c r="F347" i="1"/>
  <c r="E347" i="1"/>
  <c r="D347" i="1"/>
  <c r="I346" i="1"/>
  <c r="F346" i="1" s="1"/>
  <c r="L346" i="1" s="1"/>
  <c r="L111" i="1" s="1"/>
  <c r="I345" i="1"/>
  <c r="F344" i="1"/>
  <c r="L344" i="1" s="1"/>
  <c r="J343" i="1"/>
  <c r="H343" i="1"/>
  <c r="G343" i="1"/>
  <c r="E343" i="1"/>
  <c r="D343" i="1"/>
  <c r="F342" i="1"/>
  <c r="L342" i="1" s="1"/>
  <c r="L341" i="1"/>
  <c r="I341" i="1"/>
  <c r="I104" i="1" s="1"/>
  <c r="L340" i="1"/>
  <c r="I340" i="1"/>
  <c r="I100" i="1" s="1"/>
  <c r="F339" i="1"/>
  <c r="L339" i="1" s="1"/>
  <c r="L98" i="1" s="1"/>
  <c r="L338" i="1"/>
  <c r="I338" i="1"/>
  <c r="I97" i="1" s="1"/>
  <c r="L337" i="1"/>
  <c r="I337" i="1"/>
  <c r="I96" i="1" s="1"/>
  <c r="K336" i="1"/>
  <c r="J336" i="1"/>
  <c r="I336" i="1"/>
  <c r="H336" i="1"/>
  <c r="G336" i="1"/>
  <c r="E336" i="1"/>
  <c r="D336" i="1"/>
  <c r="L335" i="1"/>
  <c r="F335" i="1"/>
  <c r="I334" i="1"/>
  <c r="F334" i="1"/>
  <c r="L334" i="1" s="1"/>
  <c r="L333" i="1"/>
  <c r="I333" i="1"/>
  <c r="I332" i="1"/>
  <c r="F332" i="1"/>
  <c r="L332" i="1" s="1"/>
  <c r="K331" i="1"/>
  <c r="J331" i="1"/>
  <c r="H331" i="1"/>
  <c r="G331" i="1"/>
  <c r="F331" i="1"/>
  <c r="E331" i="1"/>
  <c r="D331" i="1"/>
  <c r="L330" i="1"/>
  <c r="I330" i="1"/>
  <c r="F330" i="1" s="1"/>
  <c r="I329" i="1"/>
  <c r="F329" i="1"/>
  <c r="L329" i="1" s="1"/>
  <c r="E329" i="1"/>
  <c r="L328" i="1"/>
  <c r="J328" i="1"/>
  <c r="H328" i="1"/>
  <c r="G328" i="1"/>
  <c r="G319" i="1" s="1"/>
  <c r="E328" i="1"/>
  <c r="E319" i="1" s="1"/>
  <c r="D328" i="1"/>
  <c r="I327" i="1"/>
  <c r="F327" i="1"/>
  <c r="L327" i="1" s="1"/>
  <c r="F326" i="1"/>
  <c r="L326" i="1" s="1"/>
  <c r="L85" i="1" s="1"/>
  <c r="L325" i="1"/>
  <c r="I325" i="1"/>
  <c r="L324" i="1"/>
  <c r="I324" i="1"/>
  <c r="L323" i="1"/>
  <c r="I323" i="1"/>
  <c r="I82" i="1" s="1"/>
  <c r="I322" i="1"/>
  <c r="F322" i="1" s="1"/>
  <c r="L322" i="1" s="1"/>
  <c r="L321" i="1"/>
  <c r="I321" i="1"/>
  <c r="K320" i="1"/>
  <c r="J320" i="1"/>
  <c r="H320" i="1"/>
  <c r="G320" i="1"/>
  <c r="F320" i="1"/>
  <c r="E320" i="1"/>
  <c r="D320" i="1"/>
  <c r="D319" i="1" s="1"/>
  <c r="J319" i="1"/>
  <c r="H319" i="1"/>
  <c r="L318" i="1"/>
  <c r="F318" i="1"/>
  <c r="L317" i="1"/>
  <c r="K317" i="1"/>
  <c r="J317" i="1"/>
  <c r="I317" i="1"/>
  <c r="H317" i="1"/>
  <c r="H308" i="1" s="1"/>
  <c r="H307" i="1" s="1"/>
  <c r="G317" i="1"/>
  <c r="F317" i="1"/>
  <c r="E317" i="1"/>
  <c r="D317" i="1"/>
  <c r="F316" i="1"/>
  <c r="L316" i="1" s="1"/>
  <c r="F315" i="1"/>
  <c r="L315" i="1" s="1"/>
  <c r="L314" i="1" s="1"/>
  <c r="K314" i="1"/>
  <c r="J314" i="1"/>
  <c r="J309" i="1" s="1"/>
  <c r="J308" i="1" s="1"/>
  <c r="J307" i="1" s="1"/>
  <c r="I314" i="1"/>
  <c r="H314" i="1"/>
  <c r="F314" i="1" s="1"/>
  <c r="G314" i="1"/>
  <c r="E314" i="1"/>
  <c r="E309" i="1" s="1"/>
  <c r="D314" i="1"/>
  <c r="L313" i="1"/>
  <c r="F313" i="1"/>
  <c r="J312" i="1"/>
  <c r="I312" i="1"/>
  <c r="H312" i="1"/>
  <c r="F312" i="1"/>
  <c r="E312" i="1"/>
  <c r="D312" i="1"/>
  <c r="D309" i="1" s="1"/>
  <c r="D308" i="1" s="1"/>
  <c r="D307" i="1" s="1"/>
  <c r="L311" i="1"/>
  <c r="I311" i="1"/>
  <c r="L310" i="1"/>
  <c r="I310" i="1"/>
  <c r="I309" i="1" s="1"/>
  <c r="I308" i="1" s="1"/>
  <c r="K309" i="1"/>
  <c r="K308" i="1" s="1"/>
  <c r="H309" i="1"/>
  <c r="G309" i="1"/>
  <c r="G308" i="1" s="1"/>
  <c r="G307" i="1" s="1"/>
  <c r="E308" i="1"/>
  <c r="E307" i="1" s="1"/>
  <c r="L306" i="1"/>
  <c r="L305" i="1" s="1"/>
  <c r="L304" i="1" s="1"/>
  <c r="F306" i="1"/>
  <c r="F305" i="1" s="1"/>
  <c r="F304" i="1" s="1"/>
  <c r="K305" i="1"/>
  <c r="J305" i="1"/>
  <c r="I305" i="1"/>
  <c r="H305" i="1"/>
  <c r="H304" i="1" s="1"/>
  <c r="G305" i="1"/>
  <c r="E305" i="1"/>
  <c r="E304" i="1" s="1"/>
  <c r="D305" i="1"/>
  <c r="K304" i="1"/>
  <c r="J304" i="1"/>
  <c r="I304" i="1"/>
  <c r="G304" i="1"/>
  <c r="D304" i="1"/>
  <c r="L303" i="1"/>
  <c r="I303" i="1"/>
  <c r="L302" i="1"/>
  <c r="F302" i="1"/>
  <c r="F301" i="1"/>
  <c r="L301" i="1" s="1"/>
  <c r="L300" i="1"/>
  <c r="I300" i="1"/>
  <c r="F300" i="1" s="1"/>
  <c r="K299" i="1"/>
  <c r="K298" i="1" s="1"/>
  <c r="J299" i="1"/>
  <c r="I299" i="1"/>
  <c r="H299" i="1"/>
  <c r="G299" i="1"/>
  <c r="G298" i="1" s="1"/>
  <c r="E299" i="1"/>
  <c r="D299" i="1"/>
  <c r="D298" i="1" s="1"/>
  <c r="J298" i="1"/>
  <c r="H298" i="1"/>
  <c r="H286" i="1" s="1"/>
  <c r="E298" i="1"/>
  <c r="L297" i="1"/>
  <c r="I297" i="1"/>
  <c r="I296" i="1"/>
  <c r="F296" i="1" s="1"/>
  <c r="J295" i="1"/>
  <c r="I295" i="1"/>
  <c r="H295" i="1"/>
  <c r="G295" i="1"/>
  <c r="E295" i="1"/>
  <c r="D295" i="1"/>
  <c r="L294" i="1"/>
  <c r="F294" i="1"/>
  <c r="L293" i="1"/>
  <c r="K293" i="1"/>
  <c r="J293" i="1"/>
  <c r="J286" i="1" s="1"/>
  <c r="I293" i="1"/>
  <c r="H293" i="1"/>
  <c r="G293" i="1"/>
  <c r="F293" i="1"/>
  <c r="E293" i="1"/>
  <c r="D293" i="1"/>
  <c r="I292" i="1"/>
  <c r="F292" i="1" s="1"/>
  <c r="L292" i="1" s="1"/>
  <c r="I291" i="1"/>
  <c r="L290" i="1"/>
  <c r="F290" i="1"/>
  <c r="L289" i="1"/>
  <c r="I289" i="1"/>
  <c r="F289" i="1"/>
  <c r="L288" i="1"/>
  <c r="I288" i="1"/>
  <c r="I287" i="1" s="1"/>
  <c r="K287" i="1"/>
  <c r="J287" i="1"/>
  <c r="H287" i="1"/>
  <c r="G287" i="1"/>
  <c r="G286" i="1" s="1"/>
  <c r="E287" i="1"/>
  <c r="E286" i="1" s="1"/>
  <c r="D287" i="1"/>
  <c r="F285" i="1"/>
  <c r="L285" i="1" s="1"/>
  <c r="E285" i="1"/>
  <c r="I284" i="1"/>
  <c r="F284" i="1"/>
  <c r="L284" i="1" s="1"/>
  <c r="I283" i="1"/>
  <c r="F283" i="1" s="1"/>
  <c r="L283" i="1" s="1"/>
  <c r="I282" i="1"/>
  <c r="F282" i="1"/>
  <c r="L282" i="1" s="1"/>
  <c r="L281" i="1"/>
  <c r="I281" i="1"/>
  <c r="F281" i="1" s="1"/>
  <c r="L280" i="1"/>
  <c r="K280" i="1"/>
  <c r="J280" i="1"/>
  <c r="I280" i="1"/>
  <c r="H280" i="1"/>
  <c r="H276" i="1" s="1"/>
  <c r="H275" i="1" s="1"/>
  <c r="G280" i="1"/>
  <c r="F280" i="1"/>
  <c r="E280" i="1"/>
  <c r="D280" i="1"/>
  <c r="L279" i="1"/>
  <c r="I279" i="1"/>
  <c r="F279" i="1" s="1"/>
  <c r="I278" i="1"/>
  <c r="F278" i="1"/>
  <c r="F277" i="1" s="1"/>
  <c r="F276" i="1" s="1"/>
  <c r="K277" i="1"/>
  <c r="K276" i="1" s="1"/>
  <c r="J277" i="1"/>
  <c r="H277" i="1"/>
  <c r="G277" i="1"/>
  <c r="G276" i="1" s="1"/>
  <c r="G275" i="1" s="1"/>
  <c r="E277" i="1"/>
  <c r="E276" i="1" s="1"/>
  <c r="E275" i="1" s="1"/>
  <c r="D277" i="1"/>
  <c r="J276" i="1"/>
  <c r="J275" i="1" s="1"/>
  <c r="D276" i="1"/>
  <c r="D275" i="1" s="1"/>
  <c r="K275" i="1"/>
  <c r="F275" i="1"/>
  <c r="L274" i="1"/>
  <c r="I274" i="1"/>
  <c r="I273" i="1" s="1"/>
  <c r="L273" i="1"/>
  <c r="K273" i="1"/>
  <c r="J273" i="1"/>
  <c r="H273" i="1"/>
  <c r="G273" i="1"/>
  <c r="F273" i="1"/>
  <c r="E273" i="1"/>
  <c r="D273" i="1"/>
  <c r="D272" i="1" s="1"/>
  <c r="K272" i="1"/>
  <c r="I272" i="1"/>
  <c r="G272" i="1"/>
  <c r="E272" i="1"/>
  <c r="I271" i="1"/>
  <c r="I270" i="1" s="1"/>
  <c r="F271" i="1"/>
  <c r="J270" i="1"/>
  <c r="H270" i="1"/>
  <c r="H269" i="1" s="1"/>
  <c r="G270" i="1"/>
  <c r="G269" i="1" s="1"/>
  <c r="E270" i="1"/>
  <c r="D270" i="1"/>
  <c r="J269" i="1"/>
  <c r="I269" i="1"/>
  <c r="E269" i="1"/>
  <c r="D269" i="1"/>
  <c r="I268" i="1"/>
  <c r="F268" i="1" s="1"/>
  <c r="L267" i="1"/>
  <c r="I267" i="1"/>
  <c r="F267" i="1"/>
  <c r="L266" i="1"/>
  <c r="L24" i="1" s="1"/>
  <c r="I266" i="1"/>
  <c r="I265" i="1"/>
  <c r="K264" i="1"/>
  <c r="J264" i="1"/>
  <c r="H264" i="1"/>
  <c r="G264" i="1"/>
  <c r="E264" i="1"/>
  <c r="E260" i="1" s="1"/>
  <c r="D264" i="1"/>
  <c r="I263" i="1"/>
  <c r="F263" i="1" s="1"/>
  <c r="L263" i="1" s="1"/>
  <c r="L262" i="1"/>
  <c r="L261" i="1" s="1"/>
  <c r="I262" i="1"/>
  <c r="I261" i="1" s="1"/>
  <c r="K261" i="1"/>
  <c r="J261" i="1"/>
  <c r="J260" i="1" s="1"/>
  <c r="H261" i="1"/>
  <c r="G261" i="1"/>
  <c r="G260" i="1" s="1"/>
  <c r="F261" i="1"/>
  <c r="E261" i="1"/>
  <c r="D261" i="1"/>
  <c r="D260" i="1" s="1"/>
  <c r="D256" i="1" s="1"/>
  <c r="K260" i="1"/>
  <c r="I259" i="1"/>
  <c r="F259" i="1"/>
  <c r="K258" i="1"/>
  <c r="K257" i="1" s="1"/>
  <c r="J258" i="1"/>
  <c r="I258" i="1"/>
  <c r="I257" i="1" s="1"/>
  <c r="H258" i="1"/>
  <c r="G258" i="1"/>
  <c r="E258" i="1"/>
  <c r="E257" i="1" s="1"/>
  <c r="D258" i="1"/>
  <c r="J257" i="1"/>
  <c r="H257" i="1"/>
  <c r="G257" i="1"/>
  <c r="D257" i="1"/>
  <c r="J256" i="1"/>
  <c r="J255" i="1" s="1"/>
  <c r="J254" i="1" s="1"/>
  <c r="J243" i="1"/>
  <c r="I243" i="1"/>
  <c r="F243" i="1" s="1"/>
  <c r="L243" i="1" s="1"/>
  <c r="E243" i="1"/>
  <c r="D243" i="1"/>
  <c r="J242" i="1"/>
  <c r="I242" i="1"/>
  <c r="F242" i="1" s="1"/>
  <c r="L242" i="1" s="1"/>
  <c r="E242" i="1"/>
  <c r="D242" i="1"/>
  <c r="J241" i="1"/>
  <c r="I241" i="1"/>
  <c r="E241" i="1"/>
  <c r="E240" i="1" s="1"/>
  <c r="D241" i="1"/>
  <c r="D240" i="1" s="1"/>
  <c r="K240" i="1"/>
  <c r="J240" i="1"/>
  <c r="H240" i="1"/>
  <c r="G240" i="1"/>
  <c r="J239" i="1"/>
  <c r="I239" i="1" s="1"/>
  <c r="E239" i="1"/>
  <c r="D239" i="1"/>
  <c r="L238" i="1"/>
  <c r="K238" i="1"/>
  <c r="K236" i="1" s="1"/>
  <c r="J238" i="1"/>
  <c r="I238" i="1"/>
  <c r="H238" i="1"/>
  <c r="G238" i="1"/>
  <c r="F238" i="1"/>
  <c r="E238" i="1"/>
  <c r="D238" i="1"/>
  <c r="D236" i="1" s="1"/>
  <c r="L237" i="1"/>
  <c r="K237" i="1"/>
  <c r="J237" i="1"/>
  <c r="I237" i="1"/>
  <c r="H237" i="1"/>
  <c r="H236" i="1" s="1"/>
  <c r="G237" i="1"/>
  <c r="G236" i="1" s="1"/>
  <c r="F237" i="1"/>
  <c r="E237" i="1"/>
  <c r="D237" i="1"/>
  <c r="J236" i="1"/>
  <c r="E236" i="1"/>
  <c r="L235" i="1"/>
  <c r="K235" i="1"/>
  <c r="J235" i="1"/>
  <c r="I235" i="1"/>
  <c r="H235" i="1"/>
  <c r="G235" i="1"/>
  <c r="F235" i="1"/>
  <c r="E235" i="1"/>
  <c r="D235" i="1"/>
  <c r="D232" i="1" s="1"/>
  <c r="D231" i="1" s="1"/>
  <c r="K234" i="1"/>
  <c r="J234" i="1"/>
  <c r="J232" i="1" s="1"/>
  <c r="J231" i="1" s="1"/>
  <c r="I234" i="1"/>
  <c r="I232" i="1" s="1"/>
  <c r="H234" i="1"/>
  <c r="G234" i="1"/>
  <c r="E234" i="1"/>
  <c r="E232" i="1" s="1"/>
  <c r="E231" i="1" s="1"/>
  <c r="D234" i="1"/>
  <c r="L233" i="1"/>
  <c r="K233" i="1"/>
  <c r="J233" i="1"/>
  <c r="I233" i="1"/>
  <c r="H233" i="1"/>
  <c r="G233" i="1"/>
  <c r="F233" i="1"/>
  <c r="E233" i="1"/>
  <c r="D233" i="1"/>
  <c r="K232" i="1"/>
  <c r="K231" i="1" s="1"/>
  <c r="G232" i="1"/>
  <c r="G231" i="1"/>
  <c r="I230" i="1"/>
  <c r="F230" i="1"/>
  <c r="L229" i="1"/>
  <c r="K229" i="1"/>
  <c r="K175" i="1" s="1"/>
  <c r="J229" i="1"/>
  <c r="I229" i="1"/>
  <c r="H229" i="1"/>
  <c r="G229" i="1"/>
  <c r="F229" i="1"/>
  <c r="E229" i="1"/>
  <c r="E175" i="1" s="1"/>
  <c r="D229" i="1"/>
  <c r="K228" i="1"/>
  <c r="J228" i="1"/>
  <c r="I228" i="1" s="1"/>
  <c r="H228" i="1"/>
  <c r="F228" i="1" s="1"/>
  <c r="L228" i="1" s="1"/>
  <c r="G228" i="1"/>
  <c r="E228" i="1"/>
  <c r="D228" i="1"/>
  <c r="K227" i="1"/>
  <c r="J227" i="1"/>
  <c r="I227" i="1"/>
  <c r="F227" i="1" s="1"/>
  <c r="H227" i="1"/>
  <c r="G227" i="1"/>
  <c r="E227" i="1"/>
  <c r="D227" i="1"/>
  <c r="K226" i="1"/>
  <c r="J226" i="1"/>
  <c r="I226" i="1" s="1"/>
  <c r="H226" i="1"/>
  <c r="G226" i="1"/>
  <c r="E226" i="1"/>
  <c r="D226" i="1"/>
  <c r="K225" i="1"/>
  <c r="J225" i="1"/>
  <c r="I225" i="1"/>
  <c r="H225" i="1"/>
  <c r="G225" i="1"/>
  <c r="F225" i="1"/>
  <c r="E225" i="1"/>
  <c r="D225" i="1"/>
  <c r="K224" i="1"/>
  <c r="J224" i="1"/>
  <c r="I224" i="1" s="1"/>
  <c r="H224" i="1"/>
  <c r="F224" i="1" s="1"/>
  <c r="L224" i="1" s="1"/>
  <c r="G224" i="1"/>
  <c r="E224" i="1"/>
  <c r="D224" i="1"/>
  <c r="K223" i="1"/>
  <c r="J223" i="1"/>
  <c r="I223" i="1"/>
  <c r="F223" i="1" s="1"/>
  <c r="L223" i="1" s="1"/>
  <c r="H223" i="1"/>
  <c r="G223" i="1"/>
  <c r="E223" i="1"/>
  <c r="D223" i="1"/>
  <c r="K222" i="1"/>
  <c r="J222" i="1"/>
  <c r="I222" i="1" s="1"/>
  <c r="H222" i="1"/>
  <c r="F222" i="1" s="1"/>
  <c r="L222" i="1" s="1"/>
  <c r="G222" i="1"/>
  <c r="E222" i="1"/>
  <c r="D222" i="1"/>
  <c r="L221" i="1"/>
  <c r="K221" i="1"/>
  <c r="J221" i="1"/>
  <c r="I221" i="1"/>
  <c r="H221" i="1"/>
  <c r="G221" i="1"/>
  <c r="F221" i="1"/>
  <c r="E221" i="1"/>
  <c r="D221" i="1"/>
  <c r="K220" i="1"/>
  <c r="J220" i="1"/>
  <c r="I220" i="1" s="1"/>
  <c r="H220" i="1"/>
  <c r="G220" i="1"/>
  <c r="E220" i="1"/>
  <c r="D220" i="1"/>
  <c r="K219" i="1"/>
  <c r="J219" i="1"/>
  <c r="I219" i="1"/>
  <c r="F219" i="1" s="1"/>
  <c r="L219" i="1" s="1"/>
  <c r="H219" i="1"/>
  <c r="G219" i="1"/>
  <c r="E219" i="1"/>
  <c r="D219" i="1"/>
  <c r="K218" i="1"/>
  <c r="J218" i="1"/>
  <c r="I218" i="1" s="1"/>
  <c r="H218" i="1"/>
  <c r="F218" i="1" s="1"/>
  <c r="L218" i="1" s="1"/>
  <c r="G218" i="1"/>
  <c r="E218" i="1"/>
  <c r="D218" i="1"/>
  <c r="L217" i="1"/>
  <c r="K217" i="1"/>
  <c r="J217" i="1"/>
  <c r="I217" i="1"/>
  <c r="H217" i="1"/>
  <c r="G217" i="1"/>
  <c r="F217" i="1"/>
  <c r="E217" i="1"/>
  <c r="D217" i="1"/>
  <c r="K216" i="1"/>
  <c r="J216" i="1"/>
  <c r="I216" i="1" s="1"/>
  <c r="H216" i="1"/>
  <c r="G216" i="1"/>
  <c r="E216" i="1"/>
  <c r="D216" i="1"/>
  <c r="K215" i="1"/>
  <c r="J215" i="1"/>
  <c r="I215" i="1"/>
  <c r="F215" i="1" s="1"/>
  <c r="H215" i="1"/>
  <c r="G215" i="1"/>
  <c r="E215" i="1"/>
  <c r="D215" i="1"/>
  <c r="K214" i="1"/>
  <c r="J214" i="1"/>
  <c r="I214" i="1" s="1"/>
  <c r="H214" i="1"/>
  <c r="F214" i="1" s="1"/>
  <c r="L214" i="1" s="1"/>
  <c r="G214" i="1"/>
  <c r="E214" i="1"/>
  <c r="D214" i="1"/>
  <c r="K213" i="1"/>
  <c r="J213" i="1"/>
  <c r="I213" i="1"/>
  <c r="H213" i="1"/>
  <c r="G213" i="1"/>
  <c r="F213" i="1"/>
  <c r="E213" i="1"/>
  <c r="D213" i="1"/>
  <c r="K212" i="1"/>
  <c r="J212" i="1"/>
  <c r="H212" i="1"/>
  <c r="G212" i="1"/>
  <c r="E212" i="1"/>
  <c r="D212" i="1"/>
  <c r="K211" i="1"/>
  <c r="J211" i="1"/>
  <c r="H211" i="1"/>
  <c r="G211" i="1"/>
  <c r="E211" i="1"/>
  <c r="D211" i="1"/>
  <c r="K210" i="1"/>
  <c r="J210" i="1"/>
  <c r="H210" i="1"/>
  <c r="G210" i="1"/>
  <c r="E210" i="1"/>
  <c r="D210" i="1"/>
  <c r="K209" i="1"/>
  <c r="J209" i="1"/>
  <c r="H209" i="1"/>
  <c r="G209" i="1"/>
  <c r="E209" i="1"/>
  <c r="D209" i="1"/>
  <c r="K208" i="1"/>
  <c r="J208" i="1"/>
  <c r="I208" i="1" s="1"/>
  <c r="H208" i="1"/>
  <c r="F208" i="1" s="1"/>
  <c r="L208" i="1" s="1"/>
  <c r="G208" i="1"/>
  <c r="E208" i="1"/>
  <c r="D208" i="1"/>
  <c r="K207" i="1"/>
  <c r="J207" i="1"/>
  <c r="I207" i="1"/>
  <c r="F207" i="1" s="1"/>
  <c r="H207" i="1"/>
  <c r="G207" i="1"/>
  <c r="E207" i="1"/>
  <c r="D207" i="1"/>
  <c r="K206" i="1"/>
  <c r="J206" i="1"/>
  <c r="I206" i="1" s="1"/>
  <c r="H206" i="1"/>
  <c r="F206" i="1" s="1"/>
  <c r="L206" i="1" s="1"/>
  <c r="G206" i="1"/>
  <c r="E206" i="1"/>
  <c r="D206" i="1"/>
  <c r="K205" i="1"/>
  <c r="H205" i="1"/>
  <c r="G205" i="1"/>
  <c r="E205" i="1"/>
  <c r="D205" i="1"/>
  <c r="K204" i="1"/>
  <c r="J204" i="1"/>
  <c r="I204" i="1" s="1"/>
  <c r="F204" i="1" s="1"/>
  <c r="L204" i="1" s="1"/>
  <c r="H204" i="1"/>
  <c r="G204" i="1"/>
  <c r="E204" i="1"/>
  <c r="D204" i="1"/>
  <c r="K203" i="1"/>
  <c r="J203" i="1"/>
  <c r="I203" i="1"/>
  <c r="H203" i="1"/>
  <c r="G203" i="1"/>
  <c r="F203" i="1"/>
  <c r="L203" i="1" s="1"/>
  <c r="E203" i="1"/>
  <c r="D203" i="1"/>
  <c r="K202" i="1"/>
  <c r="J202" i="1"/>
  <c r="I202" i="1" s="1"/>
  <c r="F202" i="1" s="1"/>
  <c r="L202" i="1" s="1"/>
  <c r="H202" i="1"/>
  <c r="G202" i="1"/>
  <c r="E202" i="1"/>
  <c r="D202" i="1"/>
  <c r="K201" i="1"/>
  <c r="J201" i="1"/>
  <c r="H201" i="1"/>
  <c r="G201" i="1"/>
  <c r="E201" i="1"/>
  <c r="D201" i="1"/>
  <c r="K200" i="1"/>
  <c r="J200" i="1"/>
  <c r="I200" i="1" s="1"/>
  <c r="F200" i="1" s="1"/>
  <c r="L200" i="1" s="1"/>
  <c r="H200" i="1"/>
  <c r="G200" i="1"/>
  <c r="E200" i="1"/>
  <c r="D200" i="1"/>
  <c r="K199" i="1"/>
  <c r="J199" i="1"/>
  <c r="I199" i="1"/>
  <c r="H199" i="1"/>
  <c r="G199" i="1"/>
  <c r="F199" i="1"/>
  <c r="L199" i="1" s="1"/>
  <c r="E199" i="1"/>
  <c r="D199" i="1"/>
  <c r="K198" i="1"/>
  <c r="J198" i="1"/>
  <c r="I198" i="1" s="1"/>
  <c r="F198" i="1" s="1"/>
  <c r="L198" i="1" s="1"/>
  <c r="H198" i="1"/>
  <c r="G198" i="1"/>
  <c r="E198" i="1"/>
  <c r="D198" i="1"/>
  <c r="K197" i="1"/>
  <c r="J197" i="1"/>
  <c r="H197" i="1"/>
  <c r="G197" i="1"/>
  <c r="E197" i="1"/>
  <c r="D197" i="1"/>
  <c r="K196" i="1"/>
  <c r="J196" i="1"/>
  <c r="I196" i="1" s="1"/>
  <c r="F196" i="1" s="1"/>
  <c r="L196" i="1" s="1"/>
  <c r="H196" i="1"/>
  <c r="G196" i="1"/>
  <c r="E196" i="1"/>
  <c r="D196" i="1"/>
  <c r="K195" i="1"/>
  <c r="J195" i="1"/>
  <c r="I195" i="1"/>
  <c r="H195" i="1"/>
  <c r="G195" i="1"/>
  <c r="F195" i="1"/>
  <c r="L195" i="1" s="1"/>
  <c r="E195" i="1"/>
  <c r="D195" i="1"/>
  <c r="K194" i="1"/>
  <c r="J194" i="1"/>
  <c r="I194" i="1" s="1"/>
  <c r="F194" i="1" s="1"/>
  <c r="L194" i="1" s="1"/>
  <c r="H194" i="1"/>
  <c r="G194" i="1"/>
  <c r="E194" i="1"/>
  <c r="D194" i="1"/>
  <c r="K193" i="1"/>
  <c r="H193" i="1"/>
  <c r="G193" i="1"/>
  <c r="E193" i="1"/>
  <c r="D193" i="1"/>
  <c r="K192" i="1"/>
  <c r="J192" i="1"/>
  <c r="H192" i="1"/>
  <c r="G192" i="1"/>
  <c r="E192" i="1"/>
  <c r="D192" i="1"/>
  <c r="K191" i="1"/>
  <c r="J191" i="1"/>
  <c r="H191" i="1"/>
  <c r="G191" i="1"/>
  <c r="E191" i="1"/>
  <c r="D191" i="1"/>
  <c r="K190" i="1"/>
  <c r="J190" i="1"/>
  <c r="H190" i="1"/>
  <c r="G190" i="1"/>
  <c r="E190" i="1"/>
  <c r="D190" i="1"/>
  <c r="K189" i="1"/>
  <c r="J189" i="1"/>
  <c r="H189" i="1"/>
  <c r="G189" i="1"/>
  <c r="E189" i="1"/>
  <c r="D189" i="1"/>
  <c r="K188" i="1"/>
  <c r="J188" i="1"/>
  <c r="H188" i="1"/>
  <c r="G188" i="1"/>
  <c r="E188" i="1"/>
  <c r="D188" i="1"/>
  <c r="K187" i="1"/>
  <c r="J187" i="1"/>
  <c r="H187" i="1"/>
  <c r="G187" i="1"/>
  <c r="E187" i="1"/>
  <c r="D187" i="1"/>
  <c r="K186" i="1"/>
  <c r="J186" i="1"/>
  <c r="H186" i="1"/>
  <c r="G186" i="1"/>
  <c r="E186" i="1"/>
  <c r="D186" i="1"/>
  <c r="K185" i="1"/>
  <c r="J185" i="1"/>
  <c r="H185" i="1"/>
  <c r="G185" i="1"/>
  <c r="E185" i="1"/>
  <c r="D185" i="1"/>
  <c r="H184" i="1"/>
  <c r="D184" i="1"/>
  <c r="L183" i="1"/>
  <c r="K183" i="1"/>
  <c r="J183" i="1"/>
  <c r="I183" i="1"/>
  <c r="H183" i="1"/>
  <c r="G183" i="1"/>
  <c r="F183" i="1"/>
  <c r="E183" i="1"/>
  <c r="D183" i="1"/>
  <c r="L182" i="1"/>
  <c r="K182" i="1"/>
  <c r="J182" i="1"/>
  <c r="I182" i="1"/>
  <c r="H182" i="1"/>
  <c r="G182" i="1"/>
  <c r="F182" i="1"/>
  <c r="E182" i="1"/>
  <c r="D182" i="1"/>
  <c r="L181" i="1"/>
  <c r="K181" i="1"/>
  <c r="J181" i="1"/>
  <c r="I181" i="1"/>
  <c r="H181" i="1"/>
  <c r="G181" i="1"/>
  <c r="F181" i="1"/>
  <c r="E181" i="1"/>
  <c r="D181" i="1"/>
  <c r="L180" i="1"/>
  <c r="K180" i="1"/>
  <c r="J180" i="1"/>
  <c r="I180" i="1"/>
  <c r="H180" i="1"/>
  <c r="G180" i="1"/>
  <c r="F180" i="1"/>
  <c r="E180" i="1"/>
  <c r="D180" i="1"/>
  <c r="L179" i="1"/>
  <c r="K179" i="1"/>
  <c r="J179" i="1"/>
  <c r="I179" i="1"/>
  <c r="H179" i="1"/>
  <c r="G179" i="1"/>
  <c r="F179" i="1"/>
  <c r="E179" i="1"/>
  <c r="D179" i="1"/>
  <c r="L178" i="1"/>
  <c r="K178" i="1"/>
  <c r="J178" i="1"/>
  <c r="I178" i="1"/>
  <c r="H178" i="1"/>
  <c r="G178" i="1"/>
  <c r="F178" i="1"/>
  <c r="E178" i="1"/>
  <c r="D178" i="1"/>
  <c r="L177" i="1"/>
  <c r="K177" i="1"/>
  <c r="J177" i="1"/>
  <c r="I177" i="1"/>
  <c r="H177" i="1"/>
  <c r="G177" i="1"/>
  <c r="G175" i="1" s="1"/>
  <c r="F177" i="1"/>
  <c r="E177" i="1"/>
  <c r="D177" i="1"/>
  <c r="L176" i="1"/>
  <c r="K176" i="1"/>
  <c r="J176" i="1"/>
  <c r="J175" i="1" s="1"/>
  <c r="I176" i="1"/>
  <c r="H176" i="1"/>
  <c r="G176" i="1"/>
  <c r="F176" i="1"/>
  <c r="E176" i="1"/>
  <c r="D176" i="1"/>
  <c r="D175" i="1" s="1"/>
  <c r="L175" i="1"/>
  <c r="I175" i="1"/>
  <c r="H175" i="1"/>
  <c r="F175" i="1"/>
  <c r="L174" i="1"/>
  <c r="K174" i="1"/>
  <c r="J174" i="1"/>
  <c r="I174" i="1"/>
  <c r="H174" i="1"/>
  <c r="G174" i="1"/>
  <c r="F174" i="1"/>
  <c r="E174" i="1"/>
  <c r="D174" i="1"/>
  <c r="C174" i="1"/>
  <c r="A174" i="1"/>
  <c r="K173" i="1"/>
  <c r="J173" i="1"/>
  <c r="I173" i="1"/>
  <c r="H173" i="1"/>
  <c r="G173" i="1"/>
  <c r="F173" i="1"/>
  <c r="E173" i="1"/>
  <c r="D173" i="1"/>
  <c r="L172" i="1"/>
  <c r="K172" i="1"/>
  <c r="J172" i="1"/>
  <c r="H172" i="1"/>
  <c r="G172" i="1"/>
  <c r="F172" i="1"/>
  <c r="E172" i="1"/>
  <c r="D172" i="1"/>
  <c r="L171" i="1"/>
  <c r="K171" i="1"/>
  <c r="J171" i="1"/>
  <c r="I171" i="1"/>
  <c r="H171" i="1"/>
  <c r="G171" i="1"/>
  <c r="F171" i="1"/>
  <c r="E171" i="1"/>
  <c r="D171" i="1"/>
  <c r="K170" i="1"/>
  <c r="J170" i="1"/>
  <c r="H170" i="1"/>
  <c r="G170" i="1"/>
  <c r="E170" i="1"/>
  <c r="D170" i="1"/>
  <c r="K169" i="1"/>
  <c r="J169" i="1"/>
  <c r="I169" i="1"/>
  <c r="H169" i="1"/>
  <c r="G169" i="1"/>
  <c r="E169" i="1"/>
  <c r="D169" i="1"/>
  <c r="K168" i="1"/>
  <c r="J168" i="1"/>
  <c r="H168" i="1"/>
  <c r="G168" i="1"/>
  <c r="E168" i="1"/>
  <c r="D168" i="1"/>
  <c r="L167" i="1"/>
  <c r="K167" i="1"/>
  <c r="J167" i="1"/>
  <c r="I167" i="1"/>
  <c r="H167" i="1"/>
  <c r="G167" i="1"/>
  <c r="F167" i="1"/>
  <c r="E167" i="1"/>
  <c r="D167" i="1"/>
  <c r="L166" i="1"/>
  <c r="K166" i="1"/>
  <c r="J166" i="1"/>
  <c r="H166" i="1"/>
  <c r="G166" i="1"/>
  <c r="F166" i="1"/>
  <c r="E166" i="1"/>
  <c r="D166" i="1"/>
  <c r="L165" i="1"/>
  <c r="K165" i="1"/>
  <c r="J165" i="1"/>
  <c r="I165" i="1"/>
  <c r="H165" i="1"/>
  <c r="G165" i="1"/>
  <c r="F165" i="1"/>
  <c r="E165" i="1"/>
  <c r="D165" i="1"/>
  <c r="L164" i="1"/>
  <c r="K164" i="1"/>
  <c r="J164" i="1"/>
  <c r="H164" i="1"/>
  <c r="G164" i="1"/>
  <c r="F164" i="1"/>
  <c r="E164" i="1"/>
  <c r="D164" i="1"/>
  <c r="L163" i="1"/>
  <c r="K163" i="1"/>
  <c r="J163" i="1"/>
  <c r="I163" i="1"/>
  <c r="H163" i="1"/>
  <c r="G163" i="1"/>
  <c r="F163" i="1"/>
  <c r="E163" i="1"/>
  <c r="D163" i="1"/>
  <c r="L162" i="1"/>
  <c r="K162" i="1"/>
  <c r="J162" i="1"/>
  <c r="I162" i="1"/>
  <c r="H162" i="1"/>
  <c r="G162" i="1"/>
  <c r="F162" i="1"/>
  <c r="E162" i="1"/>
  <c r="D162" i="1"/>
  <c r="K161" i="1"/>
  <c r="J161" i="1"/>
  <c r="I161" i="1"/>
  <c r="H161" i="1"/>
  <c r="G161" i="1"/>
  <c r="F161" i="1"/>
  <c r="E161" i="1"/>
  <c r="D161" i="1"/>
  <c r="L160" i="1"/>
  <c r="K160" i="1"/>
  <c r="J160" i="1"/>
  <c r="H160" i="1"/>
  <c r="G160" i="1"/>
  <c r="F160" i="1"/>
  <c r="E160" i="1"/>
  <c r="D160" i="1"/>
  <c r="K159" i="1"/>
  <c r="J159" i="1"/>
  <c r="I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I157" i="1"/>
  <c r="H157" i="1"/>
  <c r="G157" i="1"/>
  <c r="F157" i="1"/>
  <c r="E157" i="1"/>
  <c r="D157" i="1"/>
  <c r="K156" i="1"/>
  <c r="J156" i="1"/>
  <c r="I156" i="1"/>
  <c r="H156" i="1"/>
  <c r="G156" i="1"/>
  <c r="F156" i="1"/>
  <c r="E156" i="1"/>
  <c r="D156" i="1"/>
  <c r="L155" i="1"/>
  <c r="K155" i="1"/>
  <c r="J155" i="1"/>
  <c r="H155" i="1"/>
  <c r="G155" i="1"/>
  <c r="F155" i="1"/>
  <c r="E155" i="1"/>
  <c r="D155" i="1"/>
  <c r="L154" i="1"/>
  <c r="K154" i="1"/>
  <c r="J154" i="1"/>
  <c r="I154" i="1"/>
  <c r="H154" i="1"/>
  <c r="H152" i="1" s="1"/>
  <c r="G154" i="1"/>
  <c r="F154" i="1"/>
  <c r="E154" i="1"/>
  <c r="D154" i="1"/>
  <c r="K153" i="1"/>
  <c r="J153" i="1"/>
  <c r="J152" i="1" s="1"/>
  <c r="I153" i="1"/>
  <c r="H153" i="1"/>
  <c r="G153" i="1"/>
  <c r="F153" i="1"/>
  <c r="E153" i="1"/>
  <c r="D153" i="1"/>
  <c r="D152" i="1" s="1"/>
  <c r="F152" i="1"/>
  <c r="K151" i="1"/>
  <c r="J151" i="1"/>
  <c r="I151" i="1"/>
  <c r="H151" i="1"/>
  <c r="G151" i="1"/>
  <c r="E151" i="1"/>
  <c r="D151" i="1"/>
  <c r="L150" i="1"/>
  <c r="K150" i="1"/>
  <c r="J150" i="1"/>
  <c r="I150" i="1"/>
  <c r="H150" i="1"/>
  <c r="G150" i="1"/>
  <c r="F150" i="1"/>
  <c r="E150" i="1"/>
  <c r="D150" i="1"/>
  <c r="K149" i="1"/>
  <c r="J149" i="1"/>
  <c r="I149" i="1"/>
  <c r="H149" i="1"/>
  <c r="H147" i="1" s="1"/>
  <c r="G149" i="1"/>
  <c r="E149" i="1"/>
  <c r="E147" i="1" s="1"/>
  <c r="D149" i="1"/>
  <c r="K148" i="1"/>
  <c r="J148" i="1"/>
  <c r="J147" i="1" s="1"/>
  <c r="H148" i="1"/>
  <c r="G148" i="1"/>
  <c r="G147" i="1" s="1"/>
  <c r="E148" i="1"/>
  <c r="D148" i="1"/>
  <c r="K147" i="1"/>
  <c r="I147" i="1"/>
  <c r="D147" i="1"/>
  <c r="K146" i="1"/>
  <c r="J146" i="1"/>
  <c r="H146" i="1"/>
  <c r="G146" i="1"/>
  <c r="E146" i="1"/>
  <c r="D146" i="1"/>
  <c r="K145" i="1"/>
  <c r="J145" i="1"/>
  <c r="I145" i="1"/>
  <c r="H145" i="1"/>
  <c r="G145" i="1"/>
  <c r="E145" i="1"/>
  <c r="D145" i="1"/>
  <c r="K144" i="1"/>
  <c r="J144" i="1"/>
  <c r="H144" i="1"/>
  <c r="G144" i="1"/>
  <c r="E144" i="1"/>
  <c r="D144" i="1"/>
  <c r="K143" i="1"/>
  <c r="J143" i="1"/>
  <c r="I143" i="1"/>
  <c r="H143" i="1"/>
  <c r="G143" i="1"/>
  <c r="E143" i="1"/>
  <c r="D143" i="1"/>
  <c r="K142" i="1"/>
  <c r="J142" i="1"/>
  <c r="J131" i="1" s="1"/>
  <c r="J130" i="1" s="1"/>
  <c r="J129" i="1" s="1"/>
  <c r="H142" i="1"/>
  <c r="G142" i="1"/>
  <c r="E142" i="1"/>
  <c r="D142" i="1"/>
  <c r="K141" i="1"/>
  <c r="K138" i="1" s="1"/>
  <c r="J141" i="1"/>
  <c r="I141" i="1"/>
  <c r="H141" i="1"/>
  <c r="G141" i="1"/>
  <c r="E141" i="1"/>
  <c r="D141" i="1"/>
  <c r="K140" i="1"/>
  <c r="J140" i="1"/>
  <c r="H140" i="1"/>
  <c r="G140" i="1"/>
  <c r="G138" i="1" s="1"/>
  <c r="E140" i="1"/>
  <c r="D140" i="1"/>
  <c r="K139" i="1"/>
  <c r="J139" i="1"/>
  <c r="I139" i="1"/>
  <c r="H139" i="1"/>
  <c r="G139" i="1"/>
  <c r="E139" i="1"/>
  <c r="E138" i="1" s="1"/>
  <c r="D139" i="1"/>
  <c r="J138" i="1"/>
  <c r="K137" i="1"/>
  <c r="J137" i="1"/>
  <c r="I137" i="1"/>
  <c r="H137" i="1"/>
  <c r="G137" i="1"/>
  <c r="E137" i="1"/>
  <c r="D137" i="1"/>
  <c r="L136" i="1"/>
  <c r="K136" i="1"/>
  <c r="J136" i="1"/>
  <c r="I136" i="1"/>
  <c r="H136" i="1"/>
  <c r="G136" i="1"/>
  <c r="F136" i="1"/>
  <c r="E136" i="1"/>
  <c r="D136" i="1"/>
  <c r="K135" i="1"/>
  <c r="J135" i="1"/>
  <c r="I135" i="1"/>
  <c r="H135" i="1"/>
  <c r="G135" i="1"/>
  <c r="E135" i="1"/>
  <c r="D135" i="1"/>
  <c r="L134" i="1"/>
  <c r="K134" i="1"/>
  <c r="J134" i="1"/>
  <c r="H134" i="1"/>
  <c r="G134" i="1"/>
  <c r="F134" i="1"/>
  <c r="E134" i="1"/>
  <c r="D134" i="1"/>
  <c r="K133" i="1"/>
  <c r="J133" i="1"/>
  <c r="I133" i="1"/>
  <c r="H133" i="1"/>
  <c r="G133" i="1"/>
  <c r="E133" i="1"/>
  <c r="D133" i="1"/>
  <c r="L132" i="1"/>
  <c r="K132" i="1"/>
  <c r="J132" i="1"/>
  <c r="H132" i="1"/>
  <c r="G132" i="1"/>
  <c r="F132" i="1"/>
  <c r="E132" i="1"/>
  <c r="D132" i="1"/>
  <c r="L128" i="1"/>
  <c r="K128" i="1"/>
  <c r="J128" i="1"/>
  <c r="I128" i="1" s="1"/>
  <c r="H128" i="1"/>
  <c r="F128" i="1" s="1"/>
  <c r="G128" i="1"/>
  <c r="E128" i="1"/>
  <c r="D128" i="1"/>
  <c r="K127" i="1"/>
  <c r="J127" i="1"/>
  <c r="I127" i="1"/>
  <c r="H127" i="1"/>
  <c r="G127" i="1"/>
  <c r="F127" i="1"/>
  <c r="E127" i="1"/>
  <c r="D127" i="1"/>
  <c r="K126" i="1"/>
  <c r="J126" i="1"/>
  <c r="I126" i="1" s="1"/>
  <c r="H126" i="1"/>
  <c r="F126" i="1" s="1"/>
  <c r="L126" i="1" s="1"/>
  <c r="G126" i="1"/>
  <c r="E126" i="1"/>
  <c r="D126" i="1"/>
  <c r="K125" i="1"/>
  <c r="J125" i="1"/>
  <c r="I125" i="1" s="1"/>
  <c r="H125" i="1"/>
  <c r="F125" i="1" s="1"/>
  <c r="L125" i="1" s="1"/>
  <c r="G125" i="1"/>
  <c r="E125" i="1"/>
  <c r="D125" i="1"/>
  <c r="K124" i="1"/>
  <c r="J124" i="1"/>
  <c r="I124" i="1" s="1"/>
  <c r="H124" i="1"/>
  <c r="F124" i="1" s="1"/>
  <c r="L124" i="1" s="1"/>
  <c r="G124" i="1"/>
  <c r="E124" i="1"/>
  <c r="D124" i="1"/>
  <c r="K123" i="1"/>
  <c r="J123" i="1"/>
  <c r="I123" i="1" s="1"/>
  <c r="H123" i="1"/>
  <c r="G123" i="1"/>
  <c r="E123" i="1"/>
  <c r="D123" i="1"/>
  <c r="K122" i="1"/>
  <c r="J122" i="1"/>
  <c r="I122" i="1" s="1"/>
  <c r="H122" i="1"/>
  <c r="G122" i="1"/>
  <c r="F122" i="1"/>
  <c r="L122" i="1" s="1"/>
  <c r="E122" i="1"/>
  <c r="D122" i="1"/>
  <c r="K121" i="1"/>
  <c r="J121" i="1"/>
  <c r="I121" i="1" s="1"/>
  <c r="H121" i="1"/>
  <c r="G121" i="1"/>
  <c r="G120" i="1" s="1"/>
  <c r="G119" i="1" s="1"/>
  <c r="E121" i="1"/>
  <c r="D121" i="1"/>
  <c r="E120" i="1"/>
  <c r="E119" i="1" s="1"/>
  <c r="L118" i="1"/>
  <c r="K118" i="1"/>
  <c r="J118" i="1"/>
  <c r="I118" i="1"/>
  <c r="H118" i="1"/>
  <c r="G118" i="1"/>
  <c r="F118" i="1"/>
  <c r="E118" i="1"/>
  <c r="D118" i="1"/>
  <c r="K117" i="1"/>
  <c r="J117" i="1"/>
  <c r="I117" i="1"/>
  <c r="I113" i="1" s="1"/>
  <c r="I112" i="1" s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K115" i="1"/>
  <c r="K113" i="1" s="1"/>
  <c r="K112" i="1" s="1"/>
  <c r="J115" i="1"/>
  <c r="I115" i="1"/>
  <c r="H115" i="1"/>
  <c r="H113" i="1" s="1"/>
  <c r="H112" i="1" s="1"/>
  <c r="G115" i="1"/>
  <c r="E115" i="1"/>
  <c r="D115" i="1"/>
  <c r="L114" i="1"/>
  <c r="L113" i="1" s="1"/>
  <c r="L112" i="1" s="1"/>
  <c r="K114" i="1"/>
  <c r="J114" i="1"/>
  <c r="I114" i="1"/>
  <c r="H114" i="1"/>
  <c r="G114" i="1"/>
  <c r="F114" i="1"/>
  <c r="F113" i="1" s="1"/>
  <c r="F112" i="1" s="1"/>
  <c r="E114" i="1"/>
  <c r="D114" i="1"/>
  <c r="D113" i="1" s="1"/>
  <c r="D112" i="1" s="1"/>
  <c r="E113" i="1"/>
  <c r="E112" i="1" s="1"/>
  <c r="K111" i="1"/>
  <c r="J111" i="1"/>
  <c r="I111" i="1"/>
  <c r="H111" i="1"/>
  <c r="G111" i="1"/>
  <c r="E111" i="1"/>
  <c r="D111" i="1"/>
  <c r="L110" i="1"/>
  <c r="K110" i="1"/>
  <c r="J110" i="1"/>
  <c r="I110" i="1"/>
  <c r="H110" i="1"/>
  <c r="H107" i="1" s="1"/>
  <c r="G110" i="1"/>
  <c r="F110" i="1"/>
  <c r="E110" i="1"/>
  <c r="D110" i="1"/>
  <c r="D107" i="1" s="1"/>
  <c r="K109" i="1"/>
  <c r="J109" i="1"/>
  <c r="J107" i="1" s="1"/>
  <c r="I109" i="1"/>
  <c r="H109" i="1"/>
  <c r="G109" i="1"/>
  <c r="G107" i="1" s="1"/>
  <c r="E109" i="1"/>
  <c r="D109" i="1"/>
  <c r="L108" i="1"/>
  <c r="K108" i="1"/>
  <c r="J108" i="1"/>
  <c r="I108" i="1"/>
  <c r="H108" i="1"/>
  <c r="G108" i="1"/>
  <c r="F108" i="1"/>
  <c r="E108" i="1"/>
  <c r="D108" i="1"/>
  <c r="K107" i="1"/>
  <c r="L106" i="1"/>
  <c r="K106" i="1"/>
  <c r="J106" i="1"/>
  <c r="I106" i="1"/>
  <c r="H106" i="1"/>
  <c r="G106" i="1"/>
  <c r="F106" i="1"/>
  <c r="E106" i="1"/>
  <c r="D106" i="1"/>
  <c r="K105" i="1"/>
  <c r="J105" i="1"/>
  <c r="I105" i="1"/>
  <c r="H105" i="1"/>
  <c r="G105" i="1"/>
  <c r="F105" i="1"/>
  <c r="E105" i="1"/>
  <c r="D105" i="1"/>
  <c r="L104" i="1"/>
  <c r="L103" i="1" s="1"/>
  <c r="K104" i="1"/>
  <c r="K103" i="1" s="1"/>
  <c r="J104" i="1"/>
  <c r="H104" i="1"/>
  <c r="H103" i="1" s="1"/>
  <c r="G104" i="1"/>
  <c r="F104" i="1"/>
  <c r="F103" i="1" s="1"/>
  <c r="E104" i="1"/>
  <c r="D104" i="1"/>
  <c r="D103" i="1" s="1"/>
  <c r="J103" i="1"/>
  <c r="I103" i="1"/>
  <c r="G103" i="1"/>
  <c r="E103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L97" i="1"/>
  <c r="K97" i="1"/>
  <c r="J97" i="1"/>
  <c r="H97" i="1"/>
  <c r="H95" i="1" s="1"/>
  <c r="G97" i="1"/>
  <c r="F97" i="1"/>
  <c r="E97" i="1"/>
  <c r="E95" i="1" s="1"/>
  <c r="D97" i="1"/>
  <c r="D95" i="1" s="1"/>
  <c r="L96" i="1"/>
  <c r="K96" i="1"/>
  <c r="K95" i="1" s="1"/>
  <c r="J96" i="1"/>
  <c r="H96" i="1"/>
  <c r="G96" i="1"/>
  <c r="F96" i="1"/>
  <c r="F95" i="1" s="1"/>
  <c r="E96" i="1"/>
  <c r="D96" i="1"/>
  <c r="I95" i="1"/>
  <c r="L94" i="1"/>
  <c r="K94" i="1"/>
  <c r="J94" i="1"/>
  <c r="I94" i="1"/>
  <c r="H94" i="1"/>
  <c r="G94" i="1"/>
  <c r="F94" i="1"/>
  <c r="E94" i="1"/>
  <c r="D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I90" i="1" s="1"/>
  <c r="H92" i="1"/>
  <c r="G92" i="1"/>
  <c r="F92" i="1"/>
  <c r="E92" i="1"/>
  <c r="D92" i="1"/>
  <c r="L91" i="1"/>
  <c r="K91" i="1"/>
  <c r="K90" i="1" s="1"/>
  <c r="J91" i="1"/>
  <c r="J90" i="1" s="1"/>
  <c r="I91" i="1"/>
  <c r="H91" i="1"/>
  <c r="G91" i="1"/>
  <c r="F91" i="1"/>
  <c r="F90" i="1" s="1"/>
  <c r="E91" i="1"/>
  <c r="D91" i="1"/>
  <c r="D90" i="1" s="1"/>
  <c r="H90" i="1"/>
  <c r="G90" i="1"/>
  <c r="K89" i="1"/>
  <c r="J89" i="1"/>
  <c r="I89" i="1"/>
  <c r="H89" i="1"/>
  <c r="G89" i="1"/>
  <c r="F89" i="1"/>
  <c r="L89" i="1" s="1"/>
  <c r="E89" i="1"/>
  <c r="D89" i="1"/>
  <c r="K88" i="1"/>
  <c r="K87" i="1" s="1"/>
  <c r="J88" i="1"/>
  <c r="I88" i="1"/>
  <c r="I87" i="1" s="1"/>
  <c r="H88" i="1"/>
  <c r="G88" i="1"/>
  <c r="G87" i="1" s="1"/>
  <c r="F88" i="1"/>
  <c r="E88" i="1"/>
  <c r="E87" i="1" s="1"/>
  <c r="D88" i="1"/>
  <c r="J87" i="1"/>
  <c r="H87" i="1"/>
  <c r="D87" i="1"/>
  <c r="L86" i="1"/>
  <c r="K86" i="1"/>
  <c r="J86" i="1"/>
  <c r="I86" i="1"/>
  <c r="H86" i="1"/>
  <c r="G86" i="1"/>
  <c r="F86" i="1"/>
  <c r="E86" i="1"/>
  <c r="D86" i="1"/>
  <c r="K85" i="1"/>
  <c r="K79" i="1" s="1"/>
  <c r="J85" i="1"/>
  <c r="I85" i="1"/>
  <c r="H85" i="1"/>
  <c r="G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H79" i="1" s="1"/>
  <c r="G83" i="1"/>
  <c r="F83" i="1"/>
  <c r="E83" i="1"/>
  <c r="D83" i="1"/>
  <c r="L82" i="1"/>
  <c r="K82" i="1"/>
  <c r="J82" i="1"/>
  <c r="H82" i="1"/>
  <c r="G82" i="1"/>
  <c r="F82" i="1"/>
  <c r="E82" i="1"/>
  <c r="D82" i="1"/>
  <c r="L81" i="1"/>
  <c r="K81" i="1"/>
  <c r="J81" i="1"/>
  <c r="J79" i="1" s="1"/>
  <c r="I81" i="1"/>
  <c r="H81" i="1"/>
  <c r="G81" i="1"/>
  <c r="F81" i="1"/>
  <c r="E81" i="1"/>
  <c r="D81" i="1"/>
  <c r="D79" i="1" s="1"/>
  <c r="D78" i="1" s="1"/>
  <c r="L80" i="1"/>
  <c r="L79" i="1" s="1"/>
  <c r="K80" i="1"/>
  <c r="J80" i="1"/>
  <c r="H80" i="1"/>
  <c r="G80" i="1"/>
  <c r="F80" i="1"/>
  <c r="E80" i="1"/>
  <c r="E79" i="1" s="1"/>
  <c r="D80" i="1"/>
  <c r="L77" i="1"/>
  <c r="L76" i="1" s="1"/>
  <c r="K77" i="1"/>
  <c r="J77" i="1"/>
  <c r="J76" i="1" s="1"/>
  <c r="I77" i="1"/>
  <c r="H77" i="1"/>
  <c r="H76" i="1" s="1"/>
  <c r="G77" i="1"/>
  <c r="F77" i="1"/>
  <c r="F76" i="1" s="1"/>
  <c r="E77" i="1"/>
  <c r="E76" i="1" s="1"/>
  <c r="D77" i="1"/>
  <c r="D76" i="1" s="1"/>
  <c r="K76" i="1"/>
  <c r="I76" i="1"/>
  <c r="G76" i="1"/>
  <c r="L75" i="1"/>
  <c r="K75" i="1"/>
  <c r="J75" i="1"/>
  <c r="I75" i="1"/>
  <c r="H75" i="1"/>
  <c r="G75" i="1"/>
  <c r="F75" i="1"/>
  <c r="E75" i="1"/>
  <c r="D75" i="1"/>
  <c r="L74" i="1"/>
  <c r="K74" i="1"/>
  <c r="K73" i="1" s="1"/>
  <c r="J74" i="1"/>
  <c r="I74" i="1"/>
  <c r="I73" i="1" s="1"/>
  <c r="I68" i="1" s="1"/>
  <c r="I67" i="1" s="1"/>
  <c r="H74" i="1"/>
  <c r="G74" i="1"/>
  <c r="G73" i="1" s="1"/>
  <c r="F74" i="1"/>
  <c r="F73" i="1" s="1"/>
  <c r="E74" i="1"/>
  <c r="E73" i="1" s="1"/>
  <c r="E68" i="1" s="1"/>
  <c r="E67" i="1" s="1"/>
  <c r="D74" i="1"/>
  <c r="L73" i="1"/>
  <c r="J73" i="1"/>
  <c r="H73" i="1"/>
  <c r="D73" i="1"/>
  <c r="L72" i="1"/>
  <c r="K72" i="1"/>
  <c r="J72" i="1"/>
  <c r="I72" i="1"/>
  <c r="H72" i="1"/>
  <c r="G72" i="1"/>
  <c r="F72" i="1"/>
  <c r="E72" i="1"/>
  <c r="D72" i="1"/>
  <c r="K71" i="1"/>
  <c r="K68" i="1" s="1"/>
  <c r="K67" i="1" s="1"/>
  <c r="J71" i="1"/>
  <c r="I71" i="1"/>
  <c r="H71" i="1"/>
  <c r="G71" i="1"/>
  <c r="E71" i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G68" i="1"/>
  <c r="G67" i="1" s="1"/>
  <c r="L65" i="1"/>
  <c r="K65" i="1"/>
  <c r="K64" i="1" s="1"/>
  <c r="K63" i="1" s="1"/>
  <c r="J65" i="1"/>
  <c r="J64" i="1" s="1"/>
  <c r="J63" i="1" s="1"/>
  <c r="I65" i="1"/>
  <c r="I64" i="1" s="1"/>
  <c r="I63" i="1" s="1"/>
  <c r="H65" i="1"/>
  <c r="G65" i="1"/>
  <c r="F65" i="1"/>
  <c r="E65" i="1"/>
  <c r="D65" i="1"/>
  <c r="D64" i="1" s="1"/>
  <c r="D63" i="1" s="1"/>
  <c r="L64" i="1"/>
  <c r="H64" i="1"/>
  <c r="H63" i="1" s="1"/>
  <c r="G64" i="1"/>
  <c r="G63" i="1" s="1"/>
  <c r="F64" i="1"/>
  <c r="E64" i="1"/>
  <c r="L63" i="1"/>
  <c r="F63" i="1"/>
  <c r="E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L59" i="1"/>
  <c r="K59" i="1"/>
  <c r="K58" i="1" s="1"/>
  <c r="K57" i="1" s="1"/>
  <c r="J59" i="1"/>
  <c r="J58" i="1" s="1"/>
  <c r="I59" i="1"/>
  <c r="I58" i="1" s="1"/>
  <c r="I57" i="1" s="1"/>
  <c r="H59" i="1"/>
  <c r="H58" i="1" s="1"/>
  <c r="H57" i="1" s="1"/>
  <c r="G59" i="1"/>
  <c r="F59" i="1"/>
  <c r="E59" i="1"/>
  <c r="D59" i="1"/>
  <c r="D58" i="1" s="1"/>
  <c r="G58" i="1"/>
  <c r="G57" i="1" s="1"/>
  <c r="E58" i="1"/>
  <c r="J57" i="1"/>
  <c r="E57" i="1"/>
  <c r="D57" i="1"/>
  <c r="K56" i="1"/>
  <c r="J56" i="1"/>
  <c r="I56" i="1"/>
  <c r="H56" i="1"/>
  <c r="F56" i="1" s="1"/>
  <c r="G56" i="1"/>
  <c r="G54" i="1" s="1"/>
  <c r="E56" i="1"/>
  <c r="D56" i="1"/>
  <c r="K55" i="1"/>
  <c r="J55" i="1"/>
  <c r="J54" i="1" s="1"/>
  <c r="I55" i="1"/>
  <c r="H55" i="1"/>
  <c r="H54" i="1" s="1"/>
  <c r="G55" i="1"/>
  <c r="F55" i="1"/>
  <c r="E55" i="1"/>
  <c r="D55" i="1"/>
  <c r="D54" i="1" s="1"/>
  <c r="K54" i="1"/>
  <c r="E54" i="1"/>
  <c r="K53" i="1"/>
  <c r="J53" i="1"/>
  <c r="J52" i="1" s="1"/>
  <c r="I53" i="1"/>
  <c r="H53" i="1"/>
  <c r="H52" i="1" s="1"/>
  <c r="G53" i="1"/>
  <c r="F53" i="1"/>
  <c r="L53" i="1" s="1"/>
  <c r="L52" i="1" s="1"/>
  <c r="E53" i="1"/>
  <c r="D53" i="1"/>
  <c r="D52" i="1" s="1"/>
  <c r="K52" i="1"/>
  <c r="I52" i="1"/>
  <c r="G52" i="1"/>
  <c r="E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K49" i="1"/>
  <c r="J49" i="1"/>
  <c r="H49" i="1"/>
  <c r="G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D45" i="1" s="1"/>
  <c r="D44" i="1" s="1"/>
  <c r="L46" i="1"/>
  <c r="K46" i="1"/>
  <c r="K45" i="1" s="1"/>
  <c r="K44" i="1" s="1"/>
  <c r="J46" i="1"/>
  <c r="I46" i="1"/>
  <c r="H46" i="1"/>
  <c r="H45" i="1" s="1"/>
  <c r="H44" i="1" s="1"/>
  <c r="G46" i="1"/>
  <c r="G45" i="1" s="1"/>
  <c r="G44" i="1" s="1"/>
  <c r="F46" i="1"/>
  <c r="E46" i="1"/>
  <c r="E45" i="1" s="1"/>
  <c r="E44" i="1" s="1"/>
  <c r="D46" i="1"/>
  <c r="J45" i="1"/>
  <c r="J44" i="1" s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H41" i="1"/>
  <c r="G41" i="1"/>
  <c r="F41" i="1"/>
  <c r="E41" i="1"/>
  <c r="D41" i="1"/>
  <c r="L40" i="1"/>
  <c r="K40" i="1"/>
  <c r="J40" i="1"/>
  <c r="I40" i="1"/>
  <c r="H40" i="1"/>
  <c r="G40" i="1"/>
  <c r="F40" i="1"/>
  <c r="E40" i="1"/>
  <c r="D40" i="1"/>
  <c r="L39" i="1"/>
  <c r="K39" i="1"/>
  <c r="K38" i="1" s="1"/>
  <c r="J39" i="1"/>
  <c r="J38" i="1" s="1"/>
  <c r="I39" i="1"/>
  <c r="I38" i="1" s="1"/>
  <c r="H39" i="1"/>
  <c r="G39" i="1"/>
  <c r="F39" i="1"/>
  <c r="E39" i="1"/>
  <c r="E38" i="1" s="1"/>
  <c r="D39" i="1"/>
  <c r="D38" i="1" s="1"/>
  <c r="L38" i="1"/>
  <c r="G38" i="1"/>
  <c r="G34" i="1" s="1"/>
  <c r="G33" i="1" s="1"/>
  <c r="F38" i="1"/>
  <c r="L37" i="1"/>
  <c r="K37" i="1"/>
  <c r="J37" i="1"/>
  <c r="I37" i="1"/>
  <c r="H37" i="1"/>
  <c r="G37" i="1"/>
  <c r="F37" i="1"/>
  <c r="E37" i="1"/>
  <c r="D37" i="1"/>
  <c r="K36" i="1"/>
  <c r="K35" i="1" s="1"/>
  <c r="K34" i="1" s="1"/>
  <c r="K33" i="1" s="1"/>
  <c r="J36" i="1"/>
  <c r="I36" i="1"/>
  <c r="I35" i="1" s="1"/>
  <c r="H36" i="1"/>
  <c r="G36" i="1"/>
  <c r="G35" i="1" s="1"/>
  <c r="F36" i="1"/>
  <c r="F35" i="1" s="1"/>
  <c r="F34" i="1" s="1"/>
  <c r="F33" i="1" s="1"/>
  <c r="E36" i="1"/>
  <c r="E35" i="1" s="1"/>
  <c r="E34" i="1" s="1"/>
  <c r="E33" i="1" s="1"/>
  <c r="D36" i="1"/>
  <c r="J35" i="1"/>
  <c r="H35" i="1"/>
  <c r="D35" i="1"/>
  <c r="K32" i="1"/>
  <c r="K31" i="1" s="1"/>
  <c r="J32" i="1"/>
  <c r="I32" i="1"/>
  <c r="H32" i="1"/>
  <c r="F32" i="1" s="1"/>
  <c r="G32" i="1"/>
  <c r="G31" i="1" s="1"/>
  <c r="E32" i="1"/>
  <c r="E31" i="1" s="1"/>
  <c r="D32" i="1"/>
  <c r="J31" i="1"/>
  <c r="I31" i="1"/>
  <c r="D31" i="1"/>
  <c r="I30" i="1"/>
  <c r="F30" i="1" s="1"/>
  <c r="L30" i="1" s="1"/>
  <c r="J29" i="1"/>
  <c r="J28" i="1" s="1"/>
  <c r="I29" i="1"/>
  <c r="I28" i="1" s="1"/>
  <c r="I27" i="1" s="1"/>
  <c r="H29" i="1"/>
  <c r="H28" i="1" s="1"/>
  <c r="H27" i="1" s="1"/>
  <c r="G29" i="1"/>
  <c r="F29" i="1"/>
  <c r="F28" i="1" s="1"/>
  <c r="E29" i="1"/>
  <c r="D29" i="1"/>
  <c r="D28" i="1" s="1"/>
  <c r="G28" i="1"/>
  <c r="G27" i="1" s="1"/>
  <c r="E28" i="1"/>
  <c r="J27" i="1"/>
  <c r="F27" i="1"/>
  <c r="E27" i="1"/>
  <c r="D27" i="1"/>
  <c r="L26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G22" i="1" s="1"/>
  <c r="G18" i="1" s="1"/>
  <c r="F24" i="1"/>
  <c r="E24" i="1"/>
  <c r="D24" i="1"/>
  <c r="K23" i="1"/>
  <c r="J23" i="1"/>
  <c r="J22" i="1" s="1"/>
  <c r="I23" i="1"/>
  <c r="H23" i="1"/>
  <c r="H22" i="1" s="1"/>
  <c r="H18" i="1" s="1"/>
  <c r="G23" i="1"/>
  <c r="E23" i="1"/>
  <c r="D23" i="1"/>
  <c r="D22" i="1" s="1"/>
  <c r="K22" i="1"/>
  <c r="E22" i="1"/>
  <c r="E18" i="1" s="1"/>
  <c r="L21" i="1"/>
  <c r="K21" i="1"/>
  <c r="J21" i="1"/>
  <c r="I21" i="1"/>
  <c r="I19" i="1" s="1"/>
  <c r="H21" i="1"/>
  <c r="G21" i="1"/>
  <c r="F21" i="1"/>
  <c r="E21" i="1"/>
  <c r="D21" i="1"/>
  <c r="J20" i="1"/>
  <c r="J19" i="1" s="1"/>
  <c r="J18" i="1" s="1"/>
  <c r="I20" i="1"/>
  <c r="H20" i="1"/>
  <c r="G20" i="1"/>
  <c r="F20" i="1"/>
  <c r="E20" i="1"/>
  <c r="D20" i="1"/>
  <c r="K19" i="1"/>
  <c r="K18" i="1" s="1"/>
  <c r="H19" i="1"/>
  <c r="G19" i="1"/>
  <c r="E19" i="1"/>
  <c r="D19" i="1"/>
  <c r="K17" i="1"/>
  <c r="K16" i="1" s="1"/>
  <c r="K15" i="1" s="1"/>
  <c r="J17" i="1"/>
  <c r="J16" i="1" s="1"/>
  <c r="J15" i="1" s="1"/>
  <c r="I17" i="1"/>
  <c r="I16" i="1" s="1"/>
  <c r="I15" i="1" s="1"/>
  <c r="H17" i="1"/>
  <c r="G17" i="1"/>
  <c r="G16" i="1" s="1"/>
  <c r="E17" i="1"/>
  <c r="D17" i="1"/>
  <c r="D16" i="1" s="1"/>
  <c r="D15" i="1" s="1"/>
  <c r="H16" i="1"/>
  <c r="E16" i="1"/>
  <c r="E15" i="1" s="1"/>
  <c r="E13" i="1" s="1"/>
  <c r="H15" i="1"/>
  <c r="G15" i="1"/>
  <c r="I14" i="1"/>
  <c r="F14" i="1"/>
  <c r="L14" i="1" s="1"/>
  <c r="G66" i="1" l="1"/>
  <c r="K66" i="1"/>
  <c r="G13" i="1"/>
  <c r="G12" i="1" s="1"/>
  <c r="H78" i="1"/>
  <c r="H13" i="1"/>
  <c r="H12" i="1" s="1"/>
  <c r="J252" i="1"/>
  <c r="J253" i="1"/>
  <c r="E12" i="1"/>
  <c r="H34" i="1"/>
  <c r="H33" i="1" s="1"/>
  <c r="L56" i="1"/>
  <c r="F54" i="1"/>
  <c r="K78" i="1"/>
  <c r="J13" i="1"/>
  <c r="L32" i="1"/>
  <c r="L31" i="1" s="1"/>
  <c r="F31" i="1"/>
  <c r="I34" i="1"/>
  <c r="I33" i="1" s="1"/>
  <c r="D18" i="1"/>
  <c r="D13" i="1" s="1"/>
  <c r="D12" i="1" s="1"/>
  <c r="D11" i="1" s="1"/>
  <c r="F87" i="1"/>
  <c r="L88" i="1"/>
  <c r="L87" i="1" s="1"/>
  <c r="G95" i="1"/>
  <c r="G113" i="1"/>
  <c r="G112" i="1" s="1"/>
  <c r="I138" i="1"/>
  <c r="E256" i="1"/>
  <c r="E255" i="1" s="1"/>
  <c r="E254" i="1" s="1"/>
  <c r="F258" i="1"/>
  <c r="F257" i="1" s="1"/>
  <c r="L259" i="1"/>
  <c r="F17" i="1"/>
  <c r="F16" i="1" s="1"/>
  <c r="F15" i="1" s="1"/>
  <c r="F291" i="1"/>
  <c r="I49" i="1"/>
  <c r="I45" i="1" s="1"/>
  <c r="I44" i="1" s="1"/>
  <c r="L20" i="1"/>
  <c r="L19" i="1" s="1"/>
  <c r="H31" i="1"/>
  <c r="H68" i="1"/>
  <c r="H67" i="1" s="1"/>
  <c r="H66" i="1" s="1"/>
  <c r="G79" i="1"/>
  <c r="G78" i="1" s="1"/>
  <c r="I120" i="1"/>
  <c r="I119" i="1" s="1"/>
  <c r="H120" i="1"/>
  <c r="H119" i="1" s="1"/>
  <c r="L207" i="1"/>
  <c r="F295" i="1"/>
  <c r="L296" i="1"/>
  <c r="F19" i="1"/>
  <c r="D34" i="1"/>
  <c r="D33" i="1" s="1"/>
  <c r="H38" i="1"/>
  <c r="F52" i="1"/>
  <c r="F58" i="1"/>
  <c r="J95" i="1"/>
  <c r="J78" i="1" s="1"/>
  <c r="J120" i="1"/>
  <c r="J119" i="1" s="1"/>
  <c r="D138" i="1"/>
  <c r="D131" i="1" s="1"/>
  <c r="D130" i="1" s="1"/>
  <c r="D129" i="1" s="1"/>
  <c r="G152" i="1"/>
  <c r="G131" i="1" s="1"/>
  <c r="G130" i="1" s="1"/>
  <c r="G129" i="1" s="1"/>
  <c r="E152" i="1"/>
  <c r="E131" i="1" s="1"/>
  <c r="E130" i="1" s="1"/>
  <c r="E129" i="1" s="1"/>
  <c r="D68" i="1"/>
  <c r="D67" i="1" s="1"/>
  <c r="D66" i="1" s="1"/>
  <c r="J68" i="1"/>
  <c r="J67" i="1" s="1"/>
  <c r="J113" i="1"/>
  <c r="J112" i="1" s="1"/>
  <c r="D120" i="1"/>
  <c r="D119" i="1" s="1"/>
  <c r="I320" i="1"/>
  <c r="I80" i="1"/>
  <c r="I79" i="1" s="1"/>
  <c r="I78" i="1" s="1"/>
  <c r="I66" i="1" s="1"/>
  <c r="L90" i="1"/>
  <c r="L490" i="1"/>
  <c r="L234" i="1" s="1"/>
  <c r="F234" i="1"/>
  <c r="I22" i="1"/>
  <c r="I18" i="1" s="1"/>
  <c r="I13" i="1" s="1"/>
  <c r="I54" i="1"/>
  <c r="E90" i="1"/>
  <c r="E78" i="1" s="1"/>
  <c r="E66" i="1" s="1"/>
  <c r="J272" i="1"/>
  <c r="L272" i="1" s="1"/>
  <c r="K271" i="1"/>
  <c r="L271" i="1" s="1"/>
  <c r="L312" i="1"/>
  <c r="L71" i="1" s="1"/>
  <c r="L68" i="1" s="1"/>
  <c r="L67" i="1" s="1"/>
  <c r="F309" i="1"/>
  <c r="F308" i="1" s="1"/>
  <c r="F71" i="1"/>
  <c r="F68" i="1" s="1"/>
  <c r="F67" i="1" s="1"/>
  <c r="J34" i="1"/>
  <c r="J33" i="1" s="1"/>
  <c r="F85" i="1"/>
  <c r="F79" i="1" s="1"/>
  <c r="E107" i="1"/>
  <c r="I107" i="1"/>
  <c r="F121" i="1"/>
  <c r="H131" i="1"/>
  <c r="H130" i="1" s="1"/>
  <c r="H129" i="1" s="1"/>
  <c r="F220" i="1"/>
  <c r="L220" i="1" s="1"/>
  <c r="F226" i="1"/>
  <c r="L226" i="1" s="1"/>
  <c r="I236" i="1"/>
  <c r="F239" i="1"/>
  <c r="L239" i="1" s="1"/>
  <c r="G256" i="1"/>
  <c r="G255" i="1" s="1"/>
  <c r="G254" i="1" s="1"/>
  <c r="F270" i="1"/>
  <c r="F269" i="1" s="1"/>
  <c r="D286" i="1"/>
  <c r="D255" i="1" s="1"/>
  <c r="D254" i="1" s="1"/>
  <c r="L320" i="1"/>
  <c r="I343" i="1"/>
  <c r="F345" i="1"/>
  <c r="L227" i="1"/>
  <c r="F418" i="1"/>
  <c r="I140" i="1"/>
  <c r="L423" i="1"/>
  <c r="L145" i="1" s="1"/>
  <c r="F145" i="1"/>
  <c r="K120" i="1"/>
  <c r="K119" i="1" s="1"/>
  <c r="F123" i="1"/>
  <c r="L123" i="1" s="1"/>
  <c r="H138" i="1"/>
  <c r="K152" i="1"/>
  <c r="K131" i="1" s="1"/>
  <c r="K130" i="1" s="1"/>
  <c r="K129" i="1" s="1"/>
  <c r="E184" i="1"/>
  <c r="L215" i="1"/>
  <c r="F216" i="1"/>
  <c r="L216" i="1" s="1"/>
  <c r="I231" i="1"/>
  <c r="K286" i="1"/>
  <c r="L95" i="1"/>
  <c r="F236" i="1"/>
  <c r="L236" i="1"/>
  <c r="F241" i="1"/>
  <c r="I240" i="1"/>
  <c r="F265" i="1"/>
  <c r="I264" i="1"/>
  <c r="I260" i="1" s="1"/>
  <c r="I256" i="1" s="1"/>
  <c r="I277" i="1"/>
  <c r="I276" i="1" s="1"/>
  <c r="I275" i="1" s="1"/>
  <c r="L278" i="1"/>
  <c r="F299" i="1"/>
  <c r="F298" i="1" s="1"/>
  <c r="L309" i="1"/>
  <c r="L308" i="1" s="1"/>
  <c r="K319" i="1"/>
  <c r="K307" i="1" s="1"/>
  <c r="F328" i="1"/>
  <c r="F367" i="1"/>
  <c r="I170" i="1"/>
  <c r="L413" i="1"/>
  <c r="L135" i="1" s="1"/>
  <c r="F135" i="1"/>
  <c r="L419" i="1"/>
  <c r="L141" i="1" s="1"/>
  <c r="F141" i="1"/>
  <c r="F424" i="1"/>
  <c r="I146" i="1"/>
  <c r="I152" i="1"/>
  <c r="K184" i="1"/>
  <c r="H232" i="1"/>
  <c r="L299" i="1"/>
  <c r="L298" i="1" s="1"/>
  <c r="L331" i="1"/>
  <c r="F420" i="1"/>
  <c r="I142" i="1"/>
  <c r="L430" i="1"/>
  <c r="L153" i="1"/>
  <c r="L152" i="1" s="1"/>
  <c r="H379" i="1"/>
  <c r="H380" i="1"/>
  <c r="I132" i="1"/>
  <c r="L415" i="1"/>
  <c r="L137" i="1" s="1"/>
  <c r="F137" i="1"/>
  <c r="L427" i="1"/>
  <c r="L149" i="1" s="1"/>
  <c r="F149" i="1"/>
  <c r="G184" i="1"/>
  <c r="H260" i="1"/>
  <c r="I298" i="1"/>
  <c r="I286" i="1" s="1"/>
  <c r="I328" i="1"/>
  <c r="L336" i="1"/>
  <c r="L159" i="1"/>
  <c r="F365" i="1"/>
  <c r="K380" i="1"/>
  <c r="K379" i="1"/>
  <c r="H256" i="1"/>
  <c r="H255" i="1" s="1"/>
  <c r="H254" i="1" s="1"/>
  <c r="I381" i="1"/>
  <c r="F388" i="1"/>
  <c r="F387" i="1" s="1"/>
  <c r="F386" i="1" s="1"/>
  <c r="F381" i="1" s="1"/>
  <c r="L391" i="1"/>
  <c r="L102" i="1" s="1"/>
  <c r="L411" i="1"/>
  <c r="F133" i="1"/>
  <c r="F422" i="1"/>
  <c r="I144" i="1"/>
  <c r="L429" i="1"/>
  <c r="L151" i="1" s="1"/>
  <c r="F151" i="1"/>
  <c r="F111" i="1"/>
  <c r="I134" i="1"/>
  <c r="F143" i="1"/>
  <c r="F169" i="1"/>
  <c r="J193" i="1"/>
  <c r="J184" i="1" s="1"/>
  <c r="I184" i="1" s="1"/>
  <c r="F184" i="1" s="1"/>
  <c r="L184" i="1" s="1"/>
  <c r="I331" i="1"/>
  <c r="H355" i="1"/>
  <c r="H354" i="1" s="1"/>
  <c r="G381" i="1"/>
  <c r="H409" i="1"/>
  <c r="H408" i="1" s="1"/>
  <c r="H407" i="1" s="1"/>
  <c r="E380" i="1"/>
  <c r="H440" i="1"/>
  <c r="D487" i="1"/>
  <c r="L417" i="1"/>
  <c r="F416" i="1"/>
  <c r="F426" i="1"/>
  <c r="I425" i="1"/>
  <c r="I409" i="1" s="1"/>
  <c r="I408" i="1" s="1"/>
  <c r="I407" i="1" s="1"/>
  <c r="F336" i="1"/>
  <c r="I356" i="1"/>
  <c r="I355" i="1" s="1"/>
  <c r="I354" i="1" s="1"/>
  <c r="E379" i="1"/>
  <c r="D381" i="1"/>
  <c r="J381" i="1"/>
  <c r="L388" i="1"/>
  <c r="L387" i="1" s="1"/>
  <c r="L386" i="1" s="1"/>
  <c r="L381" i="1" s="1"/>
  <c r="L403" i="1"/>
  <c r="L402" i="1" s="1"/>
  <c r="I416" i="1"/>
  <c r="I430" i="1"/>
  <c r="L492" i="1"/>
  <c r="F488" i="1"/>
  <c r="F492" i="1"/>
  <c r="F496" i="1"/>
  <c r="F409" i="1" l="1"/>
  <c r="F408" i="1" s="1"/>
  <c r="F407" i="1" s="1"/>
  <c r="L270" i="1"/>
  <c r="L269" i="1" s="1"/>
  <c r="L29" i="1"/>
  <c r="L28" i="1" s="1"/>
  <c r="L27" i="1" s="1"/>
  <c r="I255" i="1"/>
  <c r="I254" i="1" s="1"/>
  <c r="D253" i="1"/>
  <c r="D252" i="1"/>
  <c r="D9" i="1"/>
  <c r="D10" i="1"/>
  <c r="I12" i="1"/>
  <c r="I11" i="1" s="1"/>
  <c r="H252" i="1"/>
  <c r="H253" i="1"/>
  <c r="L133" i="1"/>
  <c r="H11" i="1"/>
  <c r="F487" i="1"/>
  <c r="L265" i="1"/>
  <c r="F264" i="1"/>
  <c r="F260" i="1" s="1"/>
  <c r="F23" i="1"/>
  <c r="F22" i="1" s="1"/>
  <c r="F18" i="1" s="1"/>
  <c r="F13" i="1" s="1"/>
  <c r="F380" i="1"/>
  <c r="L380" i="1" s="1"/>
  <c r="F379" i="1"/>
  <c r="L420" i="1"/>
  <c r="L142" i="1" s="1"/>
  <c r="F142" i="1"/>
  <c r="F240" i="1"/>
  <c r="L241" i="1"/>
  <c r="L240" i="1" s="1"/>
  <c r="F256" i="1"/>
  <c r="E11" i="1"/>
  <c r="L488" i="1"/>
  <c r="L487" i="1" s="1"/>
  <c r="L291" i="1"/>
  <c r="F287" i="1"/>
  <c r="F286" i="1" s="1"/>
  <c r="F49" i="1"/>
  <c r="F45" i="1" s="1"/>
  <c r="J12" i="1"/>
  <c r="F232" i="1"/>
  <c r="H231" i="1"/>
  <c r="L416" i="1"/>
  <c r="L139" i="1"/>
  <c r="L138" i="1" s="1"/>
  <c r="G379" i="1"/>
  <c r="G380" i="1"/>
  <c r="L422" i="1"/>
  <c r="L144" i="1" s="1"/>
  <c r="F144" i="1"/>
  <c r="I379" i="1"/>
  <c r="I380" i="1"/>
  <c r="L277" i="1"/>
  <c r="L276" i="1" s="1"/>
  <c r="L275" i="1" s="1"/>
  <c r="L36" i="1"/>
  <c r="L35" i="1" s="1"/>
  <c r="L34" i="1" s="1"/>
  <c r="L33" i="1" s="1"/>
  <c r="L418" i="1"/>
  <c r="L140" i="1" s="1"/>
  <c r="F140" i="1"/>
  <c r="F138" i="1" s="1"/>
  <c r="F131" i="1" s="1"/>
  <c r="F130" i="1" s="1"/>
  <c r="F129" i="1" s="1"/>
  <c r="E253" i="1"/>
  <c r="E252" i="1"/>
  <c r="G11" i="1"/>
  <c r="L424" i="1"/>
  <c r="L146" i="1" s="1"/>
  <c r="F146" i="1"/>
  <c r="L367" i="1"/>
  <c r="L170" i="1" s="1"/>
  <c r="F170" i="1"/>
  <c r="K270" i="1"/>
  <c r="K269" i="1" s="1"/>
  <c r="K256" i="1" s="1"/>
  <c r="K255" i="1" s="1"/>
  <c r="K254" i="1" s="1"/>
  <c r="K29" i="1"/>
  <c r="K28" i="1" s="1"/>
  <c r="K27" i="1" s="1"/>
  <c r="K13" i="1" s="1"/>
  <c r="K12" i="1" s="1"/>
  <c r="K11" i="1" s="1"/>
  <c r="F57" i="1"/>
  <c r="L58" i="1"/>
  <c r="L57" i="1" s="1"/>
  <c r="L295" i="1"/>
  <c r="L55" i="1"/>
  <c r="L54" i="1" s="1"/>
  <c r="J380" i="1"/>
  <c r="J379" i="1"/>
  <c r="J66" i="1"/>
  <c r="D380" i="1"/>
  <c r="D379" i="1"/>
  <c r="F425" i="1"/>
  <c r="L426" i="1"/>
  <c r="F148" i="1"/>
  <c r="F147" i="1" s="1"/>
  <c r="L365" i="1"/>
  <c r="F356" i="1"/>
  <c r="F355" i="1" s="1"/>
  <c r="F354" i="1" s="1"/>
  <c r="F168" i="1"/>
  <c r="I131" i="1"/>
  <c r="I130" i="1" s="1"/>
  <c r="I129" i="1" s="1"/>
  <c r="L345" i="1"/>
  <c r="F109" i="1"/>
  <c r="F107" i="1" s="1"/>
  <c r="F78" i="1" s="1"/>
  <c r="F66" i="1" s="1"/>
  <c r="F343" i="1"/>
  <c r="F319" i="1" s="1"/>
  <c r="F307" i="1" s="1"/>
  <c r="G253" i="1"/>
  <c r="G252" i="1"/>
  <c r="L121" i="1"/>
  <c r="L120" i="1" s="1"/>
  <c r="L119" i="1" s="1"/>
  <c r="F120" i="1"/>
  <c r="F119" i="1" s="1"/>
  <c r="I319" i="1"/>
  <c r="I307" i="1" s="1"/>
  <c r="L258" i="1"/>
  <c r="L257" i="1" s="1"/>
  <c r="L17" i="1"/>
  <c r="L16" i="1" s="1"/>
  <c r="L15" i="1" s="1"/>
  <c r="L109" i="1" l="1"/>
  <c r="L107" i="1" s="1"/>
  <c r="L78" i="1" s="1"/>
  <c r="L66" i="1" s="1"/>
  <c r="L343" i="1"/>
  <c r="L319" i="1" s="1"/>
  <c r="L307" i="1" s="1"/>
  <c r="L49" i="1"/>
  <c r="L45" i="1" s="1"/>
  <c r="L44" i="1" s="1"/>
  <c r="L287" i="1"/>
  <c r="L286" i="1" s="1"/>
  <c r="L409" i="1"/>
  <c r="L408" i="1" s="1"/>
  <c r="L407" i="1" s="1"/>
  <c r="L379" i="1" s="1"/>
  <c r="I253" i="1"/>
  <c r="I252" i="1"/>
  <c r="K253" i="1"/>
  <c r="K252" i="1"/>
  <c r="G10" i="1"/>
  <c r="G9" i="1"/>
  <c r="L232" i="1"/>
  <c r="L231" i="1" s="1"/>
  <c r="F231" i="1"/>
  <c r="E10" i="1"/>
  <c r="E9" i="1"/>
  <c r="I10" i="1"/>
  <c r="I9" i="1"/>
  <c r="L256" i="1"/>
  <c r="L255" i="1" s="1"/>
  <c r="L254" i="1" s="1"/>
  <c r="J11" i="1"/>
  <c r="F255" i="1"/>
  <c r="F254" i="1" s="1"/>
  <c r="L264" i="1"/>
  <c r="L260" i="1" s="1"/>
  <c r="L23" i="1"/>
  <c r="L22" i="1" s="1"/>
  <c r="L18" i="1" s="1"/>
  <c r="L13" i="1" s="1"/>
  <c r="L12" i="1" s="1"/>
  <c r="L11" i="1" s="1"/>
  <c r="K9" i="1"/>
  <c r="K10" i="1"/>
  <c r="F44" i="1"/>
  <c r="F12" i="1" s="1"/>
  <c r="F11" i="1" s="1"/>
  <c r="L425" i="1"/>
  <c r="L148" i="1"/>
  <c r="L147" i="1" s="1"/>
  <c r="L131" i="1" s="1"/>
  <c r="L130" i="1" s="1"/>
  <c r="L129" i="1" s="1"/>
  <c r="L168" i="1"/>
  <c r="L356" i="1"/>
  <c r="L355" i="1" s="1"/>
  <c r="L354" i="1" s="1"/>
  <c r="H10" i="1"/>
  <c r="H9" i="1"/>
  <c r="L9" i="1" l="1"/>
  <c r="L10" i="1"/>
  <c r="F9" i="1"/>
  <c r="F10" i="1"/>
  <c r="F252" i="1"/>
  <c r="F253" i="1"/>
  <c r="J9" i="1"/>
  <c r="J10" i="1"/>
  <c r="L252" i="1"/>
  <c r="L253" i="1"/>
  <c r="L189" i="1" l="1"/>
  <c r="L445" i="1"/>
  <c r="I191" i="1"/>
  <c r="L205" i="1"/>
  <c r="L461" i="1"/>
  <c r="F189" i="1"/>
  <c r="F445" i="1"/>
  <c r="F209" i="1"/>
  <c r="F465" i="1"/>
  <c r="L211" i="1"/>
  <c r="L467" i="1"/>
  <c r="L454" i="1"/>
  <c r="F454" i="1"/>
  <c r="I454" i="1"/>
  <c r="L460" i="1"/>
  <c r="F460" i="1"/>
  <c r="I460" i="1"/>
  <c r="L212" i="1"/>
  <c r="F440" i="1"/>
  <c r="I440" i="1"/>
  <c r="L187" i="1"/>
  <c r="L443" i="1"/>
  <c r="L186" i="1"/>
  <c r="I190" i="1"/>
  <c r="F201" i="1"/>
  <c r="L191" i="1"/>
  <c r="L447" i="1"/>
  <c r="L457" i="1"/>
  <c r="L201" i="1"/>
  <c r="I197" i="1"/>
  <c r="L440" i="1"/>
  <c r="L442" i="1"/>
  <c r="L441" i="1"/>
  <c r="L185" i="1"/>
  <c r="I458" i="1"/>
  <c r="F458" i="1"/>
  <c r="L458" i="1"/>
  <c r="F187" i="1"/>
  <c r="L193" i="1"/>
  <c r="L449" i="1"/>
  <c r="I193" i="1"/>
  <c r="L468" i="1"/>
  <c r="L465" i="1"/>
  <c r="L209" i="1"/>
  <c r="L192" i="1"/>
  <c r="L448" i="1"/>
  <c r="I211" i="1"/>
  <c r="F190" i="1"/>
  <c r="I455" i="1"/>
  <c r="F455" i="1"/>
  <c r="L455" i="1"/>
  <c r="F186" i="1"/>
  <c r="F212" i="1"/>
  <c r="I464" i="1"/>
  <c r="F464" i="1"/>
  <c r="L464" i="1"/>
  <c r="I188" i="1"/>
  <c r="I450" i="1"/>
  <c r="F450" i="1"/>
  <c r="L450" i="1"/>
  <c r="F210" i="1"/>
  <c r="F457" i="1"/>
  <c r="I457" i="1"/>
  <c r="I201" i="1"/>
  <c r="I449" i="1"/>
  <c r="F449" i="1"/>
  <c r="F193" i="1"/>
  <c r="I205" i="1"/>
  <c r="I451" i="1"/>
  <c r="F451" i="1"/>
  <c r="L451" i="1"/>
  <c r="F188" i="1"/>
  <c r="I456" i="1"/>
  <c r="F456" i="1"/>
  <c r="L456" i="1"/>
  <c r="L197" i="1"/>
  <c r="L453" i="1"/>
  <c r="I463" i="1"/>
  <c r="F463" i="1"/>
  <c r="L463" i="1"/>
  <c r="I210" i="1"/>
  <c r="I466" i="1"/>
  <c r="F466" i="1"/>
  <c r="L466" i="1"/>
  <c r="L210" i="1"/>
  <c r="I467" i="1"/>
  <c r="F467" i="1"/>
  <c r="F211" i="1"/>
  <c r="I453" i="1"/>
  <c r="F453" i="1"/>
  <c r="F197" i="1"/>
  <c r="I459" i="1"/>
  <c r="F459" i="1"/>
  <c r="L459" i="1"/>
  <c r="F192" i="1"/>
  <c r="I186" i="1"/>
  <c r="I212" i="1"/>
  <c r="I447" i="1"/>
  <c r="F447" i="1"/>
  <c r="F191" i="1"/>
  <c r="I452" i="1"/>
  <c r="F452" i="1"/>
  <c r="L452" i="1"/>
  <c r="F443" i="1"/>
  <c r="I443" i="1"/>
  <c r="I187" i="1"/>
  <c r="I185" i="1"/>
  <c r="F468" i="1"/>
  <c r="I468" i="1"/>
  <c r="I465" i="1"/>
  <c r="I209" i="1"/>
  <c r="L446" i="1"/>
  <c r="L190" i="1"/>
  <c r="F448" i="1"/>
  <c r="I448" i="1"/>
  <c r="I192" i="1"/>
  <c r="I462" i="1"/>
  <c r="F462" i="1"/>
  <c r="L462" i="1"/>
  <c r="F442" i="1"/>
  <c r="I442" i="1"/>
  <c r="I441" i="1"/>
  <c r="F441" i="1"/>
  <c r="F185" i="1"/>
  <c r="I444" i="1"/>
  <c r="F444" i="1"/>
  <c r="L444" i="1"/>
  <c r="L188" i="1"/>
  <c r="I461" i="1"/>
  <c r="F461" i="1"/>
  <c r="F205" i="1"/>
  <c r="F446" i="1"/>
  <c r="I446" i="1"/>
  <c r="I445" i="1"/>
  <c r="I1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79" authorId="0" shapeId="0" xr:uid="{E1EC3BFC-6D83-43A7-84F8-B54D56CEEF0F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<sst xmlns="http://schemas.openxmlformats.org/spreadsheetml/2006/main" count="992" uniqueCount="497">
  <si>
    <t>CONTUL DE EXECUŢIE A BUGETULUI LOCAL- VENITURI</t>
  </si>
  <si>
    <t xml:space="preserve">                        la data de    31 decembrie   2022</t>
  </si>
  <si>
    <t>-lei-</t>
  </si>
  <si>
    <t>Cod indicator</t>
  </si>
  <si>
    <t>Prevederi bugetare</t>
  </si>
  <si>
    <t xml:space="preserve">Drepturi         constatate                </t>
  </si>
  <si>
    <t>Stingeri</t>
  </si>
  <si>
    <t>Denumirea indicatorilor</t>
  </si>
  <si>
    <t xml:space="preserve">Initiale </t>
  </si>
  <si>
    <t xml:space="preserve">Definitive 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</si>
  <si>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</si>
  <si>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</si>
  <si>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</si>
  <si>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</si>
  <si>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</si>
  <si>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</si>
  <si>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</si>
  <si>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</si>
  <si>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</si>
  <si>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</si>
  <si>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</si>
  <si>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</si>
  <si>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</si>
  <si>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</si>
  <si>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</si>
  <si>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</si>
  <si>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</si>
  <si>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</si>
  <si>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</si>
  <si>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</si>
  <si>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</si>
  <si>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</si>
  <si>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</si>
  <si>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</si>
  <si>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</si>
  <si>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</si>
  <si>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</si>
  <si>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</si>
  <si>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</si>
  <si>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</si>
  <si>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</si>
  <si>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</si>
  <si>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</si>
  <si>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</si>
  <si>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</si>
  <si>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</si>
  <si>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</si>
  <si>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</si>
  <si>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</si>
  <si>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</si>
  <si>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</si>
  <si>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</si>
  <si>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 xml:space="preserve">Sume din cota de 7,5% din impozitul pe venit pentru echilibrarea bugetelor locale </t>
  </si>
  <si>
    <t>04.02.05</t>
  </si>
  <si>
    <t>Sume repartizate pentru finantarea institutiilor de spectacole si concerte</t>
  </si>
  <si>
    <t>04.02.06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</si>
  <si>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</si>
  <si>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</si>
  <si>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</si>
  <si>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</si>
  <si>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</si>
  <si>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</si>
  <si>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</si>
  <si>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</si>
  <si>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</si>
  <si>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</si>
  <si>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</si>
  <si>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</si>
  <si>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</si>
  <si>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</si>
  <si>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</si>
  <si>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</si>
  <si>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</si>
  <si>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</si>
  <si>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</si>
  <si>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</si>
  <si>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</si>
  <si>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</si>
  <si>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</si>
  <si>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</si>
  <si>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</si>
  <si>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</si>
  <si>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</si>
  <si>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</si>
  <si>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</si>
  <si>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</si>
  <si>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</si>
  <si>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</si>
  <si>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</si>
  <si>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</si>
  <si>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</si>
  <si>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</si>
  <si>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</si>
  <si>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</si>
  <si>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</si>
  <si>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</si>
  <si>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</si>
  <si>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</si>
  <si>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</si>
  <si>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</si>
  <si>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</si>
  <si>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</si>
  <si>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</si>
  <si>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</si>
  <si>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11.02.09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</si>
  <si>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</si>
  <si>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</si>
  <si>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</si>
  <si>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</si>
  <si>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</si>
  <si>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</si>
  <si>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</si>
  <si>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</si>
  <si>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</si>
  <si>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</si>
  <si>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</si>
  <si>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</si>
  <si>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</si>
  <si>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</si>
  <si>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</si>
  <si>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</si>
  <si>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</si>
  <si>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</si>
  <si>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</si>
  <si>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</si>
  <si>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</si>
  <si>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</si>
  <si>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</si>
  <si>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</si>
  <si>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</si>
  <si>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</si>
  <si>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</si>
  <si>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</si>
  <si>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</si>
  <si>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</si>
  <si>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</si>
  <si>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</si>
  <si>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</si>
  <si>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</si>
  <si>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</si>
  <si>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</si>
  <si>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</si>
  <si>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</si>
  <si>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</si>
  <si>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</si>
  <si>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>Alte venituri din concesiuni si inchirieri de catre institutiile 
publice</t>
  </si>
  <si>
    <t>30.02.05.30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</si>
  <si>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</si>
  <si>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</si>
  <si>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</si>
  <si>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</si>
  <si>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</si>
  <si>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</si>
  <si>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</si>
  <si>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</si>
  <si>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</si>
  <si>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</si>
  <si>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</si>
  <si>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</si>
  <si>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</si>
  <si>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</si>
  <si>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</si>
  <si>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</si>
  <si>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</si>
  <si>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</si>
  <si>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</si>
  <si>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</si>
  <si>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</si>
  <si>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</si>
  <si>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</si>
  <si>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</si>
  <si>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</si>
  <si>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</si>
  <si>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</si>
  <si>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</si>
  <si>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</si>
  <si>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</si>
  <si>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</si>
  <si>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</si>
  <si>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</si>
  <si>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</si>
  <si>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</si>
  <si>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</si>
  <si>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</si>
  <si>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</si>
  <si>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</si>
  <si>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</si>
  <si>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</si>
  <si>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</si>
  <si>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</si>
  <si>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</si>
  <si>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</si>
  <si>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</si>
  <si>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</si>
  <si>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</si>
  <si>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</si>
  <si>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</si>
  <si>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</si>
  <si>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</si>
  <si>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</si>
  <si>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</si>
  <si>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</si>
  <si>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</si>
  <si>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</si>
  <si>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</si>
  <si>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</si>
  <si>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</si>
  <si>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</si>
  <si>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</si>
  <si>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</si>
  <si>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</si>
  <si>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Alte venituri pentru finantarea sectiunii de dezvoltare</t>
  </si>
  <si>
    <t>36.02.47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</si>
  <si>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</si>
  <si>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</si>
  <si>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</si>
  <si>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</si>
  <si>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</si>
  <si>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</si>
  <si>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</si>
  <si>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</si>
  <si>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</si>
  <si>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</si>
  <si>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</si>
  <si>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</si>
  <si>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</si>
  <si>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</si>
  <si>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</si>
  <si>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</si>
  <si>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</si>
  <si>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</si>
  <si>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</si>
  <si>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</si>
  <si>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</si>
  <si>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</si>
  <si>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</si>
  <si>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</si>
  <si>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</si>
  <si>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</si>
  <si>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</si>
  <si>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</si>
  <si>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</si>
  <si>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</si>
  <si>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</si>
  <si>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</si>
  <si>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</si>
  <si>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</si>
  <si>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</si>
  <si>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</si>
  <si>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</si>
  <si>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</si>
  <si>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</si>
  <si>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</si>
  <si>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</si>
  <si>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</si>
  <si>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</si>
  <si>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</si>
  <si>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 xml:space="preserve">   Încasări din rambursarea altor împrumuturi acordate </t>
  </si>
  <si>
    <t>40.02.50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</si>
  <si>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</si>
  <si>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</si>
  <si>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</si>
  <si>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</si>
  <si>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</si>
  <si>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</si>
  <si>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</si>
  <si>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</si>
  <si>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</si>
  <si>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</si>
  <si>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</si>
  <si>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</si>
  <si>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</si>
  <si>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</si>
  <si>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</si>
  <si>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</si>
  <si>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</si>
  <si>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</si>
  <si>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</si>
  <si>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</si>
  <si>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</si>
  <si>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</si>
  <si>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</si>
  <si>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</si>
  <si>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</si>
  <si>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</si>
  <si>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</si>
  <si>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</si>
  <si>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</si>
  <si>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</si>
  <si>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</si>
  <si>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</si>
  <si>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</si>
  <si>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</si>
  <si>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</si>
  <si>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</si>
  <si>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</si>
  <si>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</si>
  <si>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</si>
  <si>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</si>
  <si>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</si>
  <si>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</si>
  <si>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</si>
  <si>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</si>
  <si>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</si>
  <si>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</si>
  <si>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</si>
  <si>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</si>
  <si>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</si>
  <si>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</si>
  <si>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</si>
  <si>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</si>
  <si>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</si>
  <si>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</si>
  <si>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</si>
  <si>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</si>
  <si>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</si>
  <si>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</si>
  <si>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</si>
  <si>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</si>
  <si>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</si>
  <si>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</si>
  <si>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</si>
  <si>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</si>
  <si>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</si>
  <si>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</si>
  <si>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</si>
  <si>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</si>
  <si>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</si>
  <si>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</si>
  <si>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</si>
  <si>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</si>
  <si>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</si>
  <si>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</si>
  <si>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</si>
  <si>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</si>
  <si>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</si>
  <si>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</si>
  <si>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</si>
  <si>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</si>
  <si>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Subventii de la bugetul de stat pentru cheltuieli cu carantina</t>
  </si>
  <si>
    <t>42.02.80</t>
  </si>
  <si>
    <t>Sume alocate pentru indemnizatii aferente suspendarii temporare a contractului de activitate sportiva</t>
  </si>
  <si>
    <t>42.02.81</t>
  </si>
  <si>
    <t>Sume alocate pentru stimulentul de risc</t>
  </si>
  <si>
    <t>42.02.82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</si>
  <si>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</si>
  <si>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</si>
  <si>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</si>
  <si>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</si>
  <si>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42.02.69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</si>
  <si>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</si>
  <si>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</si>
  <si>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</si>
  <si>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</si>
  <si>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</si>
  <si>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</si>
  <si>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</si>
  <si>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</si>
  <si>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</si>
  <si>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</si>
  <si>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</si>
  <si>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</si>
  <si>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>Sume alocate din sumele obținute în urma scoaterii la licitație a certificatelor de emisii de gaze cu efect de seră pentru finanțarea proiectelor de investiții</t>
  </si>
  <si>
    <t>43.02.44</t>
  </si>
  <si>
    <t>Sume alocate pentru cheltuieli aferente izolarii la locul de munca</t>
  </si>
  <si>
    <t>43.02.41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</si>
  <si>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</si>
  <si>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</si>
  <si>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</si>
  <si>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</si>
  <si>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</si>
  <si>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</si>
  <si>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</si>
  <si>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</si>
  <si>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</si>
  <si>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</si>
  <si>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</si>
  <si>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</si>
  <si>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</si>
  <si>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</si>
  <si>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</si>
  <si>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</si>
  <si>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</si>
  <si>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</si>
  <si>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</si>
  <si>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</si>
  <si>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</si>
  <si>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</si>
  <si>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</si>
  <si>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</si>
  <si>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</si>
  <si>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</si>
  <si>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</si>
  <si>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</si>
  <si>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</si>
  <si>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</si>
  <si>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</si>
  <si>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</si>
  <si>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</si>
  <si>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</si>
  <si>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</si>
  <si>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</si>
  <si>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</si>
  <si>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</si>
  <si>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</si>
  <si>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</si>
  <si>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</si>
  <si>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</si>
  <si>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</si>
  <si>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</si>
  <si>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</si>
  <si>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</si>
  <si>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</si>
  <si>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</si>
  <si>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</si>
  <si>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</si>
  <si>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</si>
  <si>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</si>
  <si>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</si>
  <si>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</si>
  <si>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</si>
  <si>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</si>
  <si>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</si>
  <si>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</si>
  <si>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</si>
  <si>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</si>
  <si>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</si>
  <si>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</si>
  <si>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</si>
  <si>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Subventii primite din bugetul judetului pentru clasele de invatamant special  organizate in cadrul unitatilor de invatamant de masa </t>
  </si>
  <si>
    <t>43.02.23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</si>
  <si>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</si>
  <si>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</si>
  <si>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</si>
  <si>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</si>
  <si>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</si>
  <si>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</si>
  <si>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</si>
  <si>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</si>
  <si>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</si>
  <si>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</si>
  <si>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</si>
  <si>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Instrumentul European de Vecinătate</t>
  </si>
  <si>
    <t>48.02.12</t>
  </si>
  <si>
    <t>48.02.12.01</t>
  </si>
  <si>
    <t>48.02.12.02</t>
  </si>
  <si>
    <t>48.02.12.03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</si>
  <si>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</si>
  <si>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</si>
  <si>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</si>
  <si>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</si>
  <si>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</si>
  <si>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</si>
  <si>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</si>
  <si>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</si>
  <si>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</si>
  <si>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</si>
  <si>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</si>
  <si>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</si>
  <si>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</si>
  <si>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</si>
  <si>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</si>
  <si>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</si>
  <si>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</si>
  <si>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</si>
  <si>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</si>
  <si>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>IV. SUBVENŢII (cod 00.18)</t>
  </si>
  <si>
    <t xml:space="preserve">Subvenţii de la bugetul de stat (cod 42.02.21+42.02.28+42.02.32 la 42.02.37+42.02.41+ 42.02.42+42.02.44 la 42.02.46) 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</si>
  <si>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</si>
  <si>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</si>
  <si>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</si>
  <si>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</si>
  <si>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</si>
  <si>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</si>
  <si>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</si>
  <si>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</si>
  <si>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</si>
  <si>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</si>
  <si>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</si>
  <si>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</si>
  <si>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</si>
  <si>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</si>
  <si>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</si>
  <si>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</si>
  <si>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</si>
  <si>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Sume primite de la UE/alţi donatori  în contul plăţilor efectuate şi prefinanţări  ( cod 45.02.01 la 45.02.05+45.02.07+45.02.08+45.02.15 la 45.02.18)</t>
  </si>
  <si>
    <t>Subvenții de la alte administrații</t>
  </si>
  <si>
    <t>ORDONATOR PRINCIPAL CREDITE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</si>
  <si>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</si>
  <si>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</si>
  <si>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</si>
  <si>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</si>
  <si>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</si>
  <si>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ANEXA NR.1</t>
  </si>
  <si>
    <t>PRIMĂRIA MUNICIPIULUI SATU MARE</t>
  </si>
  <si>
    <t>SERVICIUL BUGET</t>
  </si>
  <si>
    <t>DIRECȚIA ECONOMICĂ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</si>
</sst>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1"/>
      <color indexed="61"/>
      <name val="Arial"/>
      <family val="2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color theme="5" tint="0.59999389629810485"/>
      <name val="RomHelvetica"/>
      <charset val="238"/>
    </font>
    <font>
      <sz val="11"/>
      <color theme="5" tint="0.59999389629810485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7030A0"/>
      <name val="RomHelvetica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</font>
    <font>
      <b/>
      <sz val="11"/>
      <color rgb="FF7030A0"/>
      <name val="RomHelvetica"/>
      <charset val="238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i/>
      <sz val="11"/>
      <name val="RomHelvetica"/>
    </font>
    <font>
      <b/>
      <i/>
      <sz val="11"/>
      <color rgb="FF7030A0"/>
      <name val="RomHelvetica"/>
      <charset val="238"/>
    </font>
    <font>
      <i/>
      <sz val="11"/>
      <name val="Arial"/>
      <family val="2"/>
      <charset val="238"/>
    </font>
    <font>
      <i/>
      <sz val="11"/>
      <name val="RomHelvetica"/>
      <charset val="238"/>
    </font>
    <font>
      <b/>
      <i/>
      <sz val="11"/>
      <name val="RomHelvetica"/>
    </font>
    <font>
      <sz val="8"/>
      <name val="Arial"/>
      <family val="2"/>
    </font>
    <font>
      <sz val="11"/>
      <name val="RomHelvetica"/>
      <charset val="238"/>
    </font>
    <font>
      <sz val="10"/>
      <name val="Tahoma"/>
      <family val="2"/>
    </font>
    <font>
      <b/>
      <i/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8"/>
      <name val="Arial"/>
      <family val="2"/>
    </font>
    <font>
      <i/>
      <sz val="10"/>
      <name val="Arial"/>
      <family val="2"/>
    </font>
    <font>
      <b/>
      <sz val="10"/>
      <color rgb="FF7030A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rgb="FF7030A0"/>
      <name val="Arial"/>
      <family val="2"/>
      <charset val="238"/>
    </font>
    <font>
      <b/>
      <i/>
      <sz val="8"/>
      <name val="Arial"/>
      <family val="2"/>
    </font>
    <font>
      <b/>
      <sz val="10"/>
      <name val="Calibri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0" fontId="1" fillId="0" borderId="0"/>
  </cellStyleXfs>
  <cellXfs count="46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/>
    <xf numFmtId="0" fontId="9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right" vertical="top" wrapText="1"/>
    </xf>
    <xf numFmtId="3" fontId="11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3" fontId="3" fillId="0" borderId="0" xfId="0" quotePrefix="1" applyNumberFormat="1" applyFont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" fillId="2" borderId="8" xfId="0" applyFont="1" applyFill="1" applyBorder="1"/>
    <xf numFmtId="0" fontId="12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0" fontId="15" fillId="4" borderId="1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vertical="top" wrapText="1"/>
    </xf>
    <xf numFmtId="16" fontId="15" fillId="5" borderId="14" xfId="0" quotePrefix="1" applyNumberFormat="1" applyFont="1" applyFill="1" applyBorder="1" applyAlignment="1">
      <alignment horizontal="center" vertical="top" wrapText="1"/>
    </xf>
    <xf numFmtId="0" fontId="16" fillId="5" borderId="14" xfId="0" quotePrefix="1" applyFont="1" applyFill="1" applyBorder="1" applyAlignment="1">
      <alignment horizontal="center" vertical="top" wrapText="1"/>
    </xf>
    <xf numFmtId="0" fontId="18" fillId="5" borderId="14" xfId="0" applyFont="1" applyFill="1" applyBorder="1" applyAlignment="1">
      <alignment horizontal="center" vertical="top"/>
    </xf>
    <xf numFmtId="0" fontId="7" fillId="5" borderId="14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3" fontId="19" fillId="3" borderId="14" xfId="0" applyNumberFormat="1" applyFont="1" applyFill="1" applyBorder="1" applyAlignment="1">
      <alignment vertical="top" wrapText="1"/>
    </xf>
    <xf numFmtId="3" fontId="20" fillId="4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top" wrapText="1"/>
    </xf>
    <xf numFmtId="3" fontId="17" fillId="6" borderId="14" xfId="0" applyNumberFormat="1" applyFont="1" applyFill="1" applyBorder="1" applyAlignment="1">
      <alignment vertical="top"/>
    </xf>
    <xf numFmtId="3" fontId="19" fillId="6" borderId="18" xfId="0" applyNumberFormat="1" applyFont="1" applyFill="1" applyBorder="1" applyAlignment="1">
      <alignment vertical="top" wrapText="1"/>
    </xf>
    <xf numFmtId="0" fontId="7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vertical="top" wrapText="1"/>
    </xf>
    <xf numFmtId="0" fontId="7" fillId="7" borderId="17" xfId="0" applyFont="1" applyFill="1" applyBorder="1" applyAlignment="1">
      <alignment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16" fontId="1" fillId="0" borderId="19" xfId="0" quotePrefix="1" applyNumberFormat="1" applyFont="1" applyBorder="1" applyAlignment="1">
      <alignment horizontal="center" vertical="top" wrapText="1"/>
    </xf>
    <xf numFmtId="16" fontId="1" fillId="0" borderId="19" xfId="0" applyNumberFormat="1" applyFont="1" applyBorder="1" applyAlignment="1">
      <alignment horizontal="center" vertical="top" wrapText="1"/>
    </xf>
    <xf numFmtId="3" fontId="22" fillId="0" borderId="19" xfId="0" applyNumberFormat="1" applyFont="1" applyBorder="1" applyAlignment="1">
      <alignment vertical="top" wrapText="1"/>
    </xf>
    <xf numFmtId="3" fontId="20" fillId="0" borderId="19" xfId="0" applyNumberFormat="1" applyFont="1" applyBorder="1" applyAlignment="1">
      <alignment vertical="top" wrapText="1"/>
    </xf>
    <xf numFmtId="16" fontId="1" fillId="6" borderId="14" xfId="0" applyNumberFormat="1" applyFont="1" applyFill="1" applyBorder="1" applyAlignment="1">
      <alignment horizontal="center" vertical="top" wrapText="1"/>
    </xf>
    <xf numFmtId="3" fontId="21" fillId="6" borderId="18" xfId="0" applyNumberFormat="1" applyFont="1" applyFill="1" applyBorder="1" applyAlignment="1">
      <alignment vertical="top" wrapText="1"/>
    </xf>
    <xf numFmtId="0" fontId="2" fillId="0" borderId="21" xfId="0" applyFont="1" applyBorder="1"/>
    <xf numFmtId="0" fontId="7" fillId="7" borderId="22" xfId="0" applyFont="1" applyFill="1" applyBorder="1" applyAlignment="1">
      <alignment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16" fontId="1" fillId="7" borderId="14" xfId="0" applyNumberFormat="1" applyFont="1" applyFill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16" fontId="1" fillId="0" borderId="14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vertical="top" wrapText="1"/>
    </xf>
    <xf numFmtId="3" fontId="20" fillId="0" borderId="14" xfId="0" applyNumberFormat="1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0" fontId="7" fillId="7" borderId="9" xfId="0" applyFont="1" applyFill="1" applyBorder="1" applyAlignment="1">
      <alignment vertical="top" wrapText="1"/>
    </xf>
    <xf numFmtId="3" fontId="19" fillId="7" borderId="14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4" xfId="0" quotePrefix="1" applyNumberFormat="1" applyFont="1" applyBorder="1" applyAlignment="1">
      <alignment horizontal="center" vertical="top" wrapText="1"/>
    </xf>
    <xf numFmtId="0" fontId="7" fillId="6" borderId="17" xfId="0" applyFont="1" applyFill="1" applyBorder="1" applyAlignment="1">
      <alignment vertical="top" wrapText="1"/>
    </xf>
    <xf numFmtId="3" fontId="21" fillId="7" borderId="18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horizontal="centerContinuous" vertical="top" wrapText="1"/>
    </xf>
    <xf numFmtId="0" fontId="7" fillId="0" borderId="17" xfId="0" applyFont="1" applyBorder="1" applyAlignment="1">
      <alignment vertical="top" wrapText="1"/>
    </xf>
    <xf numFmtId="49" fontId="7" fillId="0" borderId="14" xfId="0" applyNumberFormat="1" applyFont="1" applyBorder="1" applyAlignment="1">
      <alignment horizontal="center" vertical="top" wrapText="1"/>
    </xf>
    <xf numFmtId="16" fontId="23" fillId="0" borderId="14" xfId="0" applyNumberFormat="1" applyFont="1" applyBorder="1" applyAlignment="1">
      <alignment horizontal="center" vertical="top" wrapText="1"/>
    </xf>
    <xf numFmtId="3" fontId="24" fillId="0" borderId="14" xfId="0" applyNumberFormat="1" applyFont="1" applyBorder="1" applyAlignment="1">
      <alignment vertical="top" wrapText="1"/>
    </xf>
    <xf numFmtId="3" fontId="25" fillId="0" borderId="14" xfId="0" applyNumberFormat="1" applyFont="1" applyBorder="1" applyAlignment="1">
      <alignment vertical="top" wrapText="1"/>
    </xf>
    <xf numFmtId="3" fontId="26" fillId="0" borderId="14" xfId="0" applyNumberFormat="1" applyFont="1" applyBorder="1" applyAlignment="1">
      <alignment vertical="top" wrapText="1"/>
    </xf>
    <xf numFmtId="3" fontId="27" fillId="0" borderId="14" xfId="0" applyNumberFormat="1" applyFont="1" applyBorder="1" applyAlignment="1">
      <alignment vertical="top"/>
    </xf>
    <xf numFmtId="3" fontId="22" fillId="0" borderId="18" xfId="0" applyNumberFormat="1" applyFont="1" applyBorder="1" applyAlignment="1">
      <alignment vertical="top" wrapText="1"/>
    </xf>
    <xf numFmtId="0" fontId="7" fillId="8" borderId="17" xfId="0" applyFont="1" applyFill="1" applyBorder="1" applyAlignment="1">
      <alignment vertical="top" wrapText="1"/>
    </xf>
    <xf numFmtId="49" fontId="7" fillId="8" borderId="14" xfId="0" applyNumberFormat="1" applyFont="1" applyFill="1" applyBorder="1" applyAlignment="1">
      <alignment horizontal="center" vertical="top" wrapText="1"/>
    </xf>
    <xf numFmtId="16" fontId="23" fillId="8" borderId="14" xfId="0" applyNumberFormat="1" applyFont="1" applyFill="1" applyBorder="1" applyAlignment="1">
      <alignment horizontal="center" vertical="top" wrapText="1"/>
    </xf>
    <xf numFmtId="3" fontId="24" fillId="8" borderId="14" xfId="0" applyNumberFormat="1" applyFont="1" applyFill="1" applyBorder="1" applyAlignment="1">
      <alignment vertical="top" wrapText="1"/>
    </xf>
    <xf numFmtId="3" fontId="26" fillId="4" borderId="14" xfId="0" applyNumberFormat="1" applyFont="1" applyFill="1" applyBorder="1" applyAlignment="1">
      <alignment vertical="top" wrapText="1"/>
    </xf>
    <xf numFmtId="3" fontId="24" fillId="8" borderId="18" xfId="0" applyNumberFormat="1" applyFont="1" applyFill="1" applyBorder="1" applyAlignment="1">
      <alignment vertical="top" wrapText="1"/>
    </xf>
    <xf numFmtId="3" fontId="28" fillId="9" borderId="14" xfId="0" applyNumberFormat="1" applyFont="1" applyFill="1" applyBorder="1" applyAlignment="1">
      <alignment vertical="top" wrapText="1"/>
    </xf>
    <xf numFmtId="3" fontId="22" fillId="9" borderId="14" xfId="0" applyNumberFormat="1" applyFont="1" applyFill="1" applyBorder="1" applyAlignment="1">
      <alignment vertical="top" wrapText="1"/>
    </xf>
    <xf numFmtId="3" fontId="22" fillId="9" borderId="18" xfId="0" applyNumberFormat="1" applyFont="1" applyFill="1" applyBorder="1" applyAlignment="1">
      <alignment vertical="top" wrapText="1"/>
    </xf>
    <xf numFmtId="3" fontId="21" fillId="4" borderId="14" xfId="0" applyNumberFormat="1" applyFont="1" applyFill="1" applyBorder="1" applyAlignment="1">
      <alignment vertical="top" wrapText="1"/>
    </xf>
    <xf numFmtId="0" fontId="1" fillId="10" borderId="17" xfId="0" applyFont="1" applyFill="1" applyBorder="1" applyAlignment="1">
      <alignment vertical="top" wrapText="1"/>
    </xf>
    <xf numFmtId="16" fontId="1" fillId="10" borderId="14" xfId="0" quotePrefix="1" applyNumberFormat="1" applyFont="1" applyFill="1" applyBorder="1" applyAlignment="1">
      <alignment horizontal="center" vertical="top" wrapText="1"/>
    </xf>
    <xf numFmtId="16" fontId="7" fillId="10" borderId="14" xfId="0" applyNumberFormat="1" applyFont="1" applyFill="1" applyBorder="1" applyAlignment="1">
      <alignment horizontal="center" vertical="top" wrapText="1"/>
    </xf>
    <xf numFmtId="3" fontId="28" fillId="10" borderId="14" xfId="0" applyNumberFormat="1" applyFont="1" applyFill="1" applyBorder="1" applyAlignment="1">
      <alignment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0" fontId="23" fillId="10" borderId="17" xfId="0" applyFont="1" applyFill="1" applyBorder="1" applyAlignment="1">
      <alignment horizontal="center" vertical="center" wrapText="1"/>
    </xf>
    <xf numFmtId="3" fontId="29" fillId="10" borderId="14" xfId="0" applyNumberFormat="1" applyFont="1" applyFill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vertical="center" wrapText="1"/>
    </xf>
    <xf numFmtId="3" fontId="29" fillId="10" borderId="18" xfId="0" applyNumberFormat="1" applyFont="1" applyFill="1" applyBorder="1" applyAlignment="1">
      <alignment horizontal="right" vertical="center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vertical="top" wrapText="1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horizontal="right" vertical="top" wrapText="1"/>
    </xf>
    <xf numFmtId="3" fontId="20" fillId="4" borderId="14" xfId="0" applyNumberFormat="1" applyFont="1" applyFill="1" applyBorder="1" applyAlignment="1">
      <alignment horizontal="right" vertical="top" wrapText="1"/>
    </xf>
    <xf numFmtId="3" fontId="21" fillId="7" borderId="18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vertical="top" wrapText="1"/>
    </xf>
    <xf numFmtId="3" fontId="22" fillId="0" borderId="14" xfId="0" applyNumberFormat="1" applyFont="1" applyBorder="1" applyAlignment="1">
      <alignment horizontal="right" vertical="center" wrapText="1"/>
    </xf>
    <xf numFmtId="3" fontId="20" fillId="0" borderId="14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20" fillId="4" borderId="14" xfId="0" applyNumberFormat="1" applyFont="1" applyFill="1" applyBorder="1" applyAlignment="1">
      <alignment horizontal="right" vertical="center" wrapText="1"/>
    </xf>
    <xf numFmtId="3" fontId="19" fillId="7" borderId="18" xfId="0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>
      <alignment vertical="top" wrapText="1"/>
    </xf>
    <xf numFmtId="0" fontId="23" fillId="0" borderId="14" xfId="0" quotePrefix="1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3" fontId="29" fillId="0" borderId="14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29" fillId="0" borderId="18" xfId="0" applyNumberFormat="1" applyFont="1" applyBorder="1" applyAlignment="1">
      <alignment horizontal="right" vertical="center" wrapText="1"/>
    </xf>
    <xf numFmtId="3" fontId="31" fillId="0" borderId="14" xfId="0" applyNumberFormat="1" applyFont="1" applyBorder="1" applyAlignment="1">
      <alignment vertical="top" wrapText="1"/>
    </xf>
    <xf numFmtId="3" fontId="31" fillId="11" borderId="14" xfId="0" applyNumberFormat="1" applyFont="1" applyFill="1" applyBorder="1" applyAlignment="1">
      <alignment vertical="top" wrapText="1"/>
    </xf>
    <xf numFmtId="0" fontId="2" fillId="0" borderId="24" xfId="1" applyFont="1" applyBorder="1" applyAlignment="1">
      <alignment vertical="center" wrapText="1"/>
    </xf>
    <xf numFmtId="16" fontId="1" fillId="0" borderId="17" xfId="0" applyNumberFormat="1" applyFont="1" applyBorder="1" applyAlignment="1">
      <alignment vertical="top" wrapText="1"/>
    </xf>
    <xf numFmtId="3" fontId="19" fillId="7" borderId="18" xfId="0" applyNumberFormat="1" applyFont="1" applyFill="1" applyBorder="1" applyAlignment="1">
      <alignment vertical="top" wrapText="1"/>
    </xf>
    <xf numFmtId="0" fontId="1" fillId="7" borderId="14" xfId="0" applyFont="1" applyFill="1" applyBorder="1" applyAlignment="1">
      <alignment horizontal="center" vertical="top" wrapText="1"/>
    </xf>
    <xf numFmtId="3" fontId="22" fillId="0" borderId="12" xfId="0" applyNumberFormat="1" applyFont="1" applyBorder="1" applyAlignment="1">
      <alignment vertical="top" wrapText="1"/>
    </xf>
    <xf numFmtId="3" fontId="20" fillId="0" borderId="12" xfId="0" applyNumberFormat="1" applyFont="1" applyBorder="1" applyAlignment="1">
      <alignment vertical="top" wrapText="1"/>
    </xf>
    <xf numFmtId="0" fontId="33" fillId="12" borderId="17" xfId="0" applyFont="1" applyFill="1" applyBorder="1" applyAlignment="1">
      <alignment vertical="top" wrapText="1"/>
    </xf>
    <xf numFmtId="14" fontId="33" fillId="12" borderId="14" xfId="0" applyNumberFormat="1" applyFont="1" applyFill="1" applyBorder="1" applyAlignment="1">
      <alignment horizontal="center" vertical="top" wrapText="1"/>
    </xf>
    <xf numFmtId="3" fontId="24" fillId="0" borderId="12" xfId="0" applyNumberFormat="1" applyFont="1" applyBorder="1" applyAlignment="1">
      <alignment vertical="top" wrapText="1"/>
    </xf>
    <xf numFmtId="3" fontId="26" fillId="0" borderId="12" xfId="0" applyNumberFormat="1" applyFont="1" applyBorder="1" applyAlignment="1">
      <alignment vertical="top" wrapText="1"/>
    </xf>
    <xf numFmtId="14" fontId="1" fillId="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left" vertical="top" wrapText="1" indent="2"/>
    </xf>
    <xf numFmtId="3" fontId="18" fillId="6" borderId="14" xfId="0" applyNumberFormat="1" applyFont="1" applyFill="1" applyBorder="1"/>
    <xf numFmtId="3" fontId="34" fillId="4" borderId="14" xfId="0" applyNumberFormat="1" applyFont="1" applyFill="1" applyBorder="1"/>
    <xf numFmtId="3" fontId="18" fillId="6" borderId="18" xfId="0" applyNumberFormat="1" applyFont="1" applyFill="1" applyBorder="1"/>
    <xf numFmtId="0" fontId="1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horizontal="right" vertical="top" wrapText="1"/>
    </xf>
    <xf numFmtId="3" fontId="21" fillId="6" borderId="18" xfId="0" applyNumberFormat="1" applyFont="1" applyFill="1" applyBorder="1" applyAlignment="1">
      <alignment horizontal="right" vertical="top" wrapText="1"/>
    </xf>
    <xf numFmtId="0" fontId="7" fillId="7" borderId="17" xfId="0" applyFont="1" applyFill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3" fontId="18" fillId="6" borderId="14" xfId="0" applyNumberFormat="1" applyFont="1" applyFill="1" applyBorder="1" applyAlignment="1">
      <alignment horizontal="right" vertical="top" wrapText="1"/>
    </xf>
    <xf numFmtId="3" fontId="34" fillId="4" borderId="14" xfId="0" applyNumberFormat="1" applyFont="1" applyFill="1" applyBorder="1" applyAlignment="1">
      <alignment horizontal="right" vertical="top" wrapText="1"/>
    </xf>
    <xf numFmtId="3" fontId="18" fillId="6" borderId="18" xfId="0" applyNumberFormat="1" applyFont="1" applyFill="1" applyBorder="1" applyAlignment="1">
      <alignment horizontal="right" vertical="top" wrapText="1"/>
    </xf>
    <xf numFmtId="49" fontId="7" fillId="6" borderId="14" xfId="0" applyNumberFormat="1" applyFont="1" applyFill="1" applyBorder="1" applyAlignment="1">
      <alignment horizontal="center" wrapText="1"/>
    </xf>
    <xf numFmtId="3" fontId="19" fillId="6" borderId="14" xfId="0" applyNumberFormat="1" applyFont="1" applyFill="1" applyBorder="1" applyAlignment="1">
      <alignment horizontal="right" vertical="top" wrapText="1"/>
    </xf>
    <xf numFmtId="3" fontId="19" fillId="6" borderId="18" xfId="0" applyNumberFormat="1" applyFont="1" applyFill="1" applyBorder="1" applyAlignment="1">
      <alignment horizontal="right" vertical="top" wrapText="1"/>
    </xf>
    <xf numFmtId="0" fontId="35" fillId="8" borderId="17" xfId="0" applyFont="1" applyFill="1" applyBorder="1" applyAlignment="1">
      <alignment vertical="top" wrapText="1"/>
    </xf>
    <xf numFmtId="0" fontId="7" fillId="8" borderId="14" xfId="0" quotePrefix="1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3" fontId="21" fillId="8" borderId="14" xfId="0" applyNumberFormat="1" applyFont="1" applyFill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3" fontId="21" fillId="0" borderId="14" xfId="0" applyNumberFormat="1" applyFont="1" applyBorder="1" applyAlignment="1">
      <alignment horizontal="right" vertical="top" wrapText="1"/>
    </xf>
    <xf numFmtId="3" fontId="20" fillId="0" borderId="14" xfId="0" applyNumberFormat="1" applyFont="1" applyBorder="1" applyAlignment="1">
      <alignment horizontal="right" vertical="top" wrapText="1"/>
    </xf>
    <xf numFmtId="0" fontId="1" fillId="13" borderId="17" xfId="0" applyFont="1" applyFill="1" applyBorder="1" applyAlignment="1">
      <alignment vertical="top" wrapText="1"/>
    </xf>
    <xf numFmtId="0" fontId="1" fillId="13" borderId="14" xfId="0" quotePrefix="1" applyFont="1" applyFill="1" applyBorder="1" applyAlignment="1">
      <alignment horizontal="center" vertical="top" wrapText="1"/>
    </xf>
    <xf numFmtId="0" fontId="1" fillId="13" borderId="14" xfId="0" applyFont="1" applyFill="1" applyBorder="1" applyAlignment="1">
      <alignment horizontal="center" vertical="top" wrapText="1"/>
    </xf>
    <xf numFmtId="3" fontId="28" fillId="0" borderId="14" xfId="0" applyNumberFormat="1" applyFont="1" applyBorder="1" applyAlignment="1">
      <alignment horizontal="right" vertical="top" wrapText="1"/>
    </xf>
    <xf numFmtId="3" fontId="26" fillId="0" borderId="14" xfId="0" applyNumberFormat="1" applyFont="1" applyBorder="1" applyAlignment="1">
      <alignment horizontal="right" vertical="top" wrapText="1"/>
    </xf>
    <xf numFmtId="3" fontId="28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vertical="top"/>
    </xf>
    <xf numFmtId="0" fontId="36" fillId="13" borderId="17" xfId="0" applyFont="1" applyFill="1" applyBorder="1" applyAlignment="1">
      <alignment vertical="top" wrapText="1"/>
    </xf>
    <xf numFmtId="0" fontId="36" fillId="13" borderId="14" xfId="0" applyFont="1" applyFill="1" applyBorder="1" applyAlignment="1">
      <alignment horizontal="center" vertical="top" wrapText="1"/>
    </xf>
    <xf numFmtId="3" fontId="25" fillId="0" borderId="14" xfId="0" applyNumberFormat="1" applyFont="1" applyBorder="1" applyAlignment="1">
      <alignment horizontal="right" vertical="top" wrapText="1"/>
    </xf>
    <xf numFmtId="3" fontId="25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 vertical="top" wrapText="1"/>
    </xf>
    <xf numFmtId="3" fontId="14" fillId="0" borderId="17" xfId="0" applyNumberFormat="1" applyFont="1" applyBorder="1" applyAlignment="1">
      <alignment vertical="top" wrapText="1"/>
    </xf>
    <xf numFmtId="3" fontId="37" fillId="0" borderId="17" xfId="0" applyNumberFormat="1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7" fillId="7" borderId="14" xfId="0" quotePrefix="1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2" fillId="0" borderId="14" xfId="0" applyFont="1" applyBorder="1" applyAlignment="1">
      <alignment vertical="center" wrapText="1"/>
    </xf>
    <xf numFmtId="0" fontId="1" fillId="0" borderId="19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49" fontId="1" fillId="0" borderId="14" xfId="0" applyNumberFormat="1" applyFont="1" applyBorder="1" applyAlignment="1">
      <alignment wrapText="1"/>
    </xf>
    <xf numFmtId="49" fontId="1" fillId="0" borderId="19" xfId="0" applyNumberFormat="1" applyFont="1" applyBorder="1" applyAlignment="1">
      <alignment horizontal="center" wrapText="1"/>
    </xf>
    <xf numFmtId="0" fontId="7" fillId="6" borderId="14" xfId="0" applyFont="1" applyFill="1" applyBorder="1" applyAlignment="1">
      <alignment horizontal="center" wrapText="1"/>
    </xf>
    <xf numFmtId="0" fontId="7" fillId="10" borderId="17" xfId="0" applyFont="1" applyFill="1" applyBorder="1" applyAlignment="1">
      <alignment vertical="top" wrapText="1"/>
    </xf>
    <xf numFmtId="0" fontId="7" fillId="10" borderId="14" xfId="0" applyFont="1" applyFill="1" applyBorder="1" applyAlignment="1">
      <alignment horizontal="center" wrapText="1"/>
    </xf>
    <xf numFmtId="3" fontId="19" fillId="10" borderId="14" xfId="0" applyNumberFormat="1" applyFont="1" applyFill="1" applyBorder="1" applyAlignment="1">
      <alignment horizontal="right" vertical="top" wrapText="1"/>
    </xf>
    <xf numFmtId="3" fontId="19" fillId="10" borderId="18" xfId="0" applyNumberFormat="1" applyFont="1" applyFill="1" applyBorder="1" applyAlignment="1">
      <alignment horizontal="right" vertical="top" wrapText="1"/>
    </xf>
    <xf numFmtId="3" fontId="22" fillId="11" borderId="14" xfId="0" applyNumberFormat="1" applyFont="1" applyFill="1" applyBorder="1" applyAlignment="1">
      <alignment horizontal="right" vertical="top" wrapText="1"/>
    </xf>
    <xf numFmtId="3" fontId="22" fillId="14" borderId="14" xfId="0" applyNumberFormat="1" applyFont="1" applyFill="1" applyBorder="1" applyAlignment="1">
      <alignment vertical="top" wrapText="1"/>
    </xf>
    <xf numFmtId="3" fontId="22" fillId="10" borderId="14" xfId="0" applyNumberFormat="1" applyFont="1" applyFill="1" applyBorder="1" applyAlignment="1">
      <alignment vertical="top" wrapText="1"/>
    </xf>
    <xf numFmtId="3" fontId="22" fillId="0" borderId="19" xfId="0" applyNumberFormat="1" applyFont="1" applyBorder="1" applyAlignment="1">
      <alignment horizontal="right" vertical="top" wrapText="1"/>
    </xf>
    <xf numFmtId="3" fontId="22" fillId="14" borderId="19" xfId="0" applyNumberFormat="1" applyFont="1" applyFill="1" applyBorder="1" applyAlignment="1">
      <alignment vertical="top" wrapText="1"/>
    </xf>
    <xf numFmtId="3" fontId="20" fillId="4" borderId="19" xfId="0" applyNumberFormat="1" applyFont="1" applyFill="1" applyBorder="1" applyAlignment="1">
      <alignment horizontal="right" vertical="top" wrapText="1"/>
    </xf>
    <xf numFmtId="3" fontId="22" fillId="10" borderId="19" xfId="0" applyNumberFormat="1" applyFont="1" applyFill="1" applyBorder="1" applyAlignment="1">
      <alignment vertical="top" wrapText="1"/>
    </xf>
    <xf numFmtId="3" fontId="22" fillId="0" borderId="25" xfId="0" applyNumberFormat="1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49" fontId="1" fillId="0" borderId="19" xfId="0" applyNumberFormat="1" applyFont="1" applyBorder="1" applyAlignment="1">
      <alignment wrapText="1"/>
    </xf>
    <xf numFmtId="3" fontId="18" fillId="10" borderId="14" xfId="0" applyNumberFormat="1" applyFont="1" applyFill="1" applyBorder="1"/>
    <xf numFmtId="3" fontId="18" fillId="10" borderId="18" xfId="0" applyNumberFormat="1" applyFont="1" applyFill="1" applyBorder="1"/>
    <xf numFmtId="3" fontId="38" fillId="0" borderId="14" xfId="0" applyNumberFormat="1" applyFont="1" applyBorder="1"/>
    <xf numFmtId="3" fontId="34" fillId="0" borderId="14" xfId="0" applyNumberFormat="1" applyFont="1" applyBorder="1"/>
    <xf numFmtId="3" fontId="38" fillId="0" borderId="18" xfId="0" applyNumberFormat="1" applyFont="1" applyBorder="1"/>
    <xf numFmtId="3" fontId="39" fillId="0" borderId="14" xfId="0" applyNumberFormat="1" applyFont="1" applyBorder="1"/>
    <xf numFmtId="0" fontId="1" fillId="0" borderId="27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3" fontId="22" fillId="0" borderId="0" xfId="0" applyNumberFormat="1" applyFont="1" applyAlignment="1">
      <alignment horizontal="right" vertical="top" wrapText="1"/>
    </xf>
    <xf numFmtId="3" fontId="22" fillId="14" borderId="0" xfId="0" applyNumberFormat="1" applyFont="1" applyFill="1" applyAlignment="1">
      <alignment vertical="top" wrapText="1"/>
    </xf>
    <xf numFmtId="3" fontId="20" fillId="4" borderId="0" xfId="0" applyNumberFormat="1" applyFont="1" applyFill="1" applyAlignment="1">
      <alignment horizontal="right" vertical="top" wrapText="1"/>
    </xf>
    <xf numFmtId="3" fontId="22" fillId="10" borderId="0" xfId="0" applyNumberFormat="1" applyFont="1" applyFill="1" applyAlignment="1">
      <alignment vertical="top" wrapText="1"/>
    </xf>
    <xf numFmtId="3" fontId="22" fillId="0" borderId="28" xfId="0" applyNumberFormat="1" applyFont="1" applyBorder="1" applyAlignment="1">
      <alignment vertical="top" wrapText="1"/>
    </xf>
    <xf numFmtId="0" fontId="18" fillId="2" borderId="29" xfId="0" applyFont="1" applyFill="1" applyBorder="1" applyAlignment="1">
      <alignment horizontal="center" vertical="center" wrapText="1"/>
    </xf>
    <xf numFmtId="49" fontId="18" fillId="2" borderId="29" xfId="0" applyNumberFormat="1" applyFont="1" applyFill="1" applyBorder="1" applyAlignment="1">
      <alignment horizontal="center" vertical="distributed" wrapText="1"/>
    </xf>
    <xf numFmtId="0" fontId="1" fillId="2" borderId="6" xfId="0" applyFont="1" applyFill="1" applyBorder="1" applyAlignment="1">
      <alignment horizontal="center" wrapText="1"/>
    </xf>
    <xf numFmtId="3" fontId="21" fillId="2" borderId="29" xfId="0" applyNumberFormat="1" applyFont="1" applyFill="1" applyBorder="1" applyAlignment="1">
      <alignment horizontal="right" vertical="center" wrapText="1"/>
    </xf>
    <xf numFmtId="3" fontId="20" fillId="4" borderId="29" xfId="0" applyNumberFormat="1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vertical="center" wrapText="1"/>
    </xf>
    <xf numFmtId="49" fontId="18" fillId="6" borderId="15" xfId="0" applyNumberFormat="1" applyFont="1" applyFill="1" applyBorder="1" applyAlignment="1">
      <alignment horizontal="center" vertical="distributed" wrapText="1"/>
    </xf>
    <xf numFmtId="3" fontId="21" fillId="6" borderId="15" xfId="0" applyNumberFormat="1" applyFont="1" applyFill="1" applyBorder="1" applyAlignment="1">
      <alignment horizontal="right" vertical="top" wrapText="1"/>
    </xf>
    <xf numFmtId="3" fontId="20" fillId="4" borderId="15" xfId="0" applyNumberFormat="1" applyFont="1" applyFill="1" applyBorder="1" applyAlignment="1">
      <alignment horizontal="right" vertical="top" wrapText="1"/>
    </xf>
    <xf numFmtId="0" fontId="7" fillId="6" borderId="30" xfId="0" applyFont="1" applyFill="1" applyBorder="1" applyAlignment="1">
      <alignment horizontal="left"/>
    </xf>
    <xf numFmtId="49" fontId="7" fillId="6" borderId="15" xfId="0" applyNumberFormat="1" applyFont="1" applyFill="1" applyBorder="1" applyAlignment="1">
      <alignment horizont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31" xfId="0" applyFont="1" applyFill="1" applyBorder="1" applyAlignment="1">
      <alignment vertical="center" wrapText="1"/>
    </xf>
    <xf numFmtId="3" fontId="21" fillId="6" borderId="14" xfId="0" applyNumberFormat="1" applyFont="1" applyFill="1" applyBorder="1" applyAlignment="1">
      <alignment wrapText="1"/>
    </xf>
    <xf numFmtId="3" fontId="20" fillId="4" borderId="14" xfId="0" applyNumberFormat="1" applyFont="1" applyFill="1" applyBorder="1" applyAlignment="1">
      <alignment wrapText="1"/>
    </xf>
    <xf numFmtId="3" fontId="21" fillId="6" borderId="18" xfId="0" applyNumberFormat="1" applyFont="1" applyFill="1" applyBorder="1" applyAlignment="1">
      <alignment wrapText="1"/>
    </xf>
    <xf numFmtId="0" fontId="7" fillId="6" borderId="32" xfId="0" applyFont="1" applyFill="1" applyBorder="1" applyAlignment="1">
      <alignment horizontal="center"/>
    </xf>
    <xf numFmtId="49" fontId="1" fillId="6" borderId="14" xfId="0" applyNumberFormat="1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3" fontId="24" fillId="6" borderId="14" xfId="0" applyNumberFormat="1" applyFont="1" applyFill="1" applyBorder="1" applyAlignment="1">
      <alignment horizontal="right" vertical="top" wrapText="1"/>
    </xf>
    <xf numFmtId="3" fontId="24" fillId="6" borderId="14" xfId="0" applyNumberFormat="1" applyFont="1" applyFill="1" applyBorder="1" applyAlignment="1">
      <alignment wrapText="1"/>
    </xf>
    <xf numFmtId="3" fontId="26" fillId="4" borderId="14" xfId="0" applyNumberFormat="1" applyFont="1" applyFill="1" applyBorder="1" applyAlignment="1">
      <alignment wrapText="1"/>
    </xf>
    <xf numFmtId="3" fontId="24" fillId="6" borderId="18" xfId="0" applyNumberFormat="1" applyFont="1" applyFill="1" applyBorder="1" applyAlignment="1">
      <alignment wrapText="1"/>
    </xf>
    <xf numFmtId="0" fontId="2" fillId="0" borderId="14" xfId="0" applyFont="1" applyBorder="1"/>
    <xf numFmtId="3" fontId="22" fillId="0" borderId="14" xfId="0" applyNumberFormat="1" applyFont="1" applyBorder="1" applyAlignment="1">
      <alignment wrapText="1"/>
    </xf>
    <xf numFmtId="3" fontId="22" fillId="0" borderId="18" xfId="0" applyNumberFormat="1" applyFont="1" applyBorder="1" applyAlignment="1">
      <alignment wrapText="1"/>
    </xf>
    <xf numFmtId="0" fontId="7" fillId="6" borderId="20" xfId="0" applyFont="1" applyFill="1" applyBorder="1" applyAlignment="1">
      <alignment vertical="top" wrapText="1"/>
    </xf>
    <xf numFmtId="49" fontId="7" fillId="6" borderId="14" xfId="0" applyNumberFormat="1" applyFont="1" applyFill="1" applyBorder="1" applyAlignment="1">
      <alignment horizontal="center"/>
    </xf>
    <xf numFmtId="0" fontId="7" fillId="6" borderId="14" xfId="0" applyFont="1" applyFill="1" applyBorder="1"/>
    <xf numFmtId="0" fontId="2" fillId="7" borderId="14" xfId="0" applyFont="1" applyFill="1" applyBorder="1"/>
    <xf numFmtId="3" fontId="18" fillId="7" borderId="14" xfId="0" applyNumberFormat="1" applyFont="1" applyFill="1" applyBorder="1"/>
    <xf numFmtId="3" fontId="38" fillId="9" borderId="14" xfId="0" applyNumberFormat="1" applyFont="1" applyFill="1" applyBorder="1"/>
    <xf numFmtId="3" fontId="22" fillId="9" borderId="14" xfId="0" applyNumberFormat="1" applyFont="1" applyFill="1" applyBorder="1" applyAlignment="1">
      <alignment wrapText="1"/>
    </xf>
    <xf numFmtId="0" fontId="1" fillId="7" borderId="9" xfId="0" applyFont="1" applyFill="1" applyBorder="1" applyAlignment="1">
      <alignment vertical="top" wrapText="1"/>
    </xf>
    <xf numFmtId="3" fontId="22" fillId="0" borderId="12" xfId="0" applyNumberFormat="1" applyFont="1" applyBorder="1" applyAlignment="1">
      <alignment wrapText="1"/>
    </xf>
    <xf numFmtId="3" fontId="38" fillId="15" borderId="14" xfId="0" applyNumberFormat="1" applyFont="1" applyFill="1" applyBorder="1"/>
    <xf numFmtId="3" fontId="18" fillId="0" borderId="14" xfId="0" applyNumberFormat="1" applyFont="1" applyBorder="1"/>
    <xf numFmtId="16" fontId="23" fillId="6" borderId="14" xfId="0" applyNumberFormat="1" applyFont="1" applyFill="1" applyBorder="1" applyAlignment="1">
      <alignment horizontal="center" vertical="top" wrapText="1"/>
    </xf>
    <xf numFmtId="3" fontId="38" fillId="6" borderId="14" xfId="0" applyNumberFormat="1" applyFont="1" applyFill="1" applyBorder="1"/>
    <xf numFmtId="3" fontId="38" fillId="6" borderId="18" xfId="0" applyNumberFormat="1" applyFont="1" applyFill="1" applyBorder="1"/>
    <xf numFmtId="0" fontId="7" fillId="7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16" fontId="7" fillId="10" borderId="14" xfId="0" quotePrefix="1" applyNumberFormat="1" applyFont="1" applyFill="1" applyBorder="1" applyAlignment="1">
      <alignment horizontal="center" vertical="top" wrapText="1"/>
    </xf>
    <xf numFmtId="3" fontId="17" fillId="10" borderId="14" xfId="0" applyNumberFormat="1" applyFont="1" applyFill="1" applyBorder="1"/>
    <xf numFmtId="3" fontId="21" fillId="0" borderId="14" xfId="0" applyNumberFormat="1" applyFont="1" applyBorder="1" applyAlignment="1">
      <alignment wrapText="1"/>
    </xf>
    <xf numFmtId="3" fontId="18" fillId="15" borderId="14" xfId="0" applyNumberFormat="1" applyFont="1" applyFill="1" applyBorder="1"/>
    <xf numFmtId="3" fontId="40" fillId="0" borderId="14" xfId="0" applyNumberFormat="1" applyFont="1" applyBorder="1"/>
    <xf numFmtId="3" fontId="17" fillId="0" borderId="14" xfId="0" applyNumberFormat="1" applyFont="1" applyBorder="1"/>
    <xf numFmtId="3" fontId="17" fillId="15" borderId="14" xfId="0" applyNumberFormat="1" applyFont="1" applyFill="1" applyBorder="1"/>
    <xf numFmtId="0" fontId="7" fillId="6" borderId="23" xfId="0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right" vertical="center"/>
    </xf>
    <xf numFmtId="3" fontId="34" fillId="4" borderId="14" xfId="0" applyNumberFormat="1" applyFont="1" applyFill="1" applyBorder="1" applyAlignment="1">
      <alignment horizontal="right" vertical="center"/>
    </xf>
    <xf numFmtId="0" fontId="7" fillId="7" borderId="23" xfId="0" applyFont="1" applyFill="1" applyBorder="1" applyAlignment="1">
      <alignment horizontal="center" vertical="center" wrapText="1"/>
    </xf>
    <xf numFmtId="3" fontId="21" fillId="9" borderId="14" xfId="0" applyNumberFormat="1" applyFont="1" applyFill="1" applyBorder="1" applyAlignment="1">
      <alignment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4" xfId="0" quotePrefix="1" applyFont="1" applyFill="1" applyBorder="1" applyAlignment="1">
      <alignment horizontal="center" vertical="top" wrapText="1"/>
    </xf>
    <xf numFmtId="0" fontId="2" fillId="5" borderId="14" xfId="0" applyFont="1" applyFill="1" applyBorder="1"/>
    <xf numFmtId="3" fontId="18" fillId="5" borderId="14" xfId="0" applyNumberFormat="1" applyFont="1" applyFill="1" applyBorder="1"/>
    <xf numFmtId="3" fontId="34" fillId="5" borderId="14" xfId="0" applyNumberFormat="1" applyFont="1" applyFill="1" applyBorder="1"/>
    <xf numFmtId="0" fontId="14" fillId="5" borderId="17" xfId="0" applyFont="1" applyFill="1" applyBorder="1" applyAlignment="1">
      <alignment vertical="top" wrapText="1"/>
    </xf>
    <xf numFmtId="3" fontId="17" fillId="5" borderId="14" xfId="0" applyNumberFormat="1" applyFont="1" applyFill="1" applyBorder="1"/>
    <xf numFmtId="3" fontId="21" fillId="5" borderId="14" xfId="0" applyNumberFormat="1" applyFont="1" applyFill="1" applyBorder="1" applyAlignment="1">
      <alignment wrapText="1"/>
    </xf>
    <xf numFmtId="3" fontId="21" fillId="5" borderId="18" xfId="0" applyNumberFormat="1" applyFont="1" applyFill="1" applyBorder="1" applyAlignment="1">
      <alignment wrapText="1"/>
    </xf>
    <xf numFmtId="3" fontId="21" fillId="0" borderId="18" xfId="0" applyNumberFormat="1" applyFont="1" applyBorder="1" applyAlignment="1">
      <alignment wrapText="1"/>
    </xf>
    <xf numFmtId="0" fontId="7" fillId="5" borderId="17" xfId="0" applyFont="1" applyFill="1" applyBorder="1" applyAlignment="1">
      <alignment vertical="top" wrapText="1"/>
    </xf>
    <xf numFmtId="3" fontId="38" fillId="11" borderId="14" xfId="0" applyNumberFormat="1" applyFont="1" applyFill="1" applyBorder="1"/>
    <xf numFmtId="3" fontId="22" fillId="11" borderId="14" xfId="0" applyNumberFormat="1" applyFont="1" applyFill="1" applyBorder="1" applyAlignment="1">
      <alignment wrapText="1"/>
    </xf>
    <xf numFmtId="3" fontId="22" fillId="11" borderId="18" xfId="0" applyNumberFormat="1" applyFont="1" applyFill="1" applyBorder="1" applyAlignment="1">
      <alignment wrapText="1"/>
    </xf>
    <xf numFmtId="14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14" fontId="1" fillId="5" borderId="12" xfId="0" applyNumberFormat="1" applyFont="1" applyFill="1" applyBorder="1" applyAlignment="1">
      <alignment horizontal="center" vertical="top" wrapText="1"/>
    </xf>
    <xf numFmtId="14" fontId="1" fillId="7" borderId="12" xfId="0" applyNumberFormat="1" applyFont="1" applyFill="1" applyBorder="1" applyAlignment="1">
      <alignment horizontal="center" vertical="top" wrapText="1"/>
    </xf>
    <xf numFmtId="3" fontId="8" fillId="0" borderId="14" xfId="0" applyNumberFormat="1" applyFont="1" applyBorder="1"/>
    <xf numFmtId="0" fontId="1" fillId="0" borderId="17" xfId="0" applyFont="1" applyBorder="1" applyAlignment="1">
      <alignment horizontal="left" vertical="top" wrapText="1"/>
    </xf>
    <xf numFmtId="0" fontId="7" fillId="7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2" fillId="10" borderId="0" xfId="0" applyFont="1" applyFill="1"/>
    <xf numFmtId="0" fontId="7" fillId="10" borderId="14" xfId="0" applyFont="1" applyFill="1" applyBorder="1" applyAlignment="1">
      <alignment horizontal="center"/>
    </xf>
    <xf numFmtId="0" fontId="7" fillId="10" borderId="14" xfId="0" quotePrefix="1" applyFont="1" applyFill="1" applyBorder="1" applyAlignment="1">
      <alignment horizontal="center" wrapText="1"/>
    </xf>
    <xf numFmtId="0" fontId="2" fillId="10" borderId="14" xfId="0" applyFont="1" applyFill="1" applyBorder="1"/>
    <xf numFmtId="0" fontId="1" fillId="0" borderId="19" xfId="0" quotePrefix="1" applyFont="1" applyBorder="1" applyAlignment="1">
      <alignment horizontal="center" wrapText="1"/>
    </xf>
    <xf numFmtId="0" fontId="2" fillId="0" borderId="19" xfId="0" applyFont="1" applyBorder="1"/>
    <xf numFmtId="3" fontId="38" fillId="0" borderId="19" xfId="0" applyNumberFormat="1" applyFont="1" applyBorder="1"/>
    <xf numFmtId="3" fontId="38" fillId="9" borderId="19" xfId="0" applyNumberFormat="1" applyFont="1" applyFill="1" applyBorder="1"/>
    <xf numFmtId="3" fontId="22" fillId="9" borderId="19" xfId="0" applyNumberFormat="1" applyFont="1" applyFill="1" applyBorder="1" applyAlignment="1">
      <alignment vertical="top" wrapText="1"/>
    </xf>
    <xf numFmtId="3" fontId="34" fillId="4" borderId="19" xfId="0" applyNumberFormat="1" applyFont="1" applyFill="1" applyBorder="1"/>
    <xf numFmtId="0" fontId="1" fillId="0" borderId="19" xfId="0" applyFont="1" applyBorder="1" applyAlignment="1">
      <alignment vertical="top" wrapText="1"/>
    </xf>
    <xf numFmtId="3" fontId="38" fillId="0" borderId="19" xfId="0" applyNumberFormat="1" applyFont="1" applyBorder="1" applyAlignment="1">
      <alignment horizontal="center" vertical="center"/>
    </xf>
    <xf numFmtId="3" fontId="38" fillId="9" borderId="19" xfId="0" applyNumberFormat="1" applyFont="1" applyFill="1" applyBorder="1" applyAlignment="1">
      <alignment horizontal="center" vertical="center"/>
    </xf>
    <xf numFmtId="3" fontId="22" fillId="9" borderId="19" xfId="0" applyNumberFormat="1" applyFont="1" applyFill="1" applyBorder="1" applyAlignment="1">
      <alignment horizontal="right" vertical="center" wrapText="1"/>
    </xf>
    <xf numFmtId="3" fontId="38" fillId="9" borderId="19" xfId="0" applyNumberFormat="1" applyFont="1" applyFill="1" applyBorder="1" applyAlignment="1">
      <alignment horizontal="right" vertical="center"/>
    </xf>
    <xf numFmtId="3" fontId="34" fillId="4" borderId="19" xfId="0" applyNumberFormat="1" applyFont="1" applyFill="1" applyBorder="1" applyAlignment="1">
      <alignment horizontal="right" vertical="center"/>
    </xf>
    <xf numFmtId="3" fontId="38" fillId="0" borderId="19" xfId="0" applyNumberFormat="1" applyFont="1" applyBorder="1" applyAlignment="1">
      <alignment horizontal="right" vertical="center"/>
    </xf>
    <xf numFmtId="3" fontId="22" fillId="0" borderId="25" xfId="0" applyNumberFormat="1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3" fontId="34" fillId="0" borderId="19" xfId="0" applyNumberFormat="1" applyFont="1" applyBorder="1" applyAlignment="1">
      <alignment horizontal="right" vertical="center"/>
    </xf>
    <xf numFmtId="3" fontId="38" fillId="0" borderId="14" xfId="0" applyNumberFormat="1" applyFont="1" applyBorder="1" applyAlignment="1">
      <alignment horizontal="right" vertical="center"/>
    </xf>
    <xf numFmtId="3" fontId="34" fillId="0" borderId="14" xfId="0" applyNumberFormat="1" applyFont="1" applyBorder="1" applyAlignment="1">
      <alignment horizontal="right" vertical="center"/>
    </xf>
    <xf numFmtId="3" fontId="38" fillId="9" borderId="14" xfId="0" applyNumberFormat="1" applyFont="1" applyFill="1" applyBorder="1" applyAlignment="1">
      <alignment horizontal="right" vertical="center"/>
    </xf>
    <xf numFmtId="49" fontId="18" fillId="2" borderId="29" xfId="0" applyNumberFormat="1" applyFont="1" applyFill="1" applyBorder="1" applyAlignment="1">
      <alignment horizontal="center"/>
    </xf>
    <xf numFmtId="0" fontId="2" fillId="2" borderId="21" xfId="0" applyFont="1" applyFill="1" applyBorder="1"/>
    <xf numFmtId="3" fontId="18" fillId="2" borderId="29" xfId="0" applyNumberFormat="1" applyFont="1" applyFill="1" applyBorder="1" applyAlignment="1">
      <alignment horizontal="right" vertical="center"/>
    </xf>
    <xf numFmtId="0" fontId="7" fillId="6" borderId="9" xfId="0" applyFont="1" applyFill="1" applyBorder="1" applyAlignment="1">
      <alignment vertical="center" wrapText="1"/>
    </xf>
    <xf numFmtId="49" fontId="18" fillId="6" borderId="11" xfId="0" applyNumberFormat="1" applyFont="1" applyFill="1" applyBorder="1" applyAlignment="1">
      <alignment horizontal="center"/>
    </xf>
    <xf numFmtId="0" fontId="2" fillId="6" borderId="14" xfId="0" applyFont="1" applyFill="1" applyBorder="1"/>
    <xf numFmtId="3" fontId="18" fillId="6" borderId="15" xfId="0" applyNumberFormat="1" applyFont="1" applyFill="1" applyBorder="1"/>
    <xf numFmtId="3" fontId="34" fillId="4" borderId="15" xfId="0" applyNumberFormat="1" applyFont="1" applyFill="1" applyBorder="1"/>
    <xf numFmtId="49" fontId="18" fillId="6" borderId="13" xfId="0" applyNumberFormat="1" applyFont="1" applyFill="1" applyBorder="1" applyAlignment="1">
      <alignment horizontal="center"/>
    </xf>
    <xf numFmtId="0" fontId="7" fillId="16" borderId="17" xfId="0" applyFont="1" applyFill="1" applyBorder="1" applyAlignment="1">
      <alignment vertical="top" wrapText="1"/>
    </xf>
    <xf numFmtId="49" fontId="7" fillId="16" borderId="14" xfId="0" applyNumberFormat="1" applyFont="1" applyFill="1" applyBorder="1" applyAlignment="1">
      <alignment horizontal="center" vertical="top" wrapText="1"/>
    </xf>
    <xf numFmtId="14" fontId="7" fillId="16" borderId="14" xfId="0" applyNumberFormat="1" applyFont="1" applyFill="1" applyBorder="1" applyAlignment="1">
      <alignment horizontal="center" vertical="top" wrapText="1"/>
    </xf>
    <xf numFmtId="3" fontId="18" fillId="16" borderId="14" xfId="0" applyNumberFormat="1" applyFont="1" applyFill="1" applyBorder="1"/>
    <xf numFmtId="3" fontId="22" fillId="11" borderId="14" xfId="0" applyNumberFormat="1" applyFont="1" applyFill="1" applyBorder="1" applyAlignment="1">
      <alignment horizontal="center" vertical="center" wrapText="1"/>
    </xf>
    <xf numFmtId="3" fontId="38" fillId="11" borderId="14" xfId="0" applyNumberFormat="1" applyFont="1" applyFill="1" applyBorder="1" applyAlignment="1">
      <alignment horizontal="center" vertical="center"/>
    </xf>
    <xf numFmtId="3" fontId="34" fillId="4" borderId="14" xfId="0" applyNumberFormat="1" applyFont="1" applyFill="1" applyBorder="1" applyAlignment="1">
      <alignment horizontal="center" vertical="center"/>
    </xf>
    <xf numFmtId="3" fontId="38" fillId="9" borderId="14" xfId="0" applyNumberFormat="1" applyFont="1" applyFill="1" applyBorder="1" applyAlignment="1">
      <alignment horizontal="right"/>
    </xf>
    <xf numFmtId="3" fontId="22" fillId="9" borderId="14" xfId="0" applyNumberFormat="1" applyFont="1" applyFill="1" applyBorder="1" applyAlignment="1">
      <alignment horizontal="right" vertical="center" wrapText="1"/>
    </xf>
    <xf numFmtId="3" fontId="22" fillId="9" borderId="14" xfId="0" applyNumberFormat="1" applyFont="1" applyFill="1" applyBorder="1" applyAlignment="1">
      <alignment horizontal="right" vertical="top" wrapText="1"/>
    </xf>
    <xf numFmtId="3" fontId="22" fillId="9" borderId="18" xfId="0" applyNumberFormat="1" applyFont="1" applyFill="1" applyBorder="1" applyAlignment="1">
      <alignment horizontal="right" vertical="top" wrapText="1"/>
    </xf>
    <xf numFmtId="0" fontId="7" fillId="16" borderId="17" xfId="0" applyFont="1" applyFill="1" applyBorder="1" applyAlignment="1">
      <alignment horizontal="center" vertical="top" wrapText="1"/>
    </xf>
    <xf numFmtId="14" fontId="1" fillId="1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horizontal="right" wrapText="1"/>
    </xf>
    <xf numFmtId="3" fontId="40" fillId="11" borderId="14" xfId="0" applyNumberFormat="1" applyFont="1" applyFill="1" applyBorder="1"/>
    <xf numFmtId="3" fontId="22" fillId="11" borderId="18" xfId="0" applyNumberFormat="1" applyFont="1" applyFill="1" applyBorder="1" applyAlignment="1">
      <alignment vertical="top" wrapText="1"/>
    </xf>
    <xf numFmtId="0" fontId="7" fillId="16" borderId="17" xfId="0" applyFont="1" applyFill="1" applyBorder="1" applyAlignment="1">
      <alignment horizontal="left" vertical="top" wrapText="1" indent="2"/>
    </xf>
    <xf numFmtId="0" fontId="7" fillId="16" borderId="14" xfId="0" quotePrefix="1" applyFont="1" applyFill="1" applyBorder="1" applyAlignment="1">
      <alignment horizontal="center" vertical="top" wrapText="1"/>
    </xf>
    <xf numFmtId="0" fontId="7" fillId="16" borderId="14" xfId="0" applyFont="1" applyFill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right" wrapText="1"/>
    </xf>
    <xf numFmtId="3" fontId="38" fillId="0" borderId="14" xfId="0" applyNumberFormat="1" applyFont="1" applyBorder="1" applyAlignment="1">
      <alignment horizontal="right"/>
    </xf>
    <xf numFmtId="3" fontId="34" fillId="0" borderId="14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 wrapText="1"/>
    </xf>
    <xf numFmtId="3" fontId="38" fillId="11" borderId="14" xfId="0" applyNumberFormat="1" applyFont="1" applyFill="1" applyBorder="1" applyAlignment="1">
      <alignment horizontal="right"/>
    </xf>
    <xf numFmtId="3" fontId="34" fillId="4" borderId="14" xfId="0" applyNumberFormat="1" applyFont="1" applyFill="1" applyBorder="1" applyAlignment="1">
      <alignment horizontal="right"/>
    </xf>
    <xf numFmtId="0" fontId="1" fillId="16" borderId="0" xfId="0" applyFont="1" applyFill="1" applyAlignment="1">
      <alignment horizontal="center" vertical="top" wrapText="1"/>
    </xf>
    <xf numFmtId="3" fontId="22" fillId="9" borderId="18" xfId="0" applyNumberFormat="1" applyFont="1" applyFill="1" applyBorder="1" applyAlignment="1">
      <alignment horizontal="right" vertical="center" wrapText="1"/>
    </xf>
    <xf numFmtId="0" fontId="7" fillId="18" borderId="17" xfId="0" applyFont="1" applyFill="1" applyBorder="1" applyAlignment="1">
      <alignment vertical="top" wrapText="1"/>
    </xf>
    <xf numFmtId="49" fontId="7" fillId="18" borderId="14" xfId="0" applyNumberFormat="1" applyFont="1" applyFill="1" applyBorder="1" applyAlignment="1">
      <alignment horizontal="center"/>
    </xf>
    <xf numFmtId="0" fontId="2" fillId="18" borderId="0" xfId="0" applyFont="1" applyFill="1"/>
    <xf numFmtId="3" fontId="18" fillId="18" borderId="14" xfId="0" applyNumberFormat="1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0" xfId="0" applyFont="1" applyFill="1"/>
    <xf numFmtId="0" fontId="23" fillId="3" borderId="17" xfId="0" applyFont="1" applyFill="1" applyBorder="1" applyAlignment="1">
      <alignment vertical="top" wrapText="1"/>
    </xf>
    <xf numFmtId="0" fontId="23" fillId="3" borderId="14" xfId="0" quotePrefix="1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3" fontId="41" fillId="3" borderId="14" xfId="0" applyNumberFormat="1" applyFont="1" applyFill="1" applyBorder="1"/>
    <xf numFmtId="3" fontId="41" fillId="0" borderId="14" xfId="0" applyNumberFormat="1" applyFont="1" applyBorder="1"/>
    <xf numFmtId="3" fontId="42" fillId="0" borderId="14" xfId="0" applyNumberFormat="1" applyFont="1" applyBorder="1"/>
    <xf numFmtId="3" fontId="41" fillId="3" borderId="18" xfId="0" applyNumberFormat="1" applyFont="1" applyFill="1" applyBorder="1"/>
    <xf numFmtId="0" fontId="43" fillId="3" borderId="17" xfId="0" applyFont="1" applyFill="1" applyBorder="1" applyAlignment="1">
      <alignment vertical="top" wrapText="1"/>
    </xf>
    <xf numFmtId="3" fontId="39" fillId="9" borderId="14" xfId="0" applyNumberFormat="1" applyFont="1" applyFill="1" applyBorder="1"/>
    <xf numFmtId="3" fontId="38" fillId="9" borderId="18" xfId="0" applyNumberFormat="1" applyFont="1" applyFill="1" applyBorder="1"/>
    <xf numFmtId="3" fontId="39" fillId="11" borderId="14" xfId="0" applyNumberFormat="1" applyFont="1" applyFill="1" applyBorder="1"/>
    <xf numFmtId="3" fontId="38" fillId="11" borderId="18" xfId="0" applyNumberFormat="1" applyFont="1" applyFill="1" applyBorder="1"/>
    <xf numFmtId="3" fontId="7" fillId="10" borderId="14" xfId="0" applyNumberFormat="1" applyFont="1" applyFill="1" applyBorder="1"/>
    <xf numFmtId="3" fontId="37" fillId="4" borderId="14" xfId="0" applyNumberFormat="1" applyFont="1" applyFill="1" applyBorder="1"/>
    <xf numFmtId="3" fontId="39" fillId="10" borderId="14" xfId="0" applyNumberFormat="1" applyFont="1" applyFill="1" applyBorder="1"/>
    <xf numFmtId="3" fontId="7" fillId="10" borderId="18" xfId="0" applyNumberFormat="1" applyFont="1" applyFill="1" applyBorder="1"/>
    <xf numFmtId="3" fontId="2" fillId="0" borderId="14" xfId="0" applyNumberFormat="1" applyFont="1" applyBorder="1"/>
    <xf numFmtId="3" fontId="2" fillId="0" borderId="18" xfId="0" applyNumberFormat="1" applyFont="1" applyBorder="1"/>
    <xf numFmtId="3" fontId="2" fillId="9" borderId="14" xfId="0" applyNumberFormat="1" applyFont="1" applyFill="1" applyBorder="1"/>
    <xf numFmtId="3" fontId="8" fillId="9" borderId="14" xfId="0" applyNumberFormat="1" applyFont="1" applyFill="1" applyBorder="1"/>
    <xf numFmtId="3" fontId="2" fillId="9" borderId="18" xfId="0" applyNumberFormat="1" applyFont="1" applyFill="1" applyBorder="1"/>
    <xf numFmtId="3" fontId="9" fillId="10" borderId="14" xfId="0" applyNumberFormat="1" applyFont="1" applyFill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horizontal="center" wrapText="1"/>
    </xf>
    <xf numFmtId="3" fontId="2" fillId="0" borderId="35" xfId="0" applyNumberFormat="1" applyFont="1" applyBorder="1"/>
    <xf numFmtId="3" fontId="37" fillId="4" borderId="35" xfId="0" applyNumberFormat="1" applyFont="1" applyFill="1" applyBorder="1"/>
    <xf numFmtId="3" fontId="9" fillId="10" borderId="35" xfId="0" applyNumberFormat="1" applyFont="1" applyFill="1" applyBorder="1" applyAlignment="1">
      <alignment vertical="top" wrapText="1"/>
    </xf>
    <xf numFmtId="3" fontId="8" fillId="0" borderId="35" xfId="0" applyNumberFormat="1" applyFont="1" applyBorder="1"/>
    <xf numFmtId="3" fontId="2" fillId="0" borderId="36" xfId="0" applyNumberFormat="1" applyFont="1" applyBorder="1"/>
    <xf numFmtId="0" fontId="1" fillId="0" borderId="19" xfId="0" applyFont="1" applyBorder="1" applyAlignment="1">
      <alignment horizontal="center" vertical="center" wrapText="1"/>
    </xf>
    <xf numFmtId="3" fontId="7" fillId="6" borderId="17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3" fontId="2" fillId="0" borderId="19" xfId="0" applyNumberFormat="1" applyFont="1" applyBorder="1"/>
    <xf numFmtId="3" fontId="37" fillId="0" borderId="19" xfId="0" applyNumberFormat="1" applyFont="1" applyBorder="1"/>
    <xf numFmtId="3" fontId="9" fillId="0" borderId="19" xfId="0" applyNumberFormat="1" applyFont="1" applyBorder="1" applyAlignment="1">
      <alignment horizontal="right" wrapText="1"/>
    </xf>
    <xf numFmtId="3" fontId="38" fillId="0" borderId="19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26" xfId="0" applyNumberFormat="1" applyFont="1" applyBorder="1" applyAlignment="1">
      <alignment horizontal="right"/>
    </xf>
    <xf numFmtId="0" fontId="1" fillId="0" borderId="0" xfId="0" applyFont="1" applyAlignment="1">
      <alignment vertical="top" wrapText="1"/>
    </xf>
    <xf numFmtId="3" fontId="9" fillId="0" borderId="0" xfId="0" applyNumberFormat="1" applyFont="1" applyAlignment="1">
      <alignment vertical="top" wrapText="1"/>
    </xf>
    <xf numFmtId="3" fontId="8" fillId="0" borderId="0" xfId="0" applyNumberFormat="1" applyFont="1"/>
    <xf numFmtId="0" fontId="22" fillId="0" borderId="0" xfId="0" applyFont="1" applyAlignment="1">
      <alignment wrapText="1"/>
    </xf>
    <xf numFmtId="0" fontId="8" fillId="0" borderId="0" xfId="0" applyFont="1"/>
    <xf numFmtId="0" fontId="16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2" fillId="0" borderId="0" xfId="0" applyFont="1" applyAlignment="1">
      <alignment wrapText="1"/>
    </xf>
    <xf numFmtId="3" fontId="7" fillId="0" borderId="0" xfId="0" applyNumberFormat="1" applyFont="1" applyAlignment="1">
      <alignment horizontal="center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7" fillId="0" borderId="0" xfId="2" applyFont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49" fontId="7" fillId="6" borderId="14" xfId="0" applyNumberFormat="1" applyFont="1" applyFill="1" applyBorder="1" applyAlignment="1">
      <alignment horizontal="center" vertical="top" wrapText="1"/>
    </xf>
    <xf numFmtId="49" fontId="7" fillId="16" borderId="14" xfId="0" applyNumberFormat="1" applyFont="1" applyFill="1" applyBorder="1" applyAlignment="1">
      <alignment horizontal="center"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center"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49" fontId="7" fillId="7" borderId="12" xfId="0" applyNumberFormat="1" applyFont="1" applyFill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14" fontId="7" fillId="7" borderId="12" xfId="0" applyNumberFormat="1" applyFont="1" applyFill="1" applyBorder="1" applyAlignment="1">
      <alignment horizontal="center" vertical="top" wrapText="1"/>
    </xf>
    <xf numFmtId="0" fontId="1" fillId="0" borderId="12" xfId="0" quotePrefix="1" applyFont="1" applyBorder="1" applyAlignment="1">
      <alignment horizontal="center" vertical="top" wrapText="1"/>
    </xf>
    <xf numFmtId="0" fontId="1" fillId="0" borderId="33" xfId="0" quotePrefix="1" applyFont="1" applyBorder="1" applyAlignment="1">
      <alignment horizontal="center"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14" fontId="7" fillId="7" borderId="14" xfId="0" applyNumberFormat="1" applyFont="1" applyFill="1" applyBorder="1" applyAlignment="1">
      <alignment horizontal="center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14" fontId="14" fillId="5" borderId="14" xfId="0" quotePrefix="1" applyNumberFormat="1" applyFont="1" applyFill="1" applyBorder="1" applyAlignment="1">
      <alignment horizontal="center" vertical="top" wrapText="1"/>
    </xf>
    <xf numFmtId="14" fontId="14" fillId="5" borderId="14" xfId="0" applyNumberFormat="1" applyFont="1" applyFill="1" applyBorder="1" applyAlignment="1">
      <alignment horizontal="center" vertical="top" wrapText="1"/>
    </xf>
    <xf numFmtId="0" fontId="7" fillId="5" borderId="14" xfId="0" quotePrefix="1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16" fontId="7" fillId="6" borderId="14" xfId="0" quotePrefix="1" applyNumberFormat="1" applyFont="1" applyFill="1" applyBorder="1" applyAlignment="1">
      <alignment horizontal="center" vertical="top" wrapText="1"/>
    </xf>
    <xf numFmtId="16" fontId="7" fillId="6" borderId="14" xfId="0" applyNumberFormat="1" applyFont="1" applyFill="1" applyBorder="1" applyAlignment="1">
      <alignment horizontal="center" vertical="top" wrapText="1"/>
    </xf>
    <xf numFmtId="14" fontId="7" fillId="10" borderId="14" xfId="0" quotePrefix="1" applyNumberFormat="1" applyFont="1" applyFill="1" applyBorder="1" applyAlignment="1">
      <alignment horizontal="center" vertical="top" wrapText="1"/>
    </xf>
    <xf numFmtId="14" fontId="7" fillId="10" borderId="14" xfId="0" applyNumberFormat="1" applyFont="1" applyFill="1" applyBorder="1" applyAlignment="1">
      <alignment horizontal="center" vertical="top" wrapText="1"/>
    </xf>
    <xf numFmtId="49" fontId="7" fillId="6" borderId="12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wrapText="1"/>
    </xf>
    <xf numFmtId="0" fontId="1" fillId="0" borderId="13" xfId="0" quotePrefix="1" applyFont="1" applyBorder="1" applyAlignment="1">
      <alignment horizontal="center"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14" fontId="23" fillId="10" borderId="12" xfId="0" quotePrefix="1" applyNumberFormat="1" applyFont="1" applyFill="1" applyBorder="1" applyAlignment="1">
      <alignment horizontal="right" vertical="center" wrapText="1"/>
    </xf>
    <xf numFmtId="14" fontId="23" fillId="10" borderId="13" xfId="0" applyNumberFormat="1" applyFont="1" applyFill="1" applyBorder="1" applyAlignment="1">
      <alignment horizontal="right" vertical="center" wrapText="1"/>
    </xf>
    <xf numFmtId="0" fontId="7" fillId="6" borderId="17" xfId="0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3" fontId="19" fillId="6" borderId="19" xfId="0" applyNumberFormat="1" applyFont="1" applyFill="1" applyBorder="1" applyAlignment="1">
      <alignment vertical="top" wrapText="1"/>
    </xf>
    <xf numFmtId="3" fontId="19" fillId="6" borderId="15" xfId="0" applyNumberFormat="1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49" fontId="7" fillId="3" borderId="14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_mach31" xfId="2" xr:uid="{DA82DDC3-ABB9-4398-B2B6-F099F0761C18}"/>
    <cellStyle name="Normal_Machete buget 99" xfId="1" xr:uid="{8C65BE28-3167-45D3-92E7-71B7B97F7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A9862-7472-4D49-83CD-BABBB4733C29}">
  <sheetPr>
    <tabColor rgb="FF7030A0"/>
    <pageSetUpPr fitToPage="1"/>
  </sheetPr>
  <dimension ref="A1:L838"/>
  <sheetViews>
    <sheetView tabSelected="1" view="pageBreakPreview" zoomScaleNormal="100" zoomScaleSheetLayoutView="100" workbookViewId="0">
      <selection activeCell="J10" sqref="J10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customWidth="1"/>
    <col min="8" max="8" width="12.140625" style="1" customWidth="1"/>
    <col min="9" max="9" width="12.28515625" style="1" customWidth="1"/>
    <col min="10" max="10" width="12.28515625" style="406" customWidth="1"/>
    <col min="11" max="11" width="10.85546875" style="1" customWidth="1"/>
    <col min="12" max="12" width="12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.140625" style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.140625" style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.140625" style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.140625" style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.140625" style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.140625" style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.140625" style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.140625" style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.140625" style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.140625" style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.140625" style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.140625" style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.140625" style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.140625" style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.140625" style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.140625" style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.140625" style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.140625" style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.140625" style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.140625" style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.140625" style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.140625" style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.140625" style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.140625" style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.140625" style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.140625" style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.140625" style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.140625" style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.140625" style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.140625" style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.140625" style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.140625" style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.140625" style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.140625" style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.140625" style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.140625" style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.140625" style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.140625" style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.140625" style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.140625" style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.140625" style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.140625" style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.140625" style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.140625" style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.140625" style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.140625" style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.140625" style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.140625" style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.140625" style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.140625" style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.140625" style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.140625" style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.140625" style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.140625" style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.140625" style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.140625" style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.140625" style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.140625" style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.140625" style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.140625" style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.140625" style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.140625" style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.140625" style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12" ht="24" customHeight="1">
      <c r="A1" s="408" t="s">
        <v>494</v>
      </c>
      <c r="D1" s="2"/>
      <c r="E1" s="2"/>
      <c r="F1" s="2"/>
      <c r="G1" s="2"/>
      <c r="H1" s="2"/>
      <c r="I1" s="2"/>
      <c r="J1" s="412" t="s">
        <v>493</v>
      </c>
      <c r="K1" s="412"/>
      <c r="L1" s="412"/>
    </row>
    <row r="2" spans="1:12" ht="12.75">
      <c r="A2" s="1" t="s">
        <v>496</v>
      </c>
      <c r="D2" s="3"/>
      <c r="E2" s="3"/>
      <c r="F2" s="3"/>
      <c r="G2" s="3"/>
      <c r="H2" s="3"/>
      <c r="I2" s="3"/>
      <c r="J2" s="3"/>
      <c r="K2" s="3"/>
      <c r="L2" s="3"/>
    </row>
    <row r="3" spans="1:12" ht="15.75">
      <c r="A3" s="4" t="s">
        <v>495</v>
      </c>
      <c r="B3" s="5" t="s">
        <v>0</v>
      </c>
      <c r="C3" s="6"/>
      <c r="D3" s="5"/>
      <c r="E3" s="5"/>
      <c r="F3" s="5"/>
      <c r="G3" s="5"/>
      <c r="H3" s="7"/>
      <c r="I3" s="7"/>
      <c r="J3" s="8"/>
      <c r="K3" s="9"/>
      <c r="L3" s="9"/>
    </row>
    <row r="4" spans="1:12">
      <c r="B4" s="10" t="s">
        <v>1</v>
      </c>
      <c r="C4" s="10"/>
      <c r="D4" s="10"/>
      <c r="E4" s="10"/>
      <c r="F4" s="10"/>
      <c r="G4" s="10"/>
      <c r="H4" s="10"/>
      <c r="I4" s="10"/>
      <c r="J4" s="11"/>
      <c r="K4" s="12"/>
      <c r="L4" s="13" t="s">
        <v>2</v>
      </c>
    </row>
    <row r="5" spans="1:12" ht="15" thickBot="1">
      <c r="A5" s="14"/>
      <c r="B5" s="14"/>
      <c r="C5" s="14"/>
      <c r="D5" s="15"/>
      <c r="E5" s="15"/>
      <c r="F5" s="16"/>
      <c r="G5" s="15"/>
      <c r="H5" s="15"/>
      <c r="I5" s="15"/>
      <c r="J5" s="17"/>
      <c r="K5" s="18"/>
      <c r="L5" s="19"/>
    </row>
    <row r="6" spans="1:12" ht="25.5" customHeight="1">
      <c r="A6" s="20"/>
      <c r="B6" s="455" t="s">
        <v>3</v>
      </c>
      <c r="C6" s="456"/>
      <c r="D6" s="459" t="s">
        <v>4</v>
      </c>
      <c r="E6" s="460"/>
      <c r="F6" s="459" t="s">
        <v>5</v>
      </c>
      <c r="G6" s="461"/>
      <c r="H6" s="461"/>
      <c r="I6" s="460"/>
      <c r="J6" s="21"/>
      <c r="K6" s="22" t="s">
        <v>6</v>
      </c>
      <c r="L6" s="23"/>
    </row>
    <row r="7" spans="1:12" ht="72" customHeight="1">
      <c r="A7" s="24" t="s">
        <v>7</v>
      </c>
      <c r="B7" s="457"/>
      <c r="C7" s="458"/>
      <c r="D7" s="25" t="s">
        <v>8</v>
      </c>
      <c r="E7" s="25" t="s">
        <v>9</v>
      </c>
      <c r="F7" s="26" t="s">
        <v>10</v>
      </c>
      <c r="G7" s="27"/>
      <c r="H7" s="28" t="s">
        <v>11</v>
      </c>
      <c r="I7" s="29" t="s">
        <v>12</v>
      </c>
      <c r="J7" s="30" t="s">
        <v>13</v>
      </c>
      <c r="K7" s="31" t="s">
        <v>14</v>
      </c>
      <c r="L7" s="32" t="s">
        <v>15</v>
      </c>
    </row>
    <row r="8" spans="1:12" ht="22.5" customHeight="1">
      <c r="A8" s="33" t="s">
        <v>16</v>
      </c>
      <c r="B8" s="462" t="s">
        <v>17</v>
      </c>
      <c r="C8" s="462"/>
      <c r="D8" s="35">
        <v>1</v>
      </c>
      <c r="E8" s="35">
        <v>2</v>
      </c>
      <c r="F8" s="35" t="s">
        <v>18</v>
      </c>
      <c r="G8" s="36"/>
      <c r="H8" s="37" t="s">
        <v>19</v>
      </c>
      <c r="I8" s="38" t="s">
        <v>20</v>
      </c>
      <c r="J8" s="39">
        <v>6</v>
      </c>
      <c r="K8" s="40">
        <v>7</v>
      </c>
      <c r="L8" s="41" t="s">
        <v>21</v>
      </c>
    </row>
    <row r="9" spans="1:12" ht="26.25" customHeight="1">
      <c r="A9" s="42" t="s">
        <v>22</v>
      </c>
      <c r="B9" s="463" t="s">
        <v>23</v>
      </c>
      <c r="C9" s="463"/>
      <c r="D9" s="43">
        <f t="shared" ref="D9:L9" si="0">D11+D112+D119+D129+D184+D231</f>
        <v>463959721</v>
      </c>
      <c r="E9" s="43">
        <f t="shared" si="0"/>
        <v>420852892</v>
      </c>
      <c r="F9" s="43">
        <f>F11+F112+F119+F129+F184+F231</f>
        <v>462891093</v>
      </c>
      <c r="G9" s="43">
        <f t="shared" si="0"/>
        <v>0</v>
      </c>
      <c r="H9" s="44">
        <f t="shared" si="0"/>
        <v>65334803</v>
      </c>
      <c r="I9" s="43">
        <f t="shared" si="0"/>
        <v>397556290</v>
      </c>
      <c r="J9" s="43">
        <f t="shared" si="0"/>
        <v>400426457</v>
      </c>
      <c r="K9" s="43">
        <f t="shared" si="0"/>
        <v>0</v>
      </c>
      <c r="L9" s="43">
        <f t="shared" si="0"/>
        <v>62464636</v>
      </c>
    </row>
    <row r="10" spans="1:12" ht="27" customHeight="1">
      <c r="A10" s="45" t="s">
        <v>24</v>
      </c>
      <c r="B10" s="46" t="s">
        <v>25</v>
      </c>
      <c r="C10" s="46"/>
      <c r="D10" s="47">
        <f>D11-D45-D107+D112+D119+D231</f>
        <v>300587535</v>
      </c>
      <c r="E10" s="47">
        <f t="shared" ref="E10:L10" si="1">E11-E45-E107+E112+E119</f>
        <v>253843606</v>
      </c>
      <c r="F10" s="47">
        <f t="shared" si="1"/>
        <v>329283351</v>
      </c>
      <c r="G10" s="47">
        <f t="shared" si="1"/>
        <v>0</v>
      </c>
      <c r="H10" s="44">
        <f t="shared" si="1"/>
        <v>65334803</v>
      </c>
      <c r="I10" s="47">
        <f t="shared" si="1"/>
        <v>263948548</v>
      </c>
      <c r="J10" s="47">
        <f t="shared" si="1"/>
        <v>266818715</v>
      </c>
      <c r="K10" s="47">
        <f t="shared" si="1"/>
        <v>0</v>
      </c>
      <c r="L10" s="47">
        <f t="shared" si="1"/>
        <v>62464636</v>
      </c>
    </row>
    <row r="11" spans="1:12" ht="20.100000000000001" customHeight="1">
      <c r="A11" s="48" t="s">
        <v>26</v>
      </c>
      <c r="B11" s="419" t="s">
        <v>27</v>
      </c>
      <c r="C11" s="419"/>
      <c r="D11" s="47">
        <f t="shared" ref="D11:L11" si="2">D12+D66</f>
        <v>283354664</v>
      </c>
      <c r="E11" s="47">
        <f t="shared" si="2"/>
        <v>312509000</v>
      </c>
      <c r="F11" s="47">
        <f t="shared" si="2"/>
        <v>371167529</v>
      </c>
      <c r="G11" s="47">
        <f t="shared" si="2"/>
        <v>0</v>
      </c>
      <c r="H11" s="44">
        <f t="shared" si="2"/>
        <v>65334803</v>
      </c>
      <c r="I11" s="47">
        <f t="shared" si="2"/>
        <v>305832726</v>
      </c>
      <c r="J11" s="47">
        <f t="shared" si="2"/>
        <v>308702893</v>
      </c>
      <c r="K11" s="47">
        <f t="shared" si="2"/>
        <v>0</v>
      </c>
      <c r="L11" s="47">
        <f t="shared" si="2"/>
        <v>62464636</v>
      </c>
    </row>
    <row r="12" spans="1:12" ht="24.75" customHeight="1">
      <c r="A12" s="48" t="s">
        <v>28</v>
      </c>
      <c r="B12" s="419" t="s">
        <v>29</v>
      </c>
      <c r="C12" s="419"/>
      <c r="D12" s="47">
        <f t="shared" ref="D12:L12" si="3">D13+D31+D33+D44+D63</f>
        <v>261133181</v>
      </c>
      <c r="E12" s="47">
        <f t="shared" si="3"/>
        <v>290976673</v>
      </c>
      <c r="F12" s="47">
        <f t="shared" si="3"/>
        <v>334124044</v>
      </c>
      <c r="G12" s="47">
        <f t="shared" si="3"/>
        <v>0</v>
      </c>
      <c r="H12" s="44">
        <f t="shared" si="3"/>
        <v>48659056</v>
      </c>
      <c r="I12" s="47">
        <f t="shared" si="3"/>
        <v>285464988</v>
      </c>
      <c r="J12" s="47">
        <f t="shared" si="3"/>
        <v>286993928</v>
      </c>
      <c r="K12" s="47">
        <f t="shared" si="3"/>
        <v>0</v>
      </c>
      <c r="L12" s="47">
        <f t="shared" si="3"/>
        <v>47130116</v>
      </c>
    </row>
    <row r="13" spans="1:12" ht="25.5" customHeight="1">
      <c r="A13" s="451" t="s">
        <v>30</v>
      </c>
      <c r="B13" s="419" t="s">
        <v>31</v>
      </c>
      <c r="C13" s="419"/>
      <c r="D13" s="452">
        <f t="shared" ref="D13:L13" si="4">D15+D18+D27</f>
        <v>151118692</v>
      </c>
      <c r="E13" s="453">
        <f t="shared" si="4"/>
        <v>168761909</v>
      </c>
      <c r="F13" s="47">
        <f t="shared" si="4"/>
        <v>167019015</v>
      </c>
      <c r="G13" s="47">
        <f t="shared" si="4"/>
        <v>0</v>
      </c>
      <c r="H13" s="44">
        <f t="shared" si="4"/>
        <v>139444</v>
      </c>
      <c r="I13" s="47">
        <f t="shared" si="4"/>
        <v>166879571</v>
      </c>
      <c r="J13" s="47">
        <f t="shared" si="4"/>
        <v>166873466</v>
      </c>
      <c r="K13" s="47">
        <f t="shared" si="4"/>
        <v>0</v>
      </c>
      <c r="L13" s="47">
        <f t="shared" si="4"/>
        <v>145549</v>
      </c>
    </row>
    <row r="14" spans="1:12" ht="1.5" hidden="1" customHeight="1">
      <c r="A14" s="451"/>
      <c r="B14" s="419"/>
      <c r="C14" s="419"/>
      <c r="D14" s="452"/>
      <c r="E14" s="454"/>
      <c r="F14" s="47">
        <f>H14+I14</f>
        <v>0</v>
      </c>
      <c r="G14" s="47"/>
      <c r="H14" s="44"/>
      <c r="I14" s="47">
        <f>J14</f>
        <v>0</v>
      </c>
      <c r="J14" s="49"/>
      <c r="K14" s="49"/>
      <c r="L14" s="50">
        <f>F14-J14-K14</f>
        <v>0</v>
      </c>
    </row>
    <row r="15" spans="1:12" ht="26.25" customHeight="1">
      <c r="A15" s="48" t="s">
        <v>32</v>
      </c>
      <c r="B15" s="46" t="s">
        <v>33</v>
      </c>
      <c r="C15" s="51"/>
      <c r="D15" s="52">
        <f t="shared" ref="D15:L16" si="5">D16</f>
        <v>450000</v>
      </c>
      <c r="E15" s="52">
        <f t="shared" si="5"/>
        <v>7650000</v>
      </c>
      <c r="F15" s="52">
        <f t="shared" si="5"/>
        <v>6889877</v>
      </c>
      <c r="G15" s="52">
        <f t="shared" si="5"/>
        <v>0</v>
      </c>
      <c r="H15" s="44">
        <f t="shared" si="5"/>
        <v>0</v>
      </c>
      <c r="I15" s="52">
        <f t="shared" si="5"/>
        <v>6889877</v>
      </c>
      <c r="J15" s="52">
        <f t="shared" si="5"/>
        <v>6889877</v>
      </c>
      <c r="K15" s="52">
        <f t="shared" si="5"/>
        <v>0</v>
      </c>
      <c r="L15" s="52">
        <f t="shared" si="5"/>
        <v>0</v>
      </c>
    </row>
    <row r="16" spans="1:12" ht="14.25" customHeight="1">
      <c r="A16" s="53" t="s">
        <v>34</v>
      </c>
      <c r="B16" s="447" t="s">
        <v>35</v>
      </c>
      <c r="C16" s="448"/>
      <c r="D16" s="56">
        <f t="shared" si="5"/>
        <v>450000</v>
      </c>
      <c r="E16" s="56">
        <f t="shared" si="5"/>
        <v>7650000</v>
      </c>
      <c r="F16" s="56">
        <f t="shared" si="5"/>
        <v>6889877</v>
      </c>
      <c r="G16" s="56">
        <f t="shared" si="5"/>
        <v>0</v>
      </c>
      <c r="H16" s="44">
        <f t="shared" si="5"/>
        <v>0</v>
      </c>
      <c r="I16" s="56">
        <f t="shared" si="5"/>
        <v>6889877</v>
      </c>
      <c r="J16" s="56">
        <f t="shared" si="5"/>
        <v>6889877</v>
      </c>
      <c r="K16" s="56">
        <f t="shared" si="5"/>
        <v>0</v>
      </c>
      <c r="L16" s="56">
        <f t="shared" si="5"/>
        <v>0</v>
      </c>
    </row>
    <row r="17" spans="1:12" ht="14.25" customHeight="1">
      <c r="A17" s="57" t="s">
        <v>36</v>
      </c>
      <c r="B17" s="58" t="s">
        <v>37</v>
      </c>
      <c r="C17" s="59"/>
      <c r="D17" s="60">
        <f>D259</f>
        <v>450000</v>
      </c>
      <c r="E17" s="60">
        <f>E259</f>
        <v>7650000</v>
      </c>
      <c r="F17" s="60">
        <f t="shared" ref="F17:L17" si="6">F259</f>
        <v>6889877</v>
      </c>
      <c r="G17" s="60">
        <f t="shared" si="6"/>
        <v>0</v>
      </c>
      <c r="H17" s="61">
        <f t="shared" si="6"/>
        <v>0</v>
      </c>
      <c r="I17" s="60">
        <f t="shared" si="6"/>
        <v>6889877</v>
      </c>
      <c r="J17" s="60">
        <f t="shared" si="6"/>
        <v>6889877</v>
      </c>
      <c r="K17" s="60">
        <f t="shared" si="6"/>
        <v>0</v>
      </c>
      <c r="L17" s="60">
        <f t="shared" si="6"/>
        <v>0</v>
      </c>
    </row>
    <row r="18" spans="1:12" s="64" customFormat="1" ht="35.25" customHeight="1">
      <c r="A18" s="48" t="s">
        <v>38</v>
      </c>
      <c r="B18" s="46" t="s">
        <v>39</v>
      </c>
      <c r="C18" s="62"/>
      <c r="D18" s="52">
        <f t="shared" ref="D18:L18" si="7">D19+D22</f>
        <v>148005493</v>
      </c>
      <c r="E18" s="52">
        <f t="shared" si="7"/>
        <v>158448710</v>
      </c>
      <c r="F18" s="52">
        <f t="shared" si="7"/>
        <v>157405724</v>
      </c>
      <c r="G18" s="52">
        <f t="shared" si="7"/>
        <v>0</v>
      </c>
      <c r="H18" s="44">
        <f t="shared" si="7"/>
        <v>0</v>
      </c>
      <c r="I18" s="52">
        <f t="shared" si="7"/>
        <v>157405724</v>
      </c>
      <c r="J18" s="52">
        <f t="shared" si="7"/>
        <v>157405724</v>
      </c>
      <c r="K18" s="52">
        <f t="shared" si="7"/>
        <v>0</v>
      </c>
      <c r="L18" s="63">
        <f t="shared" si="7"/>
        <v>0</v>
      </c>
    </row>
    <row r="19" spans="1:12" ht="24" customHeight="1">
      <c r="A19" s="65" t="s">
        <v>40</v>
      </c>
      <c r="B19" s="66" t="s">
        <v>41</v>
      </c>
      <c r="C19" s="67"/>
      <c r="D19" s="56">
        <f t="shared" ref="D19:L19" si="8">D20+D21</f>
        <v>503493</v>
      </c>
      <c r="E19" s="56">
        <f t="shared" si="8"/>
        <v>720000</v>
      </c>
      <c r="F19" s="56">
        <f t="shared" si="8"/>
        <v>717219</v>
      </c>
      <c r="G19" s="56">
        <f t="shared" si="8"/>
        <v>0</v>
      </c>
      <c r="H19" s="44">
        <f t="shared" si="8"/>
        <v>0</v>
      </c>
      <c r="I19" s="56">
        <f t="shared" si="8"/>
        <v>717219</v>
      </c>
      <c r="J19" s="56">
        <f t="shared" si="8"/>
        <v>717219</v>
      </c>
      <c r="K19" s="56">
        <f t="shared" si="8"/>
        <v>0</v>
      </c>
      <c r="L19" s="56">
        <f t="shared" si="8"/>
        <v>0</v>
      </c>
    </row>
    <row r="20" spans="1:12" ht="18.75" customHeight="1">
      <c r="A20" s="68" t="s">
        <v>42</v>
      </c>
      <c r="B20" s="69" t="s">
        <v>43</v>
      </c>
      <c r="C20" s="69"/>
      <c r="D20" s="70">
        <f>D262</f>
        <v>0</v>
      </c>
      <c r="E20" s="70">
        <f>E262</f>
        <v>0</v>
      </c>
      <c r="F20" s="70">
        <f t="shared" ref="F20:L21" si="9">F262</f>
        <v>0</v>
      </c>
      <c r="G20" s="70">
        <f t="shared" si="9"/>
        <v>0</v>
      </c>
      <c r="H20" s="71">
        <f t="shared" si="9"/>
        <v>0</v>
      </c>
      <c r="I20" s="70">
        <f t="shared" si="9"/>
        <v>0</v>
      </c>
      <c r="J20" s="70">
        <f t="shared" si="9"/>
        <v>0</v>
      </c>
      <c r="K20" s="70">
        <v>0</v>
      </c>
      <c r="L20" s="70">
        <f t="shared" si="9"/>
        <v>0</v>
      </c>
    </row>
    <row r="21" spans="1:12" ht="29.25" customHeight="1">
      <c r="A21" s="72" t="s">
        <v>44</v>
      </c>
      <c r="B21" s="73" t="s">
        <v>45</v>
      </c>
      <c r="C21" s="69"/>
      <c r="D21" s="70">
        <f>D263</f>
        <v>503493</v>
      </c>
      <c r="E21" s="70">
        <f>E263</f>
        <v>720000</v>
      </c>
      <c r="F21" s="70">
        <f t="shared" si="9"/>
        <v>717219</v>
      </c>
      <c r="G21" s="70">
        <f t="shared" si="9"/>
        <v>0</v>
      </c>
      <c r="H21" s="71">
        <f t="shared" si="9"/>
        <v>0</v>
      </c>
      <c r="I21" s="70">
        <f t="shared" si="9"/>
        <v>717219</v>
      </c>
      <c r="J21" s="70">
        <f t="shared" si="9"/>
        <v>717219</v>
      </c>
      <c r="K21" s="70">
        <f t="shared" si="9"/>
        <v>0</v>
      </c>
      <c r="L21" s="70">
        <f t="shared" si="9"/>
        <v>0</v>
      </c>
    </row>
    <row r="22" spans="1:12" ht="27.75" customHeight="1">
      <c r="A22" s="74" t="s">
        <v>46</v>
      </c>
      <c r="B22" s="54" t="s">
        <v>47</v>
      </c>
      <c r="C22" s="55"/>
      <c r="D22" s="75">
        <f>D23+D24+D25+D26</f>
        <v>147502000</v>
      </c>
      <c r="E22" s="75">
        <f t="shared" ref="E22:L22" si="10">E23+E24+E25+E26</f>
        <v>157728710</v>
      </c>
      <c r="F22" s="75">
        <f t="shared" si="10"/>
        <v>156688505</v>
      </c>
      <c r="G22" s="75">
        <f t="shared" si="10"/>
        <v>0</v>
      </c>
      <c r="H22" s="75">
        <f t="shared" si="10"/>
        <v>0</v>
      </c>
      <c r="I22" s="75">
        <f t="shared" si="10"/>
        <v>156688505</v>
      </c>
      <c r="J22" s="75">
        <f t="shared" si="10"/>
        <v>156688505</v>
      </c>
      <c r="K22" s="75">
        <f t="shared" si="10"/>
        <v>0</v>
      </c>
      <c r="L22" s="75">
        <f t="shared" si="10"/>
        <v>0</v>
      </c>
    </row>
    <row r="23" spans="1:12" ht="15" customHeight="1">
      <c r="A23" s="76" t="s">
        <v>48</v>
      </c>
      <c r="B23" s="73" t="s">
        <v>49</v>
      </c>
      <c r="C23" s="69"/>
      <c r="D23" s="70">
        <f t="shared" ref="D23:L26" si="11">D265</f>
        <v>142983000</v>
      </c>
      <c r="E23" s="70">
        <f t="shared" si="11"/>
        <v>142983000</v>
      </c>
      <c r="F23" s="70">
        <f t="shared" si="11"/>
        <v>141942795</v>
      </c>
      <c r="G23" s="70">
        <f t="shared" si="11"/>
        <v>0</v>
      </c>
      <c r="H23" s="71">
        <f t="shared" si="11"/>
        <v>0</v>
      </c>
      <c r="I23" s="70">
        <f t="shared" si="11"/>
        <v>141942795</v>
      </c>
      <c r="J23" s="70">
        <f t="shared" si="11"/>
        <v>141942795</v>
      </c>
      <c r="K23" s="70">
        <f t="shared" si="11"/>
        <v>0</v>
      </c>
      <c r="L23" s="70">
        <f t="shared" si="11"/>
        <v>0</v>
      </c>
    </row>
    <row r="24" spans="1:12" ht="28.5" customHeight="1">
      <c r="A24" s="76" t="s">
        <v>50</v>
      </c>
      <c r="B24" s="73" t="s">
        <v>51</v>
      </c>
      <c r="C24" s="69"/>
      <c r="D24" s="70">
        <f t="shared" si="11"/>
        <v>0</v>
      </c>
      <c r="E24" s="70">
        <f t="shared" si="11"/>
        <v>0</v>
      </c>
      <c r="F24" s="70">
        <f t="shared" si="11"/>
        <v>0</v>
      </c>
      <c r="G24" s="70">
        <f t="shared" si="11"/>
        <v>0</v>
      </c>
      <c r="H24" s="71">
        <f t="shared" si="11"/>
        <v>0</v>
      </c>
      <c r="I24" s="70">
        <f t="shared" si="11"/>
        <v>0</v>
      </c>
      <c r="J24" s="70">
        <f t="shared" si="11"/>
        <v>0</v>
      </c>
      <c r="K24" s="70">
        <f t="shared" si="11"/>
        <v>0</v>
      </c>
      <c r="L24" s="70">
        <f t="shared" si="11"/>
        <v>0</v>
      </c>
    </row>
    <row r="25" spans="1:12" ht="28.5" customHeight="1">
      <c r="A25" s="76" t="s">
        <v>52</v>
      </c>
      <c r="B25" s="77" t="s">
        <v>53</v>
      </c>
      <c r="C25" s="69"/>
      <c r="D25" s="70">
        <f t="shared" si="11"/>
        <v>4519000</v>
      </c>
      <c r="E25" s="70">
        <f t="shared" si="11"/>
        <v>4531640</v>
      </c>
      <c r="F25" s="70">
        <f t="shared" si="11"/>
        <v>4531640</v>
      </c>
      <c r="G25" s="70">
        <f t="shared" si="11"/>
        <v>0</v>
      </c>
      <c r="H25" s="71">
        <f t="shared" si="11"/>
        <v>0</v>
      </c>
      <c r="I25" s="70">
        <f t="shared" si="11"/>
        <v>4531640</v>
      </c>
      <c r="J25" s="70">
        <f t="shared" si="11"/>
        <v>4531640</v>
      </c>
      <c r="K25" s="70">
        <f t="shared" si="11"/>
        <v>0</v>
      </c>
      <c r="L25" s="70">
        <f t="shared" si="11"/>
        <v>0</v>
      </c>
    </row>
    <row r="26" spans="1:12" ht="28.5" customHeight="1">
      <c r="A26" s="76" t="s">
        <v>54</v>
      </c>
      <c r="B26" s="77" t="s">
        <v>55</v>
      </c>
      <c r="C26" s="69"/>
      <c r="D26" s="70">
        <f>D268</f>
        <v>0</v>
      </c>
      <c r="E26" s="70">
        <f t="shared" si="11"/>
        <v>10214070</v>
      </c>
      <c r="F26" s="70">
        <f t="shared" si="11"/>
        <v>10214070</v>
      </c>
      <c r="G26" s="70">
        <f t="shared" si="11"/>
        <v>0</v>
      </c>
      <c r="H26" s="70">
        <f t="shared" si="11"/>
        <v>0</v>
      </c>
      <c r="I26" s="70">
        <f t="shared" si="11"/>
        <v>10214070</v>
      </c>
      <c r="J26" s="70">
        <f t="shared" si="11"/>
        <v>10214070</v>
      </c>
      <c r="K26" s="70">
        <f t="shared" si="11"/>
        <v>0</v>
      </c>
      <c r="L26" s="70">
        <f t="shared" si="11"/>
        <v>0</v>
      </c>
    </row>
    <row r="27" spans="1:12" ht="24.75" customHeight="1">
      <c r="A27" s="78" t="s">
        <v>56</v>
      </c>
      <c r="B27" s="46" t="s">
        <v>57</v>
      </c>
      <c r="C27" s="62"/>
      <c r="D27" s="52">
        <f t="shared" ref="D27:L28" si="12">D28</f>
        <v>2663199</v>
      </c>
      <c r="E27" s="52">
        <f t="shared" si="12"/>
        <v>2663199</v>
      </c>
      <c r="F27" s="52">
        <f t="shared" si="12"/>
        <v>2723414</v>
      </c>
      <c r="G27" s="52">
        <f t="shared" si="12"/>
        <v>0</v>
      </c>
      <c r="H27" s="44">
        <f t="shared" si="12"/>
        <v>139444</v>
      </c>
      <c r="I27" s="52">
        <f t="shared" si="12"/>
        <v>2583970</v>
      </c>
      <c r="J27" s="52">
        <f t="shared" si="12"/>
        <v>2577865</v>
      </c>
      <c r="K27" s="52">
        <f t="shared" si="12"/>
        <v>0</v>
      </c>
      <c r="L27" s="52">
        <f t="shared" si="12"/>
        <v>145549</v>
      </c>
    </row>
    <row r="28" spans="1:12" ht="28.5" customHeight="1">
      <c r="A28" s="53" t="s">
        <v>58</v>
      </c>
      <c r="B28" s="54" t="s">
        <v>59</v>
      </c>
      <c r="C28" s="67"/>
      <c r="D28" s="56">
        <f t="shared" si="12"/>
        <v>2663199</v>
      </c>
      <c r="E28" s="56">
        <f t="shared" si="12"/>
        <v>2663199</v>
      </c>
      <c r="F28" s="56">
        <f t="shared" si="12"/>
        <v>2723414</v>
      </c>
      <c r="G28" s="56">
        <f t="shared" si="12"/>
        <v>0</v>
      </c>
      <c r="H28" s="44">
        <f t="shared" si="12"/>
        <v>139444</v>
      </c>
      <c r="I28" s="56">
        <f t="shared" si="12"/>
        <v>2583970</v>
      </c>
      <c r="J28" s="56">
        <f t="shared" si="12"/>
        <v>2577865</v>
      </c>
      <c r="K28" s="56">
        <f t="shared" si="12"/>
        <v>0</v>
      </c>
      <c r="L28" s="79">
        <f t="shared" si="12"/>
        <v>145549</v>
      </c>
    </row>
    <row r="29" spans="1:12" ht="17.25" customHeight="1">
      <c r="A29" s="80" t="s">
        <v>60</v>
      </c>
      <c r="B29" s="73" t="s">
        <v>61</v>
      </c>
      <c r="C29" s="69"/>
      <c r="D29" s="70">
        <f>D271</f>
        <v>2663199</v>
      </c>
      <c r="E29" s="70">
        <f>E271</f>
        <v>2663199</v>
      </c>
      <c r="F29" s="70">
        <f t="shared" ref="F29:L29" si="13">F271</f>
        <v>2723414</v>
      </c>
      <c r="G29" s="70">
        <f t="shared" si="13"/>
        <v>0</v>
      </c>
      <c r="H29" s="71">
        <f t="shared" si="13"/>
        <v>139444</v>
      </c>
      <c r="I29" s="70">
        <f t="shared" si="13"/>
        <v>2583970</v>
      </c>
      <c r="J29" s="70">
        <f t="shared" si="13"/>
        <v>2577865</v>
      </c>
      <c r="K29" s="70">
        <f t="shared" si="13"/>
        <v>0</v>
      </c>
      <c r="L29" s="70">
        <f t="shared" si="13"/>
        <v>145549</v>
      </c>
    </row>
    <row r="30" spans="1:12" ht="27.75" customHeight="1">
      <c r="A30" s="81" t="s">
        <v>62</v>
      </c>
      <c r="B30" s="82"/>
      <c r="C30" s="83"/>
      <c r="D30" s="84"/>
      <c r="E30" s="85"/>
      <c r="F30" s="70">
        <f>H30+I30</f>
        <v>0</v>
      </c>
      <c r="G30" s="85"/>
      <c r="H30" s="86"/>
      <c r="I30" s="70">
        <f>J30</f>
        <v>0</v>
      </c>
      <c r="J30" s="87"/>
      <c r="K30" s="87">
        <v>0</v>
      </c>
      <c r="L30" s="88">
        <f>F30-J30-K30</f>
        <v>0</v>
      </c>
    </row>
    <row r="31" spans="1:12" ht="27.75" hidden="1" customHeight="1">
      <c r="A31" s="89" t="s">
        <v>63</v>
      </c>
      <c r="B31" s="90" t="s">
        <v>64</v>
      </c>
      <c r="C31" s="91"/>
      <c r="D31" s="92">
        <f t="shared" ref="D31:L31" si="14">D32</f>
        <v>0</v>
      </c>
      <c r="E31" s="92">
        <f t="shared" si="14"/>
        <v>0</v>
      </c>
      <c r="F31" s="92">
        <f t="shared" si="14"/>
        <v>0</v>
      </c>
      <c r="G31" s="92">
        <f t="shared" si="14"/>
        <v>0</v>
      </c>
      <c r="H31" s="93">
        <f t="shared" si="14"/>
        <v>0</v>
      </c>
      <c r="I31" s="92">
        <f t="shared" si="14"/>
        <v>0</v>
      </c>
      <c r="J31" s="92">
        <f t="shared" si="14"/>
        <v>0</v>
      </c>
      <c r="K31" s="92">
        <f t="shared" si="14"/>
        <v>0</v>
      </c>
      <c r="L31" s="94">
        <f t="shared" si="14"/>
        <v>0</v>
      </c>
    </row>
    <row r="32" spans="1:12" ht="27" hidden="1" customHeight="1">
      <c r="A32" s="76" t="s">
        <v>65</v>
      </c>
      <c r="B32" s="73" t="s">
        <v>66</v>
      </c>
      <c r="C32" s="83"/>
      <c r="D32" s="95">
        <f>D274</f>
        <v>0</v>
      </c>
      <c r="E32" s="95">
        <f>E274</f>
        <v>0</v>
      </c>
      <c r="F32" s="96">
        <f>H32+I32</f>
        <v>0</v>
      </c>
      <c r="G32" s="95">
        <f>G274</f>
        <v>0</v>
      </c>
      <c r="H32" s="93">
        <f>H274</f>
        <v>0</v>
      </c>
      <c r="I32" s="96">
        <f>J32</f>
        <v>0</v>
      </c>
      <c r="J32" s="95">
        <f>J274</f>
        <v>0</v>
      </c>
      <c r="K32" s="95">
        <f>K274</f>
        <v>0</v>
      </c>
      <c r="L32" s="97">
        <f>F32-J32-K32</f>
        <v>0</v>
      </c>
    </row>
    <row r="33" spans="1:12" ht="17.25" customHeight="1">
      <c r="A33" s="78" t="s">
        <v>67</v>
      </c>
      <c r="B33" s="419" t="s">
        <v>68</v>
      </c>
      <c r="C33" s="419"/>
      <c r="D33" s="47">
        <f t="shared" ref="D33:L33" si="15">D34</f>
        <v>47244620</v>
      </c>
      <c r="E33" s="47">
        <f t="shared" si="15"/>
        <v>47393841</v>
      </c>
      <c r="F33" s="47">
        <f t="shared" si="15"/>
        <v>77987770</v>
      </c>
      <c r="G33" s="47">
        <f t="shared" si="15"/>
        <v>0</v>
      </c>
      <c r="H33" s="44">
        <f t="shared" si="15"/>
        <v>32979197</v>
      </c>
      <c r="I33" s="47">
        <f t="shared" si="15"/>
        <v>45008573</v>
      </c>
      <c r="J33" s="47">
        <f t="shared" si="15"/>
        <v>46908159</v>
      </c>
      <c r="K33" s="47">
        <f t="shared" si="15"/>
        <v>0</v>
      </c>
      <c r="L33" s="47">
        <f t="shared" si="15"/>
        <v>31079611</v>
      </c>
    </row>
    <row r="34" spans="1:12" ht="27" customHeight="1">
      <c r="A34" s="53" t="s">
        <v>69</v>
      </c>
      <c r="B34" s="54" t="s">
        <v>70</v>
      </c>
      <c r="C34" s="55"/>
      <c r="D34" s="56">
        <f t="shared" ref="D34:L34" si="16">D35+D38+D42+D43</f>
        <v>47244620</v>
      </c>
      <c r="E34" s="56">
        <f t="shared" si="16"/>
        <v>47393841</v>
      </c>
      <c r="F34" s="98">
        <f>F35+F38+F42+F43</f>
        <v>77987770</v>
      </c>
      <c r="G34" s="56">
        <f t="shared" si="16"/>
        <v>0</v>
      </c>
      <c r="H34" s="44">
        <f t="shared" si="16"/>
        <v>32979197</v>
      </c>
      <c r="I34" s="56">
        <f t="shared" si="16"/>
        <v>45008573</v>
      </c>
      <c r="J34" s="56">
        <f t="shared" si="16"/>
        <v>46908159</v>
      </c>
      <c r="K34" s="56">
        <f t="shared" si="16"/>
        <v>0</v>
      </c>
      <c r="L34" s="56">
        <f t="shared" si="16"/>
        <v>31079611</v>
      </c>
    </row>
    <row r="35" spans="1:12" ht="18.75" customHeight="1">
      <c r="A35" s="99" t="s">
        <v>71</v>
      </c>
      <c r="B35" s="100" t="s">
        <v>72</v>
      </c>
      <c r="C35" s="101"/>
      <c r="D35" s="102">
        <f t="shared" ref="D35:L35" si="17">D36+D37</f>
        <v>38069267</v>
      </c>
      <c r="E35" s="102">
        <f t="shared" si="17"/>
        <v>38069267</v>
      </c>
      <c r="F35" s="102">
        <f t="shared" si="17"/>
        <v>63839749</v>
      </c>
      <c r="G35" s="102">
        <f t="shared" si="17"/>
        <v>0</v>
      </c>
      <c r="H35" s="93">
        <f t="shared" si="17"/>
        <v>27696424</v>
      </c>
      <c r="I35" s="102">
        <f t="shared" si="17"/>
        <v>36143325</v>
      </c>
      <c r="J35" s="102">
        <f t="shared" si="17"/>
        <v>37827391</v>
      </c>
      <c r="K35" s="102">
        <f t="shared" si="17"/>
        <v>0</v>
      </c>
      <c r="L35" s="102">
        <f t="shared" si="17"/>
        <v>26012358</v>
      </c>
    </row>
    <row r="36" spans="1:12" ht="15.75" customHeight="1">
      <c r="A36" s="76" t="s">
        <v>73</v>
      </c>
      <c r="B36" s="421" t="s">
        <v>74</v>
      </c>
      <c r="C36" s="425"/>
      <c r="D36" s="70">
        <f>D278</f>
        <v>13930625</v>
      </c>
      <c r="E36" s="70">
        <f>E278</f>
        <v>13930625</v>
      </c>
      <c r="F36" s="70">
        <f t="shared" ref="F36:L37" si="18">F278</f>
        <v>18155553</v>
      </c>
      <c r="G36" s="70">
        <f t="shared" si="18"/>
        <v>0</v>
      </c>
      <c r="H36" s="71">
        <f t="shared" si="18"/>
        <v>4070591</v>
      </c>
      <c r="I36" s="70">
        <f t="shared" si="18"/>
        <v>14084962</v>
      </c>
      <c r="J36" s="70">
        <f t="shared" si="18"/>
        <v>13640340</v>
      </c>
      <c r="K36" s="70">
        <f t="shared" si="18"/>
        <v>0</v>
      </c>
      <c r="L36" s="70">
        <f t="shared" si="18"/>
        <v>4515213</v>
      </c>
    </row>
    <row r="37" spans="1:12" ht="16.5" customHeight="1">
      <c r="A37" s="76" t="s">
        <v>75</v>
      </c>
      <c r="B37" s="103" t="s">
        <v>76</v>
      </c>
      <c r="C37" s="104"/>
      <c r="D37" s="70">
        <f>D279</f>
        <v>24138642</v>
      </c>
      <c r="E37" s="70">
        <f>E279</f>
        <v>24138642</v>
      </c>
      <c r="F37" s="70">
        <f t="shared" si="18"/>
        <v>45684196</v>
      </c>
      <c r="G37" s="70">
        <f t="shared" si="18"/>
        <v>0</v>
      </c>
      <c r="H37" s="71">
        <f t="shared" si="18"/>
        <v>23625833</v>
      </c>
      <c r="I37" s="70">
        <f t="shared" si="18"/>
        <v>22058363</v>
      </c>
      <c r="J37" s="70">
        <f t="shared" si="18"/>
        <v>24187051</v>
      </c>
      <c r="K37" s="70">
        <f t="shared" si="18"/>
        <v>0</v>
      </c>
      <c r="L37" s="70">
        <f t="shared" si="18"/>
        <v>21497145</v>
      </c>
    </row>
    <row r="38" spans="1:12" ht="42.75" customHeight="1">
      <c r="A38" s="105" t="s">
        <v>77</v>
      </c>
      <c r="B38" s="449" t="s">
        <v>78</v>
      </c>
      <c r="C38" s="450"/>
      <c r="D38" s="106">
        <f t="shared" ref="D38:L38" si="19">D39+D40+D41</f>
        <v>7084574</v>
      </c>
      <c r="E38" s="106">
        <f t="shared" si="19"/>
        <v>6934574</v>
      </c>
      <c r="F38" s="106">
        <f t="shared" si="19"/>
        <v>11374731</v>
      </c>
      <c r="G38" s="106">
        <f t="shared" si="19"/>
        <v>0</v>
      </c>
      <c r="H38" s="107">
        <f t="shared" si="19"/>
        <v>5032056</v>
      </c>
      <c r="I38" s="106">
        <f t="shared" si="19"/>
        <v>6342675</v>
      </c>
      <c r="J38" s="106">
        <f t="shared" si="19"/>
        <v>6620245</v>
      </c>
      <c r="K38" s="106">
        <f t="shared" si="19"/>
        <v>0</v>
      </c>
      <c r="L38" s="108">
        <f t="shared" si="19"/>
        <v>4754486</v>
      </c>
    </row>
    <row r="39" spans="1:12" ht="17.25" customHeight="1">
      <c r="A39" s="76" t="s">
        <v>79</v>
      </c>
      <c r="B39" s="421" t="s">
        <v>80</v>
      </c>
      <c r="C39" s="425"/>
      <c r="D39" s="70">
        <f t="shared" ref="D39:L43" si="20">D281</f>
        <v>3495483</v>
      </c>
      <c r="E39" s="70">
        <f t="shared" si="20"/>
        <v>3495483</v>
      </c>
      <c r="F39" s="70">
        <f t="shared" si="20"/>
        <v>4813146</v>
      </c>
      <c r="G39" s="70">
        <f t="shared" si="20"/>
        <v>0</v>
      </c>
      <c r="H39" s="71">
        <f t="shared" si="20"/>
        <v>1419562</v>
      </c>
      <c r="I39" s="70">
        <f t="shared" si="20"/>
        <v>3393584</v>
      </c>
      <c r="J39" s="70">
        <f t="shared" si="20"/>
        <v>3469135</v>
      </c>
      <c r="K39" s="70">
        <f t="shared" si="20"/>
        <v>0</v>
      </c>
      <c r="L39" s="70">
        <f t="shared" si="20"/>
        <v>1344011</v>
      </c>
    </row>
    <row r="40" spans="1:12" ht="14.25" customHeight="1">
      <c r="A40" s="76" t="s">
        <v>81</v>
      </c>
      <c r="B40" s="103" t="s">
        <v>82</v>
      </c>
      <c r="C40" s="104"/>
      <c r="D40" s="70">
        <f t="shared" si="20"/>
        <v>2500720</v>
      </c>
      <c r="E40" s="70">
        <f t="shared" si="20"/>
        <v>2350720</v>
      </c>
      <c r="F40" s="70">
        <f t="shared" si="20"/>
        <v>4974203</v>
      </c>
      <c r="G40" s="70">
        <f t="shared" si="20"/>
        <v>0</v>
      </c>
      <c r="H40" s="71">
        <f t="shared" si="20"/>
        <v>3009793</v>
      </c>
      <c r="I40" s="70">
        <f t="shared" si="20"/>
        <v>1964410</v>
      </c>
      <c r="J40" s="70">
        <f t="shared" si="20"/>
        <v>2182400</v>
      </c>
      <c r="K40" s="70">
        <f t="shared" si="20"/>
        <v>0</v>
      </c>
      <c r="L40" s="70">
        <f t="shared" si="20"/>
        <v>2791803</v>
      </c>
    </row>
    <row r="41" spans="1:12" ht="30.75" customHeight="1">
      <c r="A41" s="76" t="s">
        <v>83</v>
      </c>
      <c r="B41" s="103" t="s">
        <v>84</v>
      </c>
      <c r="C41" s="104"/>
      <c r="D41" s="70">
        <f>D283</f>
        <v>1088371</v>
      </c>
      <c r="E41" s="70">
        <f t="shared" si="20"/>
        <v>1088371</v>
      </c>
      <c r="F41" s="70">
        <f t="shared" si="20"/>
        <v>1587382</v>
      </c>
      <c r="G41" s="70">
        <f t="shared" si="20"/>
        <v>0</v>
      </c>
      <c r="H41" s="71">
        <f t="shared" si="20"/>
        <v>602701</v>
      </c>
      <c r="I41" s="70">
        <f t="shared" si="20"/>
        <v>984681</v>
      </c>
      <c r="J41" s="70">
        <f t="shared" si="20"/>
        <v>968710</v>
      </c>
      <c r="K41" s="70">
        <f t="shared" si="20"/>
        <v>0</v>
      </c>
      <c r="L41" s="70">
        <f t="shared" si="20"/>
        <v>618672</v>
      </c>
    </row>
    <row r="42" spans="1:12" ht="14.25" customHeight="1">
      <c r="A42" s="76" t="s">
        <v>85</v>
      </c>
      <c r="B42" s="103" t="s">
        <v>86</v>
      </c>
      <c r="C42" s="104"/>
      <c r="D42" s="70">
        <f t="shared" si="20"/>
        <v>2090779</v>
      </c>
      <c r="E42" s="70">
        <f t="shared" si="20"/>
        <v>2390000</v>
      </c>
      <c r="F42" s="70">
        <f t="shared" si="20"/>
        <v>2773290</v>
      </c>
      <c r="G42" s="70">
        <f t="shared" si="20"/>
        <v>0</v>
      </c>
      <c r="H42" s="71">
        <f t="shared" si="20"/>
        <v>250717</v>
      </c>
      <c r="I42" s="70">
        <f t="shared" si="20"/>
        <v>2522573</v>
      </c>
      <c r="J42" s="70">
        <f t="shared" si="20"/>
        <v>2460523</v>
      </c>
      <c r="K42" s="70">
        <f t="shared" si="20"/>
        <v>0</v>
      </c>
      <c r="L42" s="70">
        <f t="shared" si="20"/>
        <v>312767</v>
      </c>
    </row>
    <row r="43" spans="1:12" ht="15" customHeight="1">
      <c r="A43" s="76" t="s">
        <v>87</v>
      </c>
      <c r="B43" s="103" t="s">
        <v>88</v>
      </c>
      <c r="C43" s="104"/>
      <c r="D43" s="70">
        <f t="shared" si="20"/>
        <v>0</v>
      </c>
      <c r="E43" s="70">
        <f t="shared" si="20"/>
        <v>0</v>
      </c>
      <c r="F43" s="70">
        <f t="shared" si="20"/>
        <v>0</v>
      </c>
      <c r="G43" s="70">
        <f t="shared" si="20"/>
        <v>0</v>
      </c>
      <c r="H43" s="71">
        <f t="shared" si="20"/>
        <v>0</v>
      </c>
      <c r="I43" s="70">
        <f t="shared" si="20"/>
        <v>0</v>
      </c>
      <c r="J43" s="70">
        <f t="shared" si="20"/>
        <v>0</v>
      </c>
      <c r="K43" s="70">
        <f t="shared" si="20"/>
        <v>0</v>
      </c>
      <c r="L43" s="70">
        <f t="shared" si="20"/>
        <v>0</v>
      </c>
    </row>
    <row r="44" spans="1:12" ht="25.5" customHeight="1">
      <c r="A44" s="48" t="s">
        <v>89</v>
      </c>
      <c r="B44" s="419" t="s">
        <v>90</v>
      </c>
      <c r="C44" s="419"/>
      <c r="D44" s="52">
        <f t="shared" ref="D44:L44" si="21">D45+D52+D54+D57</f>
        <v>62768511</v>
      </c>
      <c r="E44" s="52">
        <f t="shared" si="21"/>
        <v>74817923</v>
      </c>
      <c r="F44" s="52">
        <f t="shared" si="21"/>
        <v>88844163</v>
      </c>
      <c r="G44" s="52">
        <f t="shared" si="21"/>
        <v>0</v>
      </c>
      <c r="H44" s="44">
        <f t="shared" si="21"/>
        <v>15267319</v>
      </c>
      <c r="I44" s="52">
        <f t="shared" si="21"/>
        <v>73576844</v>
      </c>
      <c r="J44" s="52">
        <f t="shared" si="21"/>
        <v>73209662</v>
      </c>
      <c r="K44" s="52">
        <f t="shared" si="21"/>
        <v>0</v>
      </c>
      <c r="L44" s="52">
        <f t="shared" si="21"/>
        <v>15634501</v>
      </c>
    </row>
    <row r="45" spans="1:12" ht="29.25" customHeight="1">
      <c r="A45" s="53" t="s">
        <v>91</v>
      </c>
      <c r="B45" s="426" t="s">
        <v>92</v>
      </c>
      <c r="C45" s="432"/>
      <c r="D45" s="56">
        <f t="shared" ref="D45:I45" si="22">D46+D47+D48+D49+D50+D51</f>
        <v>47531000</v>
      </c>
      <c r="E45" s="56">
        <f t="shared" si="22"/>
        <v>59506100</v>
      </c>
      <c r="F45" s="56">
        <f t="shared" si="22"/>
        <v>58769144</v>
      </c>
      <c r="G45" s="56">
        <f t="shared" si="22"/>
        <v>0</v>
      </c>
      <c r="H45" s="44">
        <f t="shared" si="22"/>
        <v>0</v>
      </c>
      <c r="I45" s="56">
        <f t="shared" si="22"/>
        <v>58769144</v>
      </c>
      <c r="J45" s="56">
        <f>J46+J47+J48+J49+J50+J51</f>
        <v>58769144</v>
      </c>
      <c r="K45" s="56">
        <f>K46+K47+K48+K49+K50</f>
        <v>0</v>
      </c>
      <c r="L45" s="79">
        <f>L46+L47+L48+L49+L50</f>
        <v>0</v>
      </c>
    </row>
    <row r="46" spans="1:12" ht="24.95" customHeight="1">
      <c r="A46" s="110" t="s">
        <v>93</v>
      </c>
      <c r="B46" s="421" t="s">
        <v>94</v>
      </c>
      <c r="C46" s="425"/>
      <c r="D46" s="70">
        <f t="shared" ref="D46:L49" si="23">D288</f>
        <v>0</v>
      </c>
      <c r="E46" s="70">
        <f t="shared" si="23"/>
        <v>0</v>
      </c>
      <c r="F46" s="70">
        <f t="shared" si="23"/>
        <v>0</v>
      </c>
      <c r="G46" s="70">
        <f t="shared" si="23"/>
        <v>0</v>
      </c>
      <c r="H46" s="71">
        <f t="shared" si="23"/>
        <v>0</v>
      </c>
      <c r="I46" s="70">
        <f t="shared" si="23"/>
        <v>0</v>
      </c>
      <c r="J46" s="70">
        <f t="shared" si="23"/>
        <v>0</v>
      </c>
      <c r="K46" s="70">
        <f t="shared" si="23"/>
        <v>0</v>
      </c>
      <c r="L46" s="70">
        <f t="shared" si="23"/>
        <v>0</v>
      </c>
    </row>
    <row r="47" spans="1:12" ht="24.95" customHeight="1">
      <c r="A47" s="110" t="s">
        <v>95</v>
      </c>
      <c r="B47" s="413" t="s">
        <v>96</v>
      </c>
      <c r="C47" s="414"/>
      <c r="D47" s="70">
        <f t="shared" si="23"/>
        <v>47037000</v>
      </c>
      <c r="E47" s="70">
        <f t="shared" si="23"/>
        <v>55283500</v>
      </c>
      <c r="F47" s="70">
        <f t="shared" si="23"/>
        <v>54620593</v>
      </c>
      <c r="G47" s="70">
        <f t="shared" si="23"/>
        <v>0</v>
      </c>
      <c r="H47" s="71">
        <f t="shared" si="23"/>
        <v>0</v>
      </c>
      <c r="I47" s="70">
        <f t="shared" si="23"/>
        <v>54620593</v>
      </c>
      <c r="J47" s="70">
        <f t="shared" si="23"/>
        <v>54620593</v>
      </c>
      <c r="K47" s="70">
        <f t="shared" si="23"/>
        <v>0</v>
      </c>
      <c r="L47" s="70">
        <f t="shared" si="23"/>
        <v>0</v>
      </c>
    </row>
    <row r="48" spans="1:12" ht="24.95" customHeight="1">
      <c r="A48" s="110" t="s">
        <v>97</v>
      </c>
      <c r="B48" s="111" t="s">
        <v>98</v>
      </c>
      <c r="C48" s="34"/>
      <c r="D48" s="70">
        <f t="shared" si="23"/>
        <v>0</v>
      </c>
      <c r="E48" s="70">
        <f t="shared" si="23"/>
        <v>0</v>
      </c>
      <c r="F48" s="70">
        <f t="shared" si="23"/>
        <v>0</v>
      </c>
      <c r="G48" s="70">
        <f t="shared" si="23"/>
        <v>0</v>
      </c>
      <c r="H48" s="71">
        <f t="shared" si="23"/>
        <v>0</v>
      </c>
      <c r="I48" s="70">
        <f t="shared" si="23"/>
        <v>0</v>
      </c>
      <c r="J48" s="70">
        <f t="shared" si="23"/>
        <v>0</v>
      </c>
      <c r="K48" s="70">
        <f t="shared" si="23"/>
        <v>0</v>
      </c>
      <c r="L48" s="70">
        <f t="shared" si="23"/>
        <v>0</v>
      </c>
    </row>
    <row r="49" spans="1:12" ht="24.95" customHeight="1">
      <c r="A49" s="110" t="s">
        <v>99</v>
      </c>
      <c r="B49" s="111" t="s">
        <v>100</v>
      </c>
      <c r="C49" s="34"/>
      <c r="D49" s="70">
        <f t="shared" si="23"/>
        <v>0</v>
      </c>
      <c r="E49" s="70">
        <f t="shared" si="23"/>
        <v>3686600</v>
      </c>
      <c r="F49" s="70">
        <f t="shared" si="23"/>
        <v>3613042</v>
      </c>
      <c r="G49" s="70">
        <f t="shared" si="23"/>
        <v>0</v>
      </c>
      <c r="H49" s="71">
        <f t="shared" si="23"/>
        <v>0</v>
      </c>
      <c r="I49" s="70">
        <f t="shared" si="23"/>
        <v>3613042</v>
      </c>
      <c r="J49" s="70">
        <f t="shared" si="23"/>
        <v>3613042</v>
      </c>
      <c r="K49" s="70">
        <f t="shared" si="23"/>
        <v>0</v>
      </c>
      <c r="L49" s="70">
        <f t="shared" si="23"/>
        <v>0</v>
      </c>
    </row>
    <row r="50" spans="1:12" ht="24.95" customHeight="1">
      <c r="A50" s="110" t="s">
        <v>101</v>
      </c>
      <c r="B50" s="111" t="s">
        <v>102</v>
      </c>
      <c r="C50" s="34"/>
      <c r="D50" s="70">
        <f>D385</f>
        <v>0</v>
      </c>
      <c r="E50" s="70">
        <f>E385</f>
        <v>0</v>
      </c>
      <c r="F50" s="70">
        <f t="shared" ref="F50:L50" si="24">F385</f>
        <v>0</v>
      </c>
      <c r="G50" s="70">
        <f t="shared" si="24"/>
        <v>0</v>
      </c>
      <c r="H50" s="71">
        <f t="shared" si="24"/>
        <v>0</v>
      </c>
      <c r="I50" s="70">
        <f t="shared" si="24"/>
        <v>0</v>
      </c>
      <c r="J50" s="70">
        <f t="shared" si="24"/>
        <v>0</v>
      </c>
      <c r="K50" s="70">
        <f t="shared" si="24"/>
        <v>0</v>
      </c>
      <c r="L50" s="70">
        <f t="shared" si="24"/>
        <v>0</v>
      </c>
    </row>
    <row r="51" spans="1:12" ht="24.95" customHeight="1">
      <c r="A51" s="113" t="s">
        <v>103</v>
      </c>
      <c r="B51" s="77" t="s">
        <v>104</v>
      </c>
      <c r="C51" s="34"/>
      <c r="D51" s="70">
        <f>D292</f>
        <v>494000</v>
      </c>
      <c r="E51" s="70">
        <f>E292</f>
        <v>536000</v>
      </c>
      <c r="F51" s="70">
        <f t="shared" ref="F51:L51" si="25">F292</f>
        <v>535509</v>
      </c>
      <c r="G51" s="70">
        <f t="shared" si="25"/>
        <v>0</v>
      </c>
      <c r="H51" s="71">
        <f t="shared" si="25"/>
        <v>0</v>
      </c>
      <c r="I51" s="70">
        <f t="shared" si="25"/>
        <v>535509</v>
      </c>
      <c r="J51" s="70">
        <f t="shared" si="25"/>
        <v>535509</v>
      </c>
      <c r="K51" s="70">
        <f t="shared" si="25"/>
        <v>0</v>
      </c>
      <c r="L51" s="70">
        <f t="shared" si="25"/>
        <v>0</v>
      </c>
    </row>
    <row r="52" spans="1:12" ht="31.5" customHeight="1">
      <c r="A52" s="114" t="s">
        <v>105</v>
      </c>
      <c r="B52" s="115" t="s">
        <v>106</v>
      </c>
      <c r="C52" s="116"/>
      <c r="D52" s="117">
        <f t="shared" ref="D52:L52" si="26">D53</f>
        <v>0</v>
      </c>
      <c r="E52" s="117">
        <f t="shared" si="26"/>
        <v>0</v>
      </c>
      <c r="F52" s="117">
        <f t="shared" si="26"/>
        <v>1147</v>
      </c>
      <c r="G52" s="117">
        <f t="shared" si="26"/>
        <v>0</v>
      </c>
      <c r="H52" s="118">
        <f t="shared" si="26"/>
        <v>0</v>
      </c>
      <c r="I52" s="117">
        <f t="shared" si="26"/>
        <v>1147</v>
      </c>
      <c r="J52" s="117">
        <f t="shared" si="26"/>
        <v>0</v>
      </c>
      <c r="K52" s="117">
        <f t="shared" si="26"/>
        <v>0</v>
      </c>
      <c r="L52" s="119">
        <f t="shared" si="26"/>
        <v>1147</v>
      </c>
    </row>
    <row r="53" spans="1:12" ht="22.5" customHeight="1">
      <c r="A53" s="76" t="s">
        <v>107</v>
      </c>
      <c r="B53" s="111" t="s">
        <v>108</v>
      </c>
      <c r="C53" s="34"/>
      <c r="D53" s="70">
        <f t="shared" ref="D53:K53" si="27">D294</f>
        <v>0</v>
      </c>
      <c r="E53" s="70">
        <f t="shared" si="27"/>
        <v>0</v>
      </c>
      <c r="F53" s="70">
        <f t="shared" si="27"/>
        <v>1147</v>
      </c>
      <c r="G53" s="70">
        <f t="shared" si="27"/>
        <v>0</v>
      </c>
      <c r="H53" s="71">
        <f t="shared" si="27"/>
        <v>0</v>
      </c>
      <c r="I53" s="120">
        <f t="shared" si="27"/>
        <v>1147</v>
      </c>
      <c r="J53" s="70">
        <f t="shared" si="27"/>
        <v>0</v>
      </c>
      <c r="K53" s="70">
        <f t="shared" si="27"/>
        <v>0</v>
      </c>
      <c r="L53" s="88">
        <f>F53-J53-K53</f>
        <v>1147</v>
      </c>
    </row>
    <row r="54" spans="1:12" ht="15" customHeight="1">
      <c r="A54" s="53" t="s">
        <v>109</v>
      </c>
      <c r="B54" s="115" t="s">
        <v>110</v>
      </c>
      <c r="C54" s="116"/>
      <c r="D54" s="56">
        <f t="shared" ref="D54:L54" si="28">D55+D56</f>
        <v>35688</v>
      </c>
      <c r="E54" s="56">
        <f t="shared" si="28"/>
        <v>110000</v>
      </c>
      <c r="F54" s="56">
        <f t="shared" si="28"/>
        <v>106446</v>
      </c>
      <c r="G54" s="56">
        <f t="shared" si="28"/>
        <v>0</v>
      </c>
      <c r="H54" s="44">
        <f t="shared" si="28"/>
        <v>0</v>
      </c>
      <c r="I54" s="56">
        <f t="shared" si="28"/>
        <v>106446</v>
      </c>
      <c r="J54" s="56">
        <f t="shared" si="28"/>
        <v>106446</v>
      </c>
      <c r="K54" s="56">
        <f t="shared" si="28"/>
        <v>0</v>
      </c>
      <c r="L54" s="79">
        <f t="shared" si="28"/>
        <v>0</v>
      </c>
    </row>
    <row r="55" spans="1:12" ht="18.75" customHeight="1">
      <c r="A55" s="76" t="s">
        <v>111</v>
      </c>
      <c r="B55" s="111" t="s">
        <v>112</v>
      </c>
      <c r="C55" s="34"/>
      <c r="D55" s="121">
        <f>D296</f>
        <v>35688</v>
      </c>
      <c r="E55" s="121">
        <f>E296</f>
        <v>110000</v>
      </c>
      <c r="F55" s="121">
        <f t="shared" ref="F55:L55" si="29">F296</f>
        <v>106446</v>
      </c>
      <c r="G55" s="121">
        <f t="shared" si="29"/>
        <v>0</v>
      </c>
      <c r="H55" s="122">
        <f t="shared" si="29"/>
        <v>0</v>
      </c>
      <c r="I55" s="121">
        <f t="shared" si="29"/>
        <v>106446</v>
      </c>
      <c r="J55" s="121">
        <f t="shared" si="29"/>
        <v>106446</v>
      </c>
      <c r="K55" s="121">
        <f t="shared" si="29"/>
        <v>0</v>
      </c>
      <c r="L55" s="121">
        <f t="shared" si="29"/>
        <v>0</v>
      </c>
    </row>
    <row r="56" spans="1:12" ht="19.5" customHeight="1">
      <c r="A56" s="76" t="s">
        <v>113</v>
      </c>
      <c r="B56" s="111" t="s">
        <v>114</v>
      </c>
      <c r="C56" s="34"/>
      <c r="D56" s="121">
        <f>D297</f>
        <v>0</v>
      </c>
      <c r="E56" s="121">
        <f>E297</f>
        <v>0</v>
      </c>
      <c r="F56" s="121">
        <f>H56+I56</f>
        <v>0</v>
      </c>
      <c r="G56" s="121">
        <f>G297</f>
        <v>0</v>
      </c>
      <c r="H56" s="122">
        <f>H297</f>
        <v>0</v>
      </c>
      <c r="I56" s="121">
        <f>J56</f>
        <v>0</v>
      </c>
      <c r="J56" s="121">
        <f>J297</f>
        <v>0</v>
      </c>
      <c r="K56" s="121">
        <f>K297</f>
        <v>0</v>
      </c>
      <c r="L56" s="123">
        <f>F56-J56-K56</f>
        <v>0</v>
      </c>
    </row>
    <row r="57" spans="1:12" ht="42" customHeight="1">
      <c r="A57" s="53" t="s">
        <v>115</v>
      </c>
      <c r="B57" s="115" t="s">
        <v>116</v>
      </c>
      <c r="C57" s="116"/>
      <c r="D57" s="124">
        <f t="shared" ref="D57:L57" si="30">D58+D61+D62</f>
        <v>15201823</v>
      </c>
      <c r="E57" s="124">
        <f>E58+E61+E62</f>
        <v>15201823</v>
      </c>
      <c r="F57" s="124">
        <f>F58+F61+F62</f>
        <v>29967426</v>
      </c>
      <c r="G57" s="124">
        <f t="shared" si="30"/>
        <v>0</v>
      </c>
      <c r="H57" s="125">
        <f t="shared" si="30"/>
        <v>15267319</v>
      </c>
      <c r="I57" s="124">
        <f t="shared" si="30"/>
        <v>14700107</v>
      </c>
      <c r="J57" s="124">
        <f t="shared" si="30"/>
        <v>14334072</v>
      </c>
      <c r="K57" s="124">
        <f t="shared" si="30"/>
        <v>0</v>
      </c>
      <c r="L57" s="126">
        <f t="shared" si="30"/>
        <v>15633354</v>
      </c>
    </row>
    <row r="58" spans="1:12" ht="27" customHeight="1">
      <c r="A58" s="127" t="s">
        <v>117</v>
      </c>
      <c r="B58" s="128" t="s">
        <v>118</v>
      </c>
      <c r="C58" s="129"/>
      <c r="D58" s="130">
        <f t="shared" ref="D58:K58" si="31">D59+D60</f>
        <v>14552547</v>
      </c>
      <c r="E58" s="130">
        <f t="shared" si="31"/>
        <v>14552547</v>
      </c>
      <c r="F58" s="130">
        <f t="shared" si="31"/>
        <v>29424832</v>
      </c>
      <c r="G58" s="130">
        <f t="shared" si="31"/>
        <v>0</v>
      </c>
      <c r="H58" s="131">
        <f t="shared" si="31"/>
        <v>15266535</v>
      </c>
      <c r="I58" s="130">
        <f t="shared" si="31"/>
        <v>14158297</v>
      </c>
      <c r="J58" s="130">
        <f t="shared" si="31"/>
        <v>13792287</v>
      </c>
      <c r="K58" s="130">
        <f t="shared" si="31"/>
        <v>0</v>
      </c>
      <c r="L58" s="132">
        <f>F58-J58-K58</f>
        <v>15632545</v>
      </c>
    </row>
    <row r="59" spans="1:12" ht="28.5" customHeight="1">
      <c r="A59" s="76" t="s">
        <v>119</v>
      </c>
      <c r="B59" s="111" t="s">
        <v>120</v>
      </c>
      <c r="C59" s="34"/>
      <c r="D59" s="121">
        <f t="shared" ref="D59:L62" si="32">D300</f>
        <v>9645348</v>
      </c>
      <c r="E59" s="121">
        <f t="shared" si="32"/>
        <v>9645348</v>
      </c>
      <c r="F59" s="121">
        <f t="shared" si="32"/>
        <v>18083043</v>
      </c>
      <c r="G59" s="121">
        <f t="shared" si="32"/>
        <v>0</v>
      </c>
      <c r="H59" s="122">
        <f t="shared" si="32"/>
        <v>8822605</v>
      </c>
      <c r="I59" s="121">
        <f t="shared" si="32"/>
        <v>9260438</v>
      </c>
      <c r="J59" s="121">
        <f t="shared" si="32"/>
        <v>9225160</v>
      </c>
      <c r="K59" s="121">
        <f t="shared" si="32"/>
        <v>0</v>
      </c>
      <c r="L59" s="121">
        <f t="shared" si="32"/>
        <v>8857883</v>
      </c>
    </row>
    <row r="60" spans="1:12" ht="26.25" customHeight="1">
      <c r="A60" s="76" t="s">
        <v>121</v>
      </c>
      <c r="B60" s="111" t="s">
        <v>122</v>
      </c>
      <c r="C60" s="34"/>
      <c r="D60" s="121">
        <f t="shared" si="32"/>
        <v>4907199</v>
      </c>
      <c r="E60" s="121">
        <f t="shared" si="32"/>
        <v>4907199</v>
      </c>
      <c r="F60" s="121">
        <f t="shared" si="32"/>
        <v>11341789</v>
      </c>
      <c r="G60" s="121">
        <f t="shared" si="32"/>
        <v>0</v>
      </c>
      <c r="H60" s="122">
        <f t="shared" si="32"/>
        <v>6443930</v>
      </c>
      <c r="I60" s="121">
        <f t="shared" si="32"/>
        <v>4897859</v>
      </c>
      <c r="J60" s="121">
        <f t="shared" si="32"/>
        <v>4567127</v>
      </c>
      <c r="K60" s="121">
        <f t="shared" si="32"/>
        <v>0</v>
      </c>
      <c r="L60" s="121">
        <f t="shared" si="32"/>
        <v>6774662</v>
      </c>
    </row>
    <row r="61" spans="1:12" ht="25.5">
      <c r="A61" s="76" t="s">
        <v>123</v>
      </c>
      <c r="B61" s="111" t="s">
        <v>124</v>
      </c>
      <c r="C61" s="34"/>
      <c r="D61" s="121">
        <f t="shared" si="32"/>
        <v>649276</v>
      </c>
      <c r="E61" s="121">
        <f t="shared" si="32"/>
        <v>649276</v>
      </c>
      <c r="F61" s="121">
        <f t="shared" si="32"/>
        <v>542594</v>
      </c>
      <c r="G61" s="121">
        <f t="shared" si="32"/>
        <v>0</v>
      </c>
      <c r="H61" s="122">
        <f t="shared" si="32"/>
        <v>784</v>
      </c>
      <c r="I61" s="121">
        <f t="shared" si="32"/>
        <v>541810</v>
      </c>
      <c r="J61" s="121">
        <f t="shared" si="32"/>
        <v>541785</v>
      </c>
      <c r="K61" s="121">
        <f t="shared" si="32"/>
        <v>0</v>
      </c>
      <c r="L61" s="121">
        <f t="shared" si="32"/>
        <v>809</v>
      </c>
    </row>
    <row r="62" spans="1:12" ht="25.5">
      <c r="A62" s="76" t="s">
        <v>125</v>
      </c>
      <c r="B62" s="111" t="s">
        <v>126</v>
      </c>
      <c r="C62" s="34"/>
      <c r="D62" s="121">
        <f t="shared" si="32"/>
        <v>0</v>
      </c>
      <c r="E62" s="121">
        <f t="shared" si="32"/>
        <v>0</v>
      </c>
      <c r="F62" s="121">
        <f t="shared" si="32"/>
        <v>0</v>
      </c>
      <c r="G62" s="121">
        <f t="shared" si="32"/>
        <v>0</v>
      </c>
      <c r="H62" s="122">
        <f t="shared" si="32"/>
        <v>0</v>
      </c>
      <c r="I62" s="121">
        <f t="shared" si="32"/>
        <v>0</v>
      </c>
      <c r="J62" s="121">
        <f t="shared" si="32"/>
        <v>0</v>
      </c>
      <c r="K62" s="121">
        <f t="shared" si="32"/>
        <v>0</v>
      </c>
      <c r="L62" s="121">
        <f t="shared" si="32"/>
        <v>0</v>
      </c>
    </row>
    <row r="63" spans="1:12" ht="15">
      <c r="A63" s="78" t="s">
        <v>127</v>
      </c>
      <c r="B63" s="419" t="s">
        <v>128</v>
      </c>
      <c r="C63" s="419"/>
      <c r="D63" s="52">
        <f t="shared" ref="D63:L64" si="33">D64</f>
        <v>1358</v>
      </c>
      <c r="E63" s="52">
        <f t="shared" si="33"/>
        <v>3000</v>
      </c>
      <c r="F63" s="52">
        <f t="shared" si="33"/>
        <v>273096</v>
      </c>
      <c r="G63" s="52">
        <f t="shared" si="33"/>
        <v>0</v>
      </c>
      <c r="H63" s="44">
        <f t="shared" si="33"/>
        <v>273096</v>
      </c>
      <c r="I63" s="52">
        <f t="shared" si="33"/>
        <v>0</v>
      </c>
      <c r="J63" s="52">
        <f t="shared" si="33"/>
        <v>2641</v>
      </c>
      <c r="K63" s="52">
        <f t="shared" si="33"/>
        <v>0</v>
      </c>
      <c r="L63" s="63">
        <f t="shared" si="33"/>
        <v>270455</v>
      </c>
    </row>
    <row r="64" spans="1:12" ht="15">
      <c r="A64" s="53" t="s">
        <v>129</v>
      </c>
      <c r="B64" s="447" t="s">
        <v>130</v>
      </c>
      <c r="C64" s="448"/>
      <c r="D64" s="56">
        <f t="shared" si="33"/>
        <v>1358</v>
      </c>
      <c r="E64" s="56">
        <f t="shared" si="33"/>
        <v>3000</v>
      </c>
      <c r="F64" s="56">
        <f t="shared" si="33"/>
        <v>273096</v>
      </c>
      <c r="G64" s="56">
        <f t="shared" si="33"/>
        <v>0</v>
      </c>
      <c r="H64" s="44">
        <f t="shared" si="33"/>
        <v>273096</v>
      </c>
      <c r="I64" s="56">
        <f t="shared" si="33"/>
        <v>0</v>
      </c>
      <c r="J64" s="56">
        <f t="shared" si="33"/>
        <v>2641</v>
      </c>
      <c r="K64" s="56">
        <f t="shared" si="33"/>
        <v>0</v>
      </c>
      <c r="L64" s="79">
        <f t="shared" si="33"/>
        <v>270455</v>
      </c>
    </row>
    <row r="65" spans="1:12" ht="18" customHeight="1">
      <c r="A65" s="76" t="s">
        <v>131</v>
      </c>
      <c r="B65" s="421" t="s">
        <v>132</v>
      </c>
      <c r="C65" s="425"/>
      <c r="D65" s="70">
        <f t="shared" ref="D65:L65" si="34">D306</f>
        <v>1358</v>
      </c>
      <c r="E65" s="70">
        <f t="shared" si="34"/>
        <v>3000</v>
      </c>
      <c r="F65" s="70">
        <f t="shared" si="34"/>
        <v>273096</v>
      </c>
      <c r="G65" s="70">
        <f t="shared" si="34"/>
        <v>0</v>
      </c>
      <c r="H65" s="70">
        <f t="shared" si="34"/>
        <v>273096</v>
      </c>
      <c r="I65" s="70">
        <f t="shared" si="34"/>
        <v>0</v>
      </c>
      <c r="J65" s="120">
        <f t="shared" si="34"/>
        <v>2641</v>
      </c>
      <c r="K65" s="120">
        <f t="shared" si="34"/>
        <v>0</v>
      </c>
      <c r="L65" s="120">
        <f t="shared" si="34"/>
        <v>270455</v>
      </c>
    </row>
    <row r="66" spans="1:12" ht="15" customHeight="1">
      <c r="A66" s="78" t="s">
        <v>133</v>
      </c>
      <c r="B66" s="419" t="s">
        <v>134</v>
      </c>
      <c r="C66" s="419"/>
      <c r="D66" s="52">
        <f t="shared" ref="D66:L66" si="35">D67+D78</f>
        <v>22221483</v>
      </c>
      <c r="E66" s="52">
        <f t="shared" si="35"/>
        <v>21532327</v>
      </c>
      <c r="F66" s="52">
        <f t="shared" si="35"/>
        <v>37043485</v>
      </c>
      <c r="G66" s="52">
        <f t="shared" si="35"/>
        <v>0</v>
      </c>
      <c r="H66" s="44">
        <f t="shared" si="35"/>
        <v>16675747</v>
      </c>
      <c r="I66" s="52">
        <f t="shared" si="35"/>
        <v>20367738</v>
      </c>
      <c r="J66" s="52">
        <f t="shared" si="35"/>
        <v>21708965</v>
      </c>
      <c r="K66" s="52">
        <f t="shared" si="35"/>
        <v>0</v>
      </c>
      <c r="L66" s="63">
        <f t="shared" si="35"/>
        <v>15334520</v>
      </c>
    </row>
    <row r="67" spans="1:12" ht="15">
      <c r="A67" s="78" t="s">
        <v>135</v>
      </c>
      <c r="B67" s="419" t="s">
        <v>136</v>
      </c>
      <c r="C67" s="419"/>
      <c r="D67" s="52">
        <f t="shared" ref="D67:L67" si="36">D68+D76</f>
        <v>10140447</v>
      </c>
      <c r="E67" s="52">
        <f t="shared" si="36"/>
        <v>11005447</v>
      </c>
      <c r="F67" s="52">
        <f t="shared" si="36"/>
        <v>14073451</v>
      </c>
      <c r="G67" s="52">
        <f t="shared" si="36"/>
        <v>0</v>
      </c>
      <c r="H67" s="44">
        <f t="shared" si="36"/>
        <v>3495371</v>
      </c>
      <c r="I67" s="52">
        <f t="shared" si="36"/>
        <v>10578080</v>
      </c>
      <c r="J67" s="52">
        <f t="shared" si="36"/>
        <v>11121905</v>
      </c>
      <c r="K67" s="52">
        <f t="shared" si="36"/>
        <v>0</v>
      </c>
      <c r="L67" s="63">
        <f t="shared" si="36"/>
        <v>2951546</v>
      </c>
    </row>
    <row r="68" spans="1:12" ht="25.5">
      <c r="A68" s="53" t="s">
        <v>137</v>
      </c>
      <c r="B68" s="115" t="s">
        <v>138</v>
      </c>
      <c r="C68" s="34"/>
      <c r="D68" s="56">
        <f t="shared" ref="D68:L68" si="37">D69+D70+D71+D73+D75</f>
        <v>10140447</v>
      </c>
      <c r="E68" s="56">
        <f t="shared" si="37"/>
        <v>11005447</v>
      </c>
      <c r="F68" s="56">
        <f t="shared" si="37"/>
        <v>14073451</v>
      </c>
      <c r="G68" s="56">
        <f t="shared" si="37"/>
        <v>0</v>
      </c>
      <c r="H68" s="44">
        <f t="shared" si="37"/>
        <v>3495371</v>
      </c>
      <c r="I68" s="56">
        <f t="shared" si="37"/>
        <v>10578080</v>
      </c>
      <c r="J68" s="56">
        <f t="shared" si="37"/>
        <v>11121905</v>
      </c>
      <c r="K68" s="56">
        <f t="shared" si="37"/>
        <v>0</v>
      </c>
      <c r="L68" s="79">
        <f t="shared" si="37"/>
        <v>2951546</v>
      </c>
    </row>
    <row r="69" spans="1:12" ht="27.75" customHeight="1">
      <c r="A69" s="76" t="s">
        <v>139</v>
      </c>
      <c r="B69" s="430" t="s">
        <v>140</v>
      </c>
      <c r="C69" s="431"/>
      <c r="D69" s="133">
        <f t="shared" ref="D69:L72" si="38">D310</f>
        <v>0</v>
      </c>
      <c r="E69" s="133">
        <f t="shared" si="38"/>
        <v>0</v>
      </c>
      <c r="F69" s="133">
        <f t="shared" si="38"/>
        <v>0</v>
      </c>
      <c r="G69" s="133">
        <f t="shared" si="38"/>
        <v>0</v>
      </c>
      <c r="H69" s="44">
        <f t="shared" si="38"/>
        <v>0</v>
      </c>
      <c r="I69" s="133">
        <f t="shared" si="38"/>
        <v>0</v>
      </c>
      <c r="J69" s="133">
        <f t="shared" si="38"/>
        <v>0</v>
      </c>
      <c r="K69" s="133">
        <f t="shared" si="38"/>
        <v>0</v>
      </c>
      <c r="L69" s="133">
        <f t="shared" si="38"/>
        <v>0</v>
      </c>
    </row>
    <row r="70" spans="1:12" ht="30.75" customHeight="1">
      <c r="A70" s="76" t="s">
        <v>141</v>
      </c>
      <c r="B70" s="430" t="s">
        <v>142</v>
      </c>
      <c r="C70" s="431"/>
      <c r="D70" s="133">
        <f t="shared" si="38"/>
        <v>0</v>
      </c>
      <c r="E70" s="133">
        <f t="shared" si="38"/>
        <v>0</v>
      </c>
      <c r="F70" s="133">
        <f t="shared" si="38"/>
        <v>0</v>
      </c>
      <c r="G70" s="133">
        <f t="shared" si="38"/>
        <v>0</v>
      </c>
      <c r="H70" s="44">
        <f t="shared" si="38"/>
        <v>0</v>
      </c>
      <c r="I70" s="133">
        <f t="shared" si="38"/>
        <v>0</v>
      </c>
      <c r="J70" s="133">
        <f t="shared" si="38"/>
        <v>0</v>
      </c>
      <c r="K70" s="133">
        <f t="shared" si="38"/>
        <v>0</v>
      </c>
      <c r="L70" s="133">
        <f t="shared" si="38"/>
        <v>0</v>
      </c>
    </row>
    <row r="71" spans="1:12" ht="18.75" customHeight="1">
      <c r="A71" s="76" t="s">
        <v>143</v>
      </c>
      <c r="B71" s="421" t="s">
        <v>144</v>
      </c>
      <c r="C71" s="425"/>
      <c r="D71" s="134">
        <f t="shared" si="38"/>
        <v>6140447</v>
      </c>
      <c r="E71" s="134">
        <f t="shared" si="38"/>
        <v>6320447</v>
      </c>
      <c r="F71" s="134">
        <f t="shared" si="38"/>
        <v>9389232</v>
      </c>
      <c r="G71" s="134">
        <f t="shared" si="38"/>
        <v>0</v>
      </c>
      <c r="H71" s="44">
        <f>H72</f>
        <v>3495371</v>
      </c>
      <c r="I71" s="134">
        <f t="shared" si="38"/>
        <v>5893861</v>
      </c>
      <c r="J71" s="134">
        <f t="shared" si="38"/>
        <v>6437686</v>
      </c>
      <c r="K71" s="134">
        <f t="shared" si="38"/>
        <v>0</v>
      </c>
      <c r="L71" s="134">
        <f t="shared" si="38"/>
        <v>2951546</v>
      </c>
    </row>
    <row r="72" spans="1:12" ht="26.25" customHeight="1">
      <c r="A72" s="135" t="s">
        <v>145</v>
      </c>
      <c r="B72" s="103" t="s">
        <v>146</v>
      </c>
      <c r="C72" s="104"/>
      <c r="D72" s="133">
        <f>D313</f>
        <v>6140447</v>
      </c>
      <c r="E72" s="133">
        <f t="shared" si="38"/>
        <v>6320447</v>
      </c>
      <c r="F72" s="133">
        <f t="shared" si="38"/>
        <v>9389232</v>
      </c>
      <c r="G72" s="133">
        <f t="shared" si="38"/>
        <v>0</v>
      </c>
      <c r="H72" s="133">
        <f t="shared" si="38"/>
        <v>3495371</v>
      </c>
      <c r="I72" s="133">
        <f t="shared" si="38"/>
        <v>5893861</v>
      </c>
      <c r="J72" s="133">
        <f t="shared" si="38"/>
        <v>6437686</v>
      </c>
      <c r="K72" s="133">
        <f t="shared" si="38"/>
        <v>0</v>
      </c>
      <c r="L72" s="133">
        <f t="shared" si="38"/>
        <v>2951546</v>
      </c>
    </row>
    <row r="73" spans="1:12" ht="15">
      <c r="A73" s="76" t="s">
        <v>147</v>
      </c>
      <c r="B73" s="413" t="s">
        <v>148</v>
      </c>
      <c r="C73" s="414"/>
      <c r="D73" s="70">
        <f>D74</f>
        <v>4000000</v>
      </c>
      <c r="E73" s="70">
        <f>E74</f>
        <v>4685000</v>
      </c>
      <c r="F73" s="70">
        <f t="shared" ref="F73:L73" si="39">F74</f>
        <v>4684219</v>
      </c>
      <c r="G73" s="70">
        <f t="shared" si="39"/>
        <v>0</v>
      </c>
      <c r="H73" s="44">
        <f t="shared" si="39"/>
        <v>0</v>
      </c>
      <c r="I73" s="70">
        <f t="shared" si="39"/>
        <v>4684219</v>
      </c>
      <c r="J73" s="70">
        <f t="shared" si="39"/>
        <v>4684219</v>
      </c>
      <c r="K73" s="70">
        <f t="shared" si="39"/>
        <v>0</v>
      </c>
      <c r="L73" s="70">
        <f t="shared" si="39"/>
        <v>0</v>
      </c>
    </row>
    <row r="74" spans="1:12" ht="15">
      <c r="A74" s="136" t="s">
        <v>149</v>
      </c>
      <c r="B74" s="112" t="s">
        <v>150</v>
      </c>
      <c r="C74" s="112"/>
      <c r="D74" s="70">
        <f>D315</f>
        <v>4000000</v>
      </c>
      <c r="E74" s="70">
        <f>E315</f>
        <v>4685000</v>
      </c>
      <c r="F74" s="70">
        <f t="shared" ref="F74:L75" si="40">F315</f>
        <v>4684219</v>
      </c>
      <c r="G74" s="70">
        <f t="shared" si="40"/>
        <v>0</v>
      </c>
      <c r="H74" s="44">
        <f t="shared" si="40"/>
        <v>0</v>
      </c>
      <c r="I74" s="70">
        <f t="shared" si="40"/>
        <v>4684219</v>
      </c>
      <c r="J74" s="70">
        <f t="shared" si="40"/>
        <v>4684219</v>
      </c>
      <c r="K74" s="70">
        <f t="shared" si="40"/>
        <v>0</v>
      </c>
      <c r="L74" s="70">
        <f t="shared" si="40"/>
        <v>0</v>
      </c>
    </row>
    <row r="75" spans="1:12" ht="15">
      <c r="A75" s="76" t="s">
        <v>151</v>
      </c>
      <c r="B75" s="421" t="s">
        <v>152</v>
      </c>
      <c r="C75" s="425"/>
      <c r="D75" s="70">
        <f>D316</f>
        <v>0</v>
      </c>
      <c r="E75" s="70">
        <f>E316</f>
        <v>0</v>
      </c>
      <c r="F75" s="70">
        <f t="shared" si="40"/>
        <v>0</v>
      </c>
      <c r="G75" s="70">
        <f t="shared" si="40"/>
        <v>0</v>
      </c>
      <c r="H75" s="44">
        <f t="shared" si="40"/>
        <v>0</v>
      </c>
      <c r="I75" s="70">
        <f t="shared" si="40"/>
        <v>0</v>
      </c>
      <c r="J75" s="70">
        <f t="shared" si="40"/>
        <v>0</v>
      </c>
      <c r="K75" s="70">
        <f t="shared" si="40"/>
        <v>0</v>
      </c>
      <c r="L75" s="70">
        <f t="shared" si="40"/>
        <v>0</v>
      </c>
    </row>
    <row r="76" spans="1:12" ht="15">
      <c r="A76" s="53" t="s">
        <v>153</v>
      </c>
      <c r="B76" s="426" t="s">
        <v>154</v>
      </c>
      <c r="C76" s="432"/>
      <c r="D76" s="75">
        <f t="shared" ref="D76:L76" si="41">D77</f>
        <v>0</v>
      </c>
      <c r="E76" s="75">
        <f t="shared" si="41"/>
        <v>0</v>
      </c>
      <c r="F76" s="75">
        <f t="shared" si="41"/>
        <v>0</v>
      </c>
      <c r="G76" s="75">
        <f t="shared" si="41"/>
        <v>0</v>
      </c>
      <c r="H76" s="44">
        <f t="shared" si="41"/>
        <v>0</v>
      </c>
      <c r="I76" s="75">
        <f t="shared" si="41"/>
        <v>0</v>
      </c>
      <c r="J76" s="75">
        <f t="shared" si="41"/>
        <v>0</v>
      </c>
      <c r="K76" s="75">
        <f t="shared" si="41"/>
        <v>0</v>
      </c>
      <c r="L76" s="137">
        <f t="shared" si="41"/>
        <v>0</v>
      </c>
    </row>
    <row r="77" spans="1:12" ht="16.5" customHeight="1">
      <c r="A77" s="76" t="s">
        <v>155</v>
      </c>
      <c r="B77" s="413" t="s">
        <v>156</v>
      </c>
      <c r="C77" s="414"/>
      <c r="D77" s="70">
        <f t="shared" ref="D77:L77" si="42">D318</f>
        <v>0</v>
      </c>
      <c r="E77" s="70">
        <f t="shared" si="42"/>
        <v>0</v>
      </c>
      <c r="F77" s="70">
        <f t="shared" si="42"/>
        <v>0</v>
      </c>
      <c r="G77" s="70">
        <f t="shared" si="42"/>
        <v>0</v>
      </c>
      <c r="H77" s="71">
        <f t="shared" si="42"/>
        <v>0</v>
      </c>
      <c r="I77" s="70">
        <f t="shared" si="42"/>
        <v>0</v>
      </c>
      <c r="J77" s="70">
        <f t="shared" si="42"/>
        <v>0</v>
      </c>
      <c r="K77" s="70">
        <f t="shared" si="42"/>
        <v>0</v>
      </c>
      <c r="L77" s="70">
        <f t="shared" si="42"/>
        <v>0</v>
      </c>
    </row>
    <row r="78" spans="1:12" ht="25.5" customHeight="1">
      <c r="A78" s="78" t="s">
        <v>157</v>
      </c>
      <c r="B78" s="419" t="s">
        <v>158</v>
      </c>
      <c r="C78" s="419"/>
      <c r="D78" s="52">
        <f t="shared" ref="D78:L78" si="43">D79+D87+D90+D95+D107</f>
        <v>12081036</v>
      </c>
      <c r="E78" s="52">
        <f t="shared" si="43"/>
        <v>10526880</v>
      </c>
      <c r="F78" s="52">
        <f t="shared" si="43"/>
        <v>22970034</v>
      </c>
      <c r="G78" s="52">
        <f t="shared" si="43"/>
        <v>0</v>
      </c>
      <c r="H78" s="44">
        <f t="shared" si="43"/>
        <v>13180376</v>
      </c>
      <c r="I78" s="52">
        <f t="shared" si="43"/>
        <v>9789658</v>
      </c>
      <c r="J78" s="52">
        <f t="shared" si="43"/>
        <v>10587060</v>
      </c>
      <c r="K78" s="52">
        <f t="shared" si="43"/>
        <v>0</v>
      </c>
      <c r="L78" s="63">
        <f t="shared" si="43"/>
        <v>12382974</v>
      </c>
    </row>
    <row r="79" spans="1:12" ht="37.5" customHeight="1">
      <c r="A79" s="53" t="s">
        <v>159</v>
      </c>
      <c r="B79" s="433" t="s">
        <v>160</v>
      </c>
      <c r="C79" s="434"/>
      <c r="D79" s="56">
        <f t="shared" ref="D79:L79" si="44">D80+D81+D82+D83+D84+D85+D86</f>
        <v>297715</v>
      </c>
      <c r="E79" s="56">
        <f t="shared" si="44"/>
        <v>436660</v>
      </c>
      <c r="F79" s="56">
        <f t="shared" si="44"/>
        <v>5985184</v>
      </c>
      <c r="G79" s="56">
        <f t="shared" si="44"/>
        <v>0</v>
      </c>
      <c r="H79" s="44">
        <f t="shared" si="44"/>
        <v>5532903</v>
      </c>
      <c r="I79" s="56">
        <f t="shared" si="44"/>
        <v>452281</v>
      </c>
      <c r="J79" s="56">
        <f t="shared" si="44"/>
        <v>458908</v>
      </c>
      <c r="K79" s="56">
        <f t="shared" si="44"/>
        <v>0</v>
      </c>
      <c r="L79" s="79">
        <f t="shared" si="44"/>
        <v>5526276</v>
      </c>
    </row>
    <row r="80" spans="1:12" ht="15" customHeight="1">
      <c r="A80" s="76" t="s">
        <v>161</v>
      </c>
      <c r="B80" s="421" t="s">
        <v>162</v>
      </c>
      <c r="C80" s="425"/>
      <c r="D80" s="70">
        <f t="shared" ref="D80:L86" si="45">D321</f>
        <v>0</v>
      </c>
      <c r="E80" s="70">
        <f t="shared" si="45"/>
        <v>0</v>
      </c>
      <c r="F80" s="70">
        <f t="shared" si="45"/>
        <v>0</v>
      </c>
      <c r="G80" s="70">
        <f t="shared" si="45"/>
        <v>0</v>
      </c>
      <c r="H80" s="44">
        <f t="shared" si="45"/>
        <v>0</v>
      </c>
      <c r="I80" s="70">
        <f t="shared" si="45"/>
        <v>0</v>
      </c>
      <c r="J80" s="70">
        <f t="shared" si="45"/>
        <v>0</v>
      </c>
      <c r="K80" s="70">
        <f t="shared" si="45"/>
        <v>0</v>
      </c>
      <c r="L80" s="70">
        <f t="shared" si="45"/>
        <v>0</v>
      </c>
    </row>
    <row r="81" spans="1:12" ht="30" customHeight="1">
      <c r="A81" s="76" t="s">
        <v>163</v>
      </c>
      <c r="B81" s="413" t="s">
        <v>164</v>
      </c>
      <c r="C81" s="414"/>
      <c r="D81" s="70">
        <f t="shared" si="45"/>
        <v>257055</v>
      </c>
      <c r="E81" s="70">
        <f t="shared" si="45"/>
        <v>410000</v>
      </c>
      <c r="F81" s="70">
        <f t="shared" si="45"/>
        <v>435038</v>
      </c>
      <c r="G81" s="70">
        <f t="shared" si="45"/>
        <v>0</v>
      </c>
      <c r="H81" s="71">
        <f t="shared" si="45"/>
        <v>0</v>
      </c>
      <c r="I81" s="70">
        <f t="shared" si="45"/>
        <v>435038</v>
      </c>
      <c r="J81" s="70">
        <f t="shared" si="45"/>
        <v>435038</v>
      </c>
      <c r="K81" s="70">
        <f t="shared" si="45"/>
        <v>0</v>
      </c>
      <c r="L81" s="70">
        <f t="shared" si="45"/>
        <v>0</v>
      </c>
    </row>
    <row r="82" spans="1:12" ht="25.5" hidden="1" customHeight="1">
      <c r="A82" s="76" t="s">
        <v>165</v>
      </c>
      <c r="B82" s="421" t="s">
        <v>166</v>
      </c>
      <c r="C82" s="425"/>
      <c r="D82" s="70">
        <f t="shared" si="45"/>
        <v>0</v>
      </c>
      <c r="E82" s="70">
        <f t="shared" si="45"/>
        <v>0</v>
      </c>
      <c r="F82" s="70">
        <f t="shared" si="45"/>
        <v>0</v>
      </c>
      <c r="G82" s="70">
        <f t="shared" si="45"/>
        <v>0</v>
      </c>
      <c r="H82" s="71">
        <f t="shared" si="45"/>
        <v>0</v>
      </c>
      <c r="I82" s="70">
        <f t="shared" si="45"/>
        <v>0</v>
      </c>
      <c r="J82" s="70">
        <f t="shared" si="45"/>
        <v>0</v>
      </c>
      <c r="K82" s="70">
        <f t="shared" si="45"/>
        <v>0</v>
      </c>
      <c r="L82" s="70">
        <f t="shared" si="45"/>
        <v>0</v>
      </c>
    </row>
    <row r="83" spans="1:12" ht="15.75" hidden="1" customHeight="1">
      <c r="A83" s="76" t="s">
        <v>167</v>
      </c>
      <c r="B83" s="421" t="s">
        <v>168</v>
      </c>
      <c r="C83" s="425"/>
      <c r="D83" s="70">
        <f t="shared" si="45"/>
        <v>0</v>
      </c>
      <c r="E83" s="70">
        <f t="shared" si="45"/>
        <v>0</v>
      </c>
      <c r="F83" s="70">
        <f t="shared" si="45"/>
        <v>0</v>
      </c>
      <c r="G83" s="70">
        <f t="shared" si="45"/>
        <v>0</v>
      </c>
      <c r="H83" s="71">
        <f t="shared" si="45"/>
        <v>0</v>
      </c>
      <c r="I83" s="70">
        <f t="shared" si="45"/>
        <v>0</v>
      </c>
      <c r="J83" s="70">
        <f t="shared" si="45"/>
        <v>0</v>
      </c>
      <c r="K83" s="70">
        <f t="shared" si="45"/>
        <v>0</v>
      </c>
      <c r="L83" s="70">
        <f t="shared" si="45"/>
        <v>0</v>
      </c>
    </row>
    <row r="84" spans="1:12" ht="30" hidden="1" customHeight="1">
      <c r="A84" s="76" t="s">
        <v>169</v>
      </c>
      <c r="B84" s="421" t="s">
        <v>170</v>
      </c>
      <c r="C84" s="425"/>
      <c r="D84" s="70">
        <f t="shared" si="45"/>
        <v>0</v>
      </c>
      <c r="E84" s="70">
        <f t="shared" si="45"/>
        <v>0</v>
      </c>
      <c r="F84" s="70">
        <f t="shared" si="45"/>
        <v>0</v>
      </c>
      <c r="G84" s="70">
        <f t="shared" si="45"/>
        <v>0</v>
      </c>
      <c r="H84" s="71">
        <f t="shared" si="45"/>
        <v>0</v>
      </c>
      <c r="I84" s="70">
        <f t="shared" si="45"/>
        <v>0</v>
      </c>
      <c r="J84" s="70">
        <f t="shared" si="45"/>
        <v>0</v>
      </c>
      <c r="K84" s="70">
        <f t="shared" si="45"/>
        <v>0</v>
      </c>
      <c r="L84" s="70">
        <f t="shared" si="45"/>
        <v>0</v>
      </c>
    </row>
    <row r="85" spans="1:12" ht="29.25" customHeight="1">
      <c r="A85" s="76" t="s">
        <v>171</v>
      </c>
      <c r="B85" s="421" t="s">
        <v>172</v>
      </c>
      <c r="C85" s="425"/>
      <c r="D85" s="70">
        <f t="shared" si="45"/>
        <v>31354</v>
      </c>
      <c r="E85" s="70">
        <f t="shared" si="45"/>
        <v>16354</v>
      </c>
      <c r="F85" s="70">
        <f t="shared" si="45"/>
        <v>5540259</v>
      </c>
      <c r="G85" s="70">
        <f t="shared" si="45"/>
        <v>0</v>
      </c>
      <c r="H85" s="71">
        <f t="shared" si="45"/>
        <v>5532903</v>
      </c>
      <c r="I85" s="70">
        <f t="shared" si="45"/>
        <v>7356</v>
      </c>
      <c r="J85" s="70">
        <f t="shared" si="45"/>
        <v>13983</v>
      </c>
      <c r="K85" s="70">
        <f t="shared" si="45"/>
        <v>0</v>
      </c>
      <c r="L85" s="70">
        <f t="shared" si="45"/>
        <v>5526276</v>
      </c>
    </row>
    <row r="86" spans="1:12" ht="13.5" customHeight="1">
      <c r="A86" s="76" t="s">
        <v>173</v>
      </c>
      <c r="B86" s="430" t="s">
        <v>174</v>
      </c>
      <c r="C86" s="431"/>
      <c r="D86" s="70">
        <f t="shared" si="45"/>
        <v>9306</v>
      </c>
      <c r="E86" s="70">
        <f t="shared" si="45"/>
        <v>10306</v>
      </c>
      <c r="F86" s="70">
        <f t="shared" si="45"/>
        <v>9887</v>
      </c>
      <c r="G86" s="70">
        <f t="shared" si="45"/>
        <v>0</v>
      </c>
      <c r="H86" s="71">
        <f t="shared" si="45"/>
        <v>0</v>
      </c>
      <c r="I86" s="70">
        <f t="shared" si="45"/>
        <v>9887</v>
      </c>
      <c r="J86" s="70">
        <f t="shared" si="45"/>
        <v>9887</v>
      </c>
      <c r="K86" s="70">
        <f t="shared" si="45"/>
        <v>0</v>
      </c>
      <c r="L86" s="70">
        <f t="shared" si="45"/>
        <v>0</v>
      </c>
    </row>
    <row r="87" spans="1:12" ht="32.25" customHeight="1">
      <c r="A87" s="53" t="s">
        <v>175</v>
      </c>
      <c r="B87" s="426" t="s">
        <v>176</v>
      </c>
      <c r="C87" s="432"/>
      <c r="D87" s="56">
        <f t="shared" ref="D87:L87" si="46">D88+D89</f>
        <v>115583</v>
      </c>
      <c r="E87" s="56">
        <f t="shared" si="46"/>
        <v>131000</v>
      </c>
      <c r="F87" s="56">
        <f t="shared" si="46"/>
        <v>133137</v>
      </c>
      <c r="G87" s="56">
        <f t="shared" si="46"/>
        <v>0</v>
      </c>
      <c r="H87" s="44">
        <f t="shared" si="46"/>
        <v>0</v>
      </c>
      <c r="I87" s="56">
        <f t="shared" si="46"/>
        <v>133137</v>
      </c>
      <c r="J87" s="56">
        <f t="shared" si="46"/>
        <v>133137</v>
      </c>
      <c r="K87" s="56">
        <f t="shared" si="46"/>
        <v>0</v>
      </c>
      <c r="L87" s="79">
        <f t="shared" si="46"/>
        <v>0</v>
      </c>
    </row>
    <row r="88" spans="1:12" ht="18.75" customHeight="1">
      <c r="A88" s="76" t="s">
        <v>177</v>
      </c>
      <c r="B88" s="421" t="s">
        <v>178</v>
      </c>
      <c r="C88" s="425"/>
      <c r="D88" s="70">
        <f t="shared" ref="D88:K89" si="47">D329</f>
        <v>3306</v>
      </c>
      <c r="E88" s="70">
        <f t="shared" si="47"/>
        <v>5000</v>
      </c>
      <c r="F88" s="70">
        <f t="shared" si="47"/>
        <v>4728</v>
      </c>
      <c r="G88" s="70">
        <f t="shared" si="47"/>
        <v>0</v>
      </c>
      <c r="H88" s="71">
        <f t="shared" si="47"/>
        <v>0</v>
      </c>
      <c r="I88" s="70">
        <f t="shared" si="47"/>
        <v>4728</v>
      </c>
      <c r="J88" s="70">
        <f t="shared" si="47"/>
        <v>4728</v>
      </c>
      <c r="K88" s="70">
        <f t="shared" si="47"/>
        <v>0</v>
      </c>
      <c r="L88" s="70">
        <f>F88-J88-K88</f>
        <v>0</v>
      </c>
    </row>
    <row r="89" spans="1:12" ht="13.5" customHeight="1">
      <c r="A89" s="76" t="s">
        <v>179</v>
      </c>
      <c r="B89" s="421" t="s">
        <v>180</v>
      </c>
      <c r="C89" s="425"/>
      <c r="D89" s="70">
        <f t="shared" si="47"/>
        <v>112277</v>
      </c>
      <c r="E89" s="70">
        <f t="shared" si="47"/>
        <v>126000</v>
      </c>
      <c r="F89" s="70">
        <f t="shared" si="47"/>
        <v>128409</v>
      </c>
      <c r="G89" s="70">
        <f t="shared" si="47"/>
        <v>0</v>
      </c>
      <c r="H89" s="71">
        <f t="shared" si="47"/>
        <v>0</v>
      </c>
      <c r="I89" s="70">
        <f t="shared" si="47"/>
        <v>128409</v>
      </c>
      <c r="J89" s="70">
        <f t="shared" si="47"/>
        <v>128409</v>
      </c>
      <c r="K89" s="70">
        <f t="shared" si="47"/>
        <v>0</v>
      </c>
      <c r="L89" s="70">
        <f>F89-J89-K89</f>
        <v>0</v>
      </c>
    </row>
    <row r="90" spans="1:12" ht="29.25" customHeight="1">
      <c r="A90" s="53" t="s">
        <v>181</v>
      </c>
      <c r="B90" s="426" t="s">
        <v>182</v>
      </c>
      <c r="C90" s="432"/>
      <c r="D90" s="117">
        <f t="shared" ref="D90:L90" si="48">D91+D92+D93+D94</f>
        <v>5269038</v>
      </c>
      <c r="E90" s="117">
        <f t="shared" si="48"/>
        <v>4263020</v>
      </c>
      <c r="F90" s="117">
        <f t="shared" si="48"/>
        <v>10744457</v>
      </c>
      <c r="G90" s="117">
        <f t="shared" si="48"/>
        <v>0</v>
      </c>
      <c r="H90" s="118">
        <f t="shared" si="48"/>
        <v>7097342</v>
      </c>
      <c r="I90" s="117">
        <f t="shared" si="48"/>
        <v>3647115</v>
      </c>
      <c r="J90" s="117">
        <f t="shared" si="48"/>
        <v>4324093</v>
      </c>
      <c r="K90" s="117">
        <f t="shared" si="48"/>
        <v>0</v>
      </c>
      <c r="L90" s="119">
        <f t="shared" si="48"/>
        <v>6420364</v>
      </c>
    </row>
    <row r="91" spans="1:12" ht="27" customHeight="1">
      <c r="A91" s="76" t="s">
        <v>183</v>
      </c>
      <c r="B91" s="428" t="s">
        <v>184</v>
      </c>
      <c r="C91" s="446"/>
      <c r="D91" s="70">
        <f t="shared" ref="D91:L94" si="49">D332</f>
        <v>5258885</v>
      </c>
      <c r="E91" s="70">
        <f t="shared" si="49"/>
        <v>4258885</v>
      </c>
      <c r="F91" s="70">
        <f t="shared" si="49"/>
        <v>8889704</v>
      </c>
      <c r="G91" s="70">
        <f t="shared" si="49"/>
        <v>0</v>
      </c>
      <c r="H91" s="71">
        <f t="shared" si="49"/>
        <v>5242829</v>
      </c>
      <c r="I91" s="70">
        <f t="shared" si="49"/>
        <v>3646875</v>
      </c>
      <c r="J91" s="70">
        <f t="shared" si="49"/>
        <v>4321443</v>
      </c>
      <c r="K91" s="70">
        <f t="shared" si="49"/>
        <v>0</v>
      </c>
      <c r="L91" s="70">
        <f t="shared" si="49"/>
        <v>4568261</v>
      </c>
    </row>
    <row r="92" spans="1:12" ht="25.5">
      <c r="A92" s="76" t="s">
        <v>185</v>
      </c>
      <c r="B92" s="421" t="s">
        <v>186</v>
      </c>
      <c r="C92" s="425"/>
      <c r="D92" s="70">
        <f t="shared" si="49"/>
        <v>0</v>
      </c>
      <c r="E92" s="70">
        <f t="shared" si="49"/>
        <v>0</v>
      </c>
      <c r="F92" s="70">
        <f t="shared" si="49"/>
        <v>0</v>
      </c>
      <c r="G92" s="70">
        <f t="shared" si="49"/>
        <v>0</v>
      </c>
      <c r="H92" s="71">
        <f t="shared" si="49"/>
        <v>0</v>
      </c>
      <c r="I92" s="70">
        <f t="shared" si="49"/>
        <v>0</v>
      </c>
      <c r="J92" s="70">
        <f t="shared" si="49"/>
        <v>0</v>
      </c>
      <c r="K92" s="70">
        <f t="shared" si="49"/>
        <v>0</v>
      </c>
      <c r="L92" s="70">
        <f t="shared" si="49"/>
        <v>0</v>
      </c>
    </row>
    <row r="93" spans="1:12" ht="38.25">
      <c r="A93" s="76" t="s">
        <v>187</v>
      </c>
      <c r="B93" s="421" t="s">
        <v>188</v>
      </c>
      <c r="C93" s="425"/>
      <c r="D93" s="70">
        <f t="shared" si="49"/>
        <v>1059</v>
      </c>
      <c r="E93" s="70">
        <f t="shared" si="49"/>
        <v>1059</v>
      </c>
      <c r="F93" s="70">
        <f t="shared" si="49"/>
        <v>240</v>
      </c>
      <c r="G93" s="70">
        <f t="shared" si="49"/>
        <v>0</v>
      </c>
      <c r="H93" s="71">
        <f t="shared" si="49"/>
        <v>0</v>
      </c>
      <c r="I93" s="70">
        <f t="shared" si="49"/>
        <v>240</v>
      </c>
      <c r="J93" s="70">
        <f t="shared" si="49"/>
        <v>240</v>
      </c>
      <c r="K93" s="70">
        <f t="shared" si="49"/>
        <v>0</v>
      </c>
      <c r="L93" s="70">
        <f t="shared" si="49"/>
        <v>0</v>
      </c>
    </row>
    <row r="94" spans="1:12" ht="15">
      <c r="A94" s="76" t="s">
        <v>189</v>
      </c>
      <c r="B94" s="413" t="s">
        <v>190</v>
      </c>
      <c r="C94" s="414"/>
      <c r="D94" s="70">
        <f t="shared" si="49"/>
        <v>9094</v>
      </c>
      <c r="E94" s="70">
        <f t="shared" si="49"/>
        <v>3076</v>
      </c>
      <c r="F94" s="70">
        <f t="shared" si="49"/>
        <v>1854513</v>
      </c>
      <c r="G94" s="70">
        <f t="shared" si="49"/>
        <v>0</v>
      </c>
      <c r="H94" s="71">
        <f t="shared" si="49"/>
        <v>1854513</v>
      </c>
      <c r="I94" s="70">
        <f t="shared" si="49"/>
        <v>0</v>
      </c>
      <c r="J94" s="70">
        <f t="shared" si="49"/>
        <v>2410</v>
      </c>
      <c r="K94" s="70">
        <f t="shared" si="49"/>
        <v>0</v>
      </c>
      <c r="L94" s="70">
        <f t="shared" si="49"/>
        <v>1852103</v>
      </c>
    </row>
    <row r="95" spans="1:12" ht="25.5">
      <c r="A95" s="53" t="s">
        <v>191</v>
      </c>
      <c r="B95" s="115" t="s">
        <v>192</v>
      </c>
      <c r="C95" s="138"/>
      <c r="D95" s="117">
        <f t="shared" ref="D95:L95" si="50">D96+D97+D98+D99+D100+D106+D101+D102+D104+D105</f>
        <v>6398700</v>
      </c>
      <c r="E95" s="117">
        <f t="shared" si="50"/>
        <v>5696200</v>
      </c>
      <c r="F95" s="117">
        <f t="shared" si="50"/>
        <v>6107256</v>
      </c>
      <c r="G95" s="117">
        <f t="shared" si="50"/>
        <v>0</v>
      </c>
      <c r="H95" s="118">
        <f t="shared" si="50"/>
        <v>550131</v>
      </c>
      <c r="I95" s="117">
        <f t="shared" si="50"/>
        <v>5557125</v>
      </c>
      <c r="J95" s="117">
        <f t="shared" si="50"/>
        <v>5670922</v>
      </c>
      <c r="K95" s="117">
        <f t="shared" si="50"/>
        <v>0</v>
      </c>
      <c r="L95" s="117">
        <f t="shared" si="50"/>
        <v>436334</v>
      </c>
    </row>
    <row r="96" spans="1:12" ht="15" customHeight="1">
      <c r="A96" s="76" t="s">
        <v>193</v>
      </c>
      <c r="B96" s="112" t="s">
        <v>194</v>
      </c>
      <c r="C96" s="112"/>
      <c r="D96" s="70">
        <f t="shared" ref="D96:L98" si="51">D337</f>
        <v>0</v>
      </c>
      <c r="E96" s="70">
        <f t="shared" si="51"/>
        <v>0</v>
      </c>
      <c r="F96" s="70">
        <f t="shared" si="51"/>
        <v>0</v>
      </c>
      <c r="G96" s="70">
        <f t="shared" si="51"/>
        <v>0</v>
      </c>
      <c r="H96" s="44">
        <f t="shared" si="51"/>
        <v>0</v>
      </c>
      <c r="I96" s="70">
        <f t="shared" si="51"/>
        <v>0</v>
      </c>
      <c r="J96" s="70">
        <f t="shared" si="51"/>
        <v>0</v>
      </c>
      <c r="K96" s="70">
        <f t="shared" si="51"/>
        <v>0</v>
      </c>
      <c r="L96" s="70">
        <f t="shared" si="51"/>
        <v>0</v>
      </c>
    </row>
    <row r="97" spans="1:12" ht="15" customHeight="1">
      <c r="A97" s="76" t="s">
        <v>195</v>
      </c>
      <c r="B97" s="103" t="s">
        <v>196</v>
      </c>
      <c r="C97" s="104"/>
      <c r="D97" s="70">
        <f t="shared" si="51"/>
        <v>0</v>
      </c>
      <c r="E97" s="70">
        <f t="shared" si="51"/>
        <v>0</v>
      </c>
      <c r="F97" s="70">
        <f t="shared" si="51"/>
        <v>0</v>
      </c>
      <c r="G97" s="70">
        <f t="shared" si="51"/>
        <v>0</v>
      </c>
      <c r="H97" s="44">
        <f t="shared" si="51"/>
        <v>0</v>
      </c>
      <c r="I97" s="70">
        <f t="shared" si="51"/>
        <v>0</v>
      </c>
      <c r="J97" s="70">
        <f t="shared" si="51"/>
        <v>0</v>
      </c>
      <c r="K97" s="70">
        <f t="shared" si="51"/>
        <v>0</v>
      </c>
      <c r="L97" s="70">
        <f t="shared" si="51"/>
        <v>0</v>
      </c>
    </row>
    <row r="98" spans="1:12" ht="15" customHeight="1">
      <c r="A98" s="76" t="s">
        <v>197</v>
      </c>
      <c r="B98" s="104" t="s">
        <v>198</v>
      </c>
      <c r="C98" s="104"/>
      <c r="D98" s="70">
        <f t="shared" si="51"/>
        <v>506574</v>
      </c>
      <c r="E98" s="70">
        <f t="shared" si="51"/>
        <v>506574</v>
      </c>
      <c r="F98" s="70">
        <f t="shared" si="51"/>
        <v>806086</v>
      </c>
      <c r="G98" s="70">
        <f t="shared" si="51"/>
        <v>0</v>
      </c>
      <c r="H98" s="71">
        <f t="shared" si="51"/>
        <v>405998</v>
      </c>
      <c r="I98" s="70">
        <f t="shared" si="51"/>
        <v>400088</v>
      </c>
      <c r="J98" s="70">
        <f t="shared" si="51"/>
        <v>454515</v>
      </c>
      <c r="K98" s="70">
        <f t="shared" si="51"/>
        <v>0</v>
      </c>
      <c r="L98" s="70">
        <f t="shared" si="51"/>
        <v>351571</v>
      </c>
    </row>
    <row r="99" spans="1:12" ht="15" customHeight="1">
      <c r="A99" s="76" t="s">
        <v>199</v>
      </c>
      <c r="B99" s="104" t="s">
        <v>200</v>
      </c>
      <c r="C99" s="104"/>
      <c r="D99" s="70">
        <f>D389</f>
        <v>0</v>
      </c>
      <c r="E99" s="70">
        <f>E389</f>
        <v>0</v>
      </c>
      <c r="F99" s="70">
        <f t="shared" ref="F99:L99" si="52">F389</f>
        <v>0</v>
      </c>
      <c r="G99" s="70">
        <f t="shared" si="52"/>
        <v>0</v>
      </c>
      <c r="H99" s="71">
        <f t="shared" si="52"/>
        <v>0</v>
      </c>
      <c r="I99" s="70">
        <f t="shared" si="52"/>
        <v>0</v>
      </c>
      <c r="J99" s="70">
        <f t="shared" si="52"/>
        <v>0</v>
      </c>
      <c r="K99" s="70">
        <f t="shared" si="52"/>
        <v>0</v>
      </c>
      <c r="L99" s="70">
        <f t="shared" si="52"/>
        <v>0</v>
      </c>
    </row>
    <row r="100" spans="1:12" ht="15" customHeight="1">
      <c r="A100" s="76" t="s">
        <v>201</v>
      </c>
      <c r="B100" s="421" t="s">
        <v>202</v>
      </c>
      <c r="C100" s="425"/>
      <c r="D100" s="70">
        <f>D340</f>
        <v>0</v>
      </c>
      <c r="E100" s="70">
        <f>E340</f>
        <v>0</v>
      </c>
      <c r="F100" s="70">
        <f t="shared" ref="F100:L100" si="53">F340</f>
        <v>0</v>
      </c>
      <c r="G100" s="70">
        <f t="shared" si="53"/>
        <v>0</v>
      </c>
      <c r="H100" s="71">
        <f t="shared" si="53"/>
        <v>0</v>
      </c>
      <c r="I100" s="70">
        <f t="shared" si="53"/>
        <v>0</v>
      </c>
      <c r="J100" s="70">
        <f t="shared" si="53"/>
        <v>0</v>
      </c>
      <c r="K100" s="70">
        <f t="shared" si="53"/>
        <v>0</v>
      </c>
      <c r="L100" s="70">
        <f t="shared" si="53"/>
        <v>0</v>
      </c>
    </row>
    <row r="101" spans="1:12" ht="30" customHeight="1">
      <c r="A101" s="76" t="s">
        <v>203</v>
      </c>
      <c r="B101" s="104" t="s">
        <v>204</v>
      </c>
      <c r="C101" s="104"/>
      <c r="D101" s="139">
        <f>D390</f>
        <v>0</v>
      </c>
      <c r="E101" s="139">
        <f>E390</f>
        <v>0</v>
      </c>
      <c r="F101" s="139">
        <f t="shared" ref="F101:L102" si="54">F390</f>
        <v>0</v>
      </c>
      <c r="G101" s="139">
        <f t="shared" si="54"/>
        <v>0</v>
      </c>
      <c r="H101" s="140">
        <f t="shared" si="54"/>
        <v>0</v>
      </c>
      <c r="I101" s="139">
        <f t="shared" si="54"/>
        <v>0</v>
      </c>
      <c r="J101" s="139">
        <f t="shared" si="54"/>
        <v>0</v>
      </c>
      <c r="K101" s="139">
        <f t="shared" si="54"/>
        <v>0</v>
      </c>
      <c r="L101" s="139">
        <f t="shared" si="54"/>
        <v>0</v>
      </c>
    </row>
    <row r="102" spans="1:12" ht="30" customHeight="1">
      <c r="A102" s="76" t="s">
        <v>205</v>
      </c>
      <c r="B102" s="104" t="s">
        <v>206</v>
      </c>
      <c r="C102" s="104"/>
      <c r="D102" s="139">
        <f>D391</f>
        <v>0</v>
      </c>
      <c r="E102" s="139">
        <f>E391</f>
        <v>816000</v>
      </c>
      <c r="F102" s="139">
        <f>F391</f>
        <v>815944</v>
      </c>
      <c r="G102" s="139">
        <f t="shared" si="54"/>
        <v>0</v>
      </c>
      <c r="H102" s="140">
        <f t="shared" si="54"/>
        <v>0</v>
      </c>
      <c r="I102" s="139">
        <f t="shared" si="54"/>
        <v>815944</v>
      </c>
      <c r="J102" s="139">
        <f t="shared" si="54"/>
        <v>815944</v>
      </c>
      <c r="K102" s="139">
        <f t="shared" si="54"/>
        <v>0</v>
      </c>
      <c r="L102" s="139">
        <f t="shared" si="54"/>
        <v>0</v>
      </c>
    </row>
    <row r="103" spans="1:12" ht="30" hidden="1" customHeight="1">
      <c r="A103" s="141" t="s">
        <v>207</v>
      </c>
      <c r="B103" s="142" t="s">
        <v>208</v>
      </c>
      <c r="C103" s="142"/>
      <c r="D103" s="143">
        <f>D104</f>
        <v>0</v>
      </c>
      <c r="E103" s="143">
        <f t="shared" ref="E103:L103" si="55">E104</f>
        <v>0</v>
      </c>
      <c r="F103" s="143">
        <f t="shared" si="55"/>
        <v>0</v>
      </c>
      <c r="G103" s="143">
        <f t="shared" si="55"/>
        <v>0</v>
      </c>
      <c r="H103" s="144">
        <f t="shared" si="55"/>
        <v>0</v>
      </c>
      <c r="I103" s="143">
        <f t="shared" si="55"/>
        <v>0</v>
      </c>
      <c r="J103" s="143">
        <f t="shared" si="55"/>
        <v>0</v>
      </c>
      <c r="K103" s="143">
        <f t="shared" si="55"/>
        <v>0</v>
      </c>
      <c r="L103" s="143">
        <f t="shared" si="55"/>
        <v>0</v>
      </c>
    </row>
    <row r="104" spans="1:12" ht="30" hidden="1" customHeight="1">
      <c r="A104" s="76" t="s">
        <v>209</v>
      </c>
      <c r="B104" s="104" t="s">
        <v>210</v>
      </c>
      <c r="C104" s="104"/>
      <c r="D104" s="139">
        <f>D341</f>
        <v>0</v>
      </c>
      <c r="E104" s="139">
        <f>E341</f>
        <v>0</v>
      </c>
      <c r="F104" s="139">
        <f t="shared" ref="F104:L104" si="56">F341</f>
        <v>0</v>
      </c>
      <c r="G104" s="139">
        <f t="shared" si="56"/>
        <v>0</v>
      </c>
      <c r="H104" s="140">
        <f t="shared" si="56"/>
        <v>0</v>
      </c>
      <c r="I104" s="139">
        <f t="shared" si="56"/>
        <v>0</v>
      </c>
      <c r="J104" s="139">
        <f t="shared" si="56"/>
        <v>0</v>
      </c>
      <c r="K104" s="139">
        <f t="shared" si="56"/>
        <v>0</v>
      </c>
      <c r="L104" s="139">
        <f t="shared" si="56"/>
        <v>0</v>
      </c>
    </row>
    <row r="105" spans="1:12" ht="30" customHeight="1">
      <c r="A105" s="76" t="s">
        <v>211</v>
      </c>
      <c r="B105" s="104" t="s">
        <v>212</v>
      </c>
      <c r="C105" s="104"/>
      <c r="D105" s="139">
        <f>D392</f>
        <v>0</v>
      </c>
      <c r="E105" s="139">
        <f t="shared" ref="E105:L105" si="57">E392</f>
        <v>0</v>
      </c>
      <c r="F105" s="139">
        <f t="shared" si="57"/>
        <v>0</v>
      </c>
      <c r="G105" s="139">
        <f t="shared" si="57"/>
        <v>0</v>
      </c>
      <c r="H105" s="140">
        <f t="shared" si="57"/>
        <v>0</v>
      </c>
      <c r="I105" s="139">
        <f t="shared" si="57"/>
        <v>0</v>
      </c>
      <c r="J105" s="139">
        <f t="shared" si="57"/>
        <v>0</v>
      </c>
      <c r="K105" s="139">
        <f t="shared" si="57"/>
        <v>0</v>
      </c>
      <c r="L105" s="139">
        <f t="shared" si="57"/>
        <v>0</v>
      </c>
    </row>
    <row r="106" spans="1:12" ht="15" customHeight="1">
      <c r="A106" s="76" t="s">
        <v>213</v>
      </c>
      <c r="B106" s="421" t="s">
        <v>214</v>
      </c>
      <c r="C106" s="425"/>
      <c r="D106" s="139">
        <f>D342</f>
        <v>5892126</v>
      </c>
      <c r="E106" s="139">
        <f>E342</f>
        <v>4373626</v>
      </c>
      <c r="F106" s="139">
        <f t="shared" ref="F106:L106" si="58">F342</f>
        <v>4485226</v>
      </c>
      <c r="G106" s="139">
        <f t="shared" si="58"/>
        <v>0</v>
      </c>
      <c r="H106" s="140">
        <f t="shared" si="58"/>
        <v>144133</v>
      </c>
      <c r="I106" s="139">
        <f t="shared" si="58"/>
        <v>4341093</v>
      </c>
      <c r="J106" s="139">
        <f>J342</f>
        <v>4400463</v>
      </c>
      <c r="K106" s="139">
        <f t="shared" si="58"/>
        <v>0</v>
      </c>
      <c r="L106" s="139">
        <f t="shared" si="58"/>
        <v>84763</v>
      </c>
    </row>
    <row r="107" spans="1:12" ht="26.25" customHeight="1">
      <c r="A107" s="53" t="s">
        <v>215</v>
      </c>
      <c r="B107" s="109" t="s">
        <v>216</v>
      </c>
      <c r="C107" s="145"/>
      <c r="D107" s="56">
        <f t="shared" ref="D107:L107" si="59">D108+D109+D110+D111</f>
        <v>0</v>
      </c>
      <c r="E107" s="56">
        <f t="shared" si="59"/>
        <v>0</v>
      </c>
      <c r="F107" s="56">
        <f t="shared" si="59"/>
        <v>0</v>
      </c>
      <c r="G107" s="56">
        <f t="shared" si="59"/>
        <v>0</v>
      </c>
      <c r="H107" s="44">
        <f t="shared" si="59"/>
        <v>0</v>
      </c>
      <c r="I107" s="56">
        <f t="shared" si="59"/>
        <v>0</v>
      </c>
      <c r="J107" s="56">
        <f t="shared" si="59"/>
        <v>0</v>
      </c>
      <c r="K107" s="56">
        <f t="shared" si="59"/>
        <v>0</v>
      </c>
      <c r="L107" s="79">
        <f t="shared" si="59"/>
        <v>0</v>
      </c>
    </row>
    <row r="108" spans="1:12" ht="13.5" customHeight="1">
      <c r="A108" s="76" t="s">
        <v>217</v>
      </c>
      <c r="B108" s="103" t="s">
        <v>218</v>
      </c>
      <c r="C108" s="104"/>
      <c r="D108" s="70">
        <f>D344</f>
        <v>0</v>
      </c>
      <c r="E108" s="70">
        <f>E344</f>
        <v>0</v>
      </c>
      <c r="F108" s="70">
        <f t="shared" ref="F108:L109" si="60">F344</f>
        <v>0</v>
      </c>
      <c r="G108" s="70">
        <f t="shared" si="60"/>
        <v>0</v>
      </c>
      <c r="H108" s="71">
        <f t="shared" si="60"/>
        <v>0</v>
      </c>
      <c r="I108" s="70">
        <f t="shared" si="60"/>
        <v>0</v>
      </c>
      <c r="J108" s="70">
        <f t="shared" si="60"/>
        <v>0</v>
      </c>
      <c r="K108" s="70">
        <f t="shared" si="60"/>
        <v>0</v>
      </c>
      <c r="L108" s="70">
        <f t="shared" si="60"/>
        <v>0</v>
      </c>
    </row>
    <row r="109" spans="1:12" ht="39" customHeight="1">
      <c r="A109" s="76" t="s">
        <v>219</v>
      </c>
      <c r="B109" s="104" t="s">
        <v>220</v>
      </c>
      <c r="C109" s="104"/>
      <c r="D109" s="70">
        <f>D345</f>
        <v>-37091664</v>
      </c>
      <c r="E109" s="70">
        <f>E345</f>
        <v>-50250235</v>
      </c>
      <c r="F109" s="70">
        <f t="shared" si="60"/>
        <v>-39614852</v>
      </c>
      <c r="G109" s="70">
        <f t="shared" si="60"/>
        <v>0</v>
      </c>
      <c r="H109" s="71">
        <f t="shared" si="60"/>
        <v>0</v>
      </c>
      <c r="I109" s="70">
        <f t="shared" si="60"/>
        <v>-39614852</v>
      </c>
      <c r="J109" s="70">
        <f t="shared" si="60"/>
        <v>-39614852</v>
      </c>
      <c r="K109" s="70">
        <f t="shared" si="60"/>
        <v>0</v>
      </c>
      <c r="L109" s="70">
        <f t="shared" si="60"/>
        <v>0</v>
      </c>
    </row>
    <row r="110" spans="1:12" ht="13.5" customHeight="1">
      <c r="A110" s="76" t="s">
        <v>221</v>
      </c>
      <c r="B110" s="104" t="s">
        <v>222</v>
      </c>
      <c r="C110" s="104"/>
      <c r="D110" s="70">
        <f>D394</f>
        <v>37091664</v>
      </c>
      <c r="E110" s="70">
        <f>E394</f>
        <v>50250235</v>
      </c>
      <c r="F110" s="70">
        <f t="shared" ref="F110:L110" si="61">F394</f>
        <v>39614852</v>
      </c>
      <c r="G110" s="70">
        <f t="shared" si="61"/>
        <v>0</v>
      </c>
      <c r="H110" s="71">
        <f t="shared" si="61"/>
        <v>0</v>
      </c>
      <c r="I110" s="70">
        <f t="shared" si="61"/>
        <v>39614852</v>
      </c>
      <c r="J110" s="70">
        <f t="shared" si="61"/>
        <v>39614852</v>
      </c>
      <c r="K110" s="70">
        <f t="shared" si="61"/>
        <v>0</v>
      </c>
      <c r="L110" s="70">
        <f t="shared" si="61"/>
        <v>0</v>
      </c>
    </row>
    <row r="111" spans="1:12" ht="16.5" customHeight="1">
      <c r="A111" s="76" t="s">
        <v>223</v>
      </c>
      <c r="B111" s="103" t="s">
        <v>224</v>
      </c>
      <c r="C111" s="104"/>
      <c r="D111" s="146">
        <f>D346</f>
        <v>0</v>
      </c>
      <c r="E111" s="70">
        <f>E346</f>
        <v>0</v>
      </c>
      <c r="F111" s="70">
        <f t="shared" ref="F111:L111" si="62">F346</f>
        <v>0</v>
      </c>
      <c r="G111" s="70">
        <f t="shared" si="62"/>
        <v>0</v>
      </c>
      <c r="H111" s="44">
        <f t="shared" si="62"/>
        <v>0</v>
      </c>
      <c r="I111" s="70">
        <f t="shared" si="62"/>
        <v>0</v>
      </c>
      <c r="J111" s="70">
        <f t="shared" si="62"/>
        <v>0</v>
      </c>
      <c r="K111" s="70">
        <f t="shared" si="62"/>
        <v>0</v>
      </c>
      <c r="L111" s="70">
        <f t="shared" si="62"/>
        <v>0</v>
      </c>
    </row>
    <row r="112" spans="1:12" ht="18.75" customHeight="1">
      <c r="A112" s="147" t="s">
        <v>225</v>
      </c>
      <c r="B112" s="419" t="s">
        <v>226</v>
      </c>
      <c r="C112" s="419"/>
      <c r="D112" s="148">
        <f t="shared" ref="D112:L112" si="63">D113</f>
        <v>0</v>
      </c>
      <c r="E112" s="148">
        <f t="shared" si="63"/>
        <v>840706</v>
      </c>
      <c r="F112" s="148">
        <f t="shared" si="63"/>
        <v>971449</v>
      </c>
      <c r="G112" s="148">
        <f t="shared" si="63"/>
        <v>0</v>
      </c>
      <c r="H112" s="149">
        <f t="shared" si="63"/>
        <v>0</v>
      </c>
      <c r="I112" s="148">
        <f t="shared" si="63"/>
        <v>971449</v>
      </c>
      <c r="J112" s="148">
        <f t="shared" si="63"/>
        <v>971449</v>
      </c>
      <c r="K112" s="148">
        <f t="shared" si="63"/>
        <v>0</v>
      </c>
      <c r="L112" s="150">
        <f t="shared" si="63"/>
        <v>0</v>
      </c>
    </row>
    <row r="113" spans="1:12" ht="24" customHeight="1">
      <c r="A113" s="53" t="s">
        <v>227</v>
      </c>
      <c r="B113" s="115" t="s">
        <v>228</v>
      </c>
      <c r="C113" s="116"/>
      <c r="D113" s="75">
        <f t="shared" ref="D113:L113" si="64">D114+D115+D116+D117+D118</f>
        <v>0</v>
      </c>
      <c r="E113" s="75">
        <f t="shared" si="64"/>
        <v>840706</v>
      </c>
      <c r="F113" s="75">
        <f t="shared" si="64"/>
        <v>971449</v>
      </c>
      <c r="G113" s="75">
        <f t="shared" si="64"/>
        <v>0</v>
      </c>
      <c r="H113" s="44">
        <f t="shared" si="64"/>
        <v>0</v>
      </c>
      <c r="I113" s="75">
        <f t="shared" si="64"/>
        <v>971449</v>
      </c>
      <c r="J113" s="75">
        <f t="shared" si="64"/>
        <v>971449</v>
      </c>
      <c r="K113" s="75">
        <f t="shared" si="64"/>
        <v>0</v>
      </c>
      <c r="L113" s="137">
        <f t="shared" si="64"/>
        <v>0</v>
      </c>
    </row>
    <row r="114" spans="1:12" ht="25.5" customHeight="1">
      <c r="A114" s="76" t="s">
        <v>229</v>
      </c>
      <c r="B114" s="413" t="s">
        <v>230</v>
      </c>
      <c r="C114" s="414"/>
      <c r="D114" s="70">
        <f t="shared" ref="D114:L118" si="65">D397</f>
        <v>0</v>
      </c>
      <c r="E114" s="70">
        <f t="shared" si="65"/>
        <v>30131</v>
      </c>
      <c r="F114" s="70">
        <f t="shared" si="65"/>
        <v>30131</v>
      </c>
      <c r="G114" s="70">
        <f t="shared" si="65"/>
        <v>0</v>
      </c>
      <c r="H114" s="71">
        <f t="shared" si="65"/>
        <v>0</v>
      </c>
      <c r="I114" s="70">
        <f t="shared" si="65"/>
        <v>30131</v>
      </c>
      <c r="J114" s="70">
        <f t="shared" si="65"/>
        <v>30131</v>
      </c>
      <c r="K114" s="70">
        <f t="shared" si="65"/>
        <v>0</v>
      </c>
      <c r="L114" s="70">
        <f t="shared" si="65"/>
        <v>0</v>
      </c>
    </row>
    <row r="115" spans="1:12" ht="24.75" customHeight="1">
      <c r="A115" s="76" t="s">
        <v>231</v>
      </c>
      <c r="B115" s="413" t="s">
        <v>232</v>
      </c>
      <c r="C115" s="414"/>
      <c r="D115" s="70">
        <f t="shared" si="65"/>
        <v>0</v>
      </c>
      <c r="E115" s="70">
        <f t="shared" si="65"/>
        <v>49959</v>
      </c>
      <c r="F115" s="70">
        <f t="shared" si="65"/>
        <v>60303</v>
      </c>
      <c r="G115" s="70">
        <f t="shared" si="65"/>
        <v>0</v>
      </c>
      <c r="H115" s="71">
        <f t="shared" si="65"/>
        <v>0</v>
      </c>
      <c r="I115" s="70">
        <f t="shared" si="65"/>
        <v>60303</v>
      </c>
      <c r="J115" s="70">
        <f t="shared" si="65"/>
        <v>60303</v>
      </c>
      <c r="K115" s="70">
        <f t="shared" si="65"/>
        <v>0</v>
      </c>
      <c r="L115" s="70">
        <f t="shared" si="65"/>
        <v>0</v>
      </c>
    </row>
    <row r="116" spans="1:12" ht="12.75" customHeight="1">
      <c r="A116" s="76" t="s">
        <v>233</v>
      </c>
      <c r="B116" s="413" t="s">
        <v>234</v>
      </c>
      <c r="C116" s="414"/>
      <c r="D116" s="70">
        <f t="shared" si="65"/>
        <v>0</v>
      </c>
      <c r="E116" s="70">
        <f t="shared" si="65"/>
        <v>0</v>
      </c>
      <c r="F116" s="70">
        <f t="shared" si="65"/>
        <v>0</v>
      </c>
      <c r="G116" s="70">
        <f t="shared" si="65"/>
        <v>0</v>
      </c>
      <c r="H116" s="71">
        <f t="shared" si="65"/>
        <v>0</v>
      </c>
      <c r="I116" s="70">
        <f t="shared" si="65"/>
        <v>0</v>
      </c>
      <c r="J116" s="70">
        <f t="shared" si="65"/>
        <v>0</v>
      </c>
      <c r="K116" s="70">
        <f t="shared" si="65"/>
        <v>0</v>
      </c>
      <c r="L116" s="70">
        <f t="shared" si="65"/>
        <v>0</v>
      </c>
    </row>
    <row r="117" spans="1:12" ht="24.75" customHeight="1">
      <c r="A117" s="76" t="s">
        <v>235</v>
      </c>
      <c r="B117" s="413" t="s">
        <v>236</v>
      </c>
      <c r="C117" s="414"/>
      <c r="D117" s="70">
        <f t="shared" si="65"/>
        <v>0</v>
      </c>
      <c r="E117" s="70">
        <f t="shared" si="65"/>
        <v>760616</v>
      </c>
      <c r="F117" s="70">
        <f t="shared" si="65"/>
        <v>881015</v>
      </c>
      <c r="G117" s="70">
        <f t="shared" si="65"/>
        <v>0</v>
      </c>
      <c r="H117" s="71">
        <f t="shared" si="65"/>
        <v>0</v>
      </c>
      <c r="I117" s="70">
        <f t="shared" si="65"/>
        <v>881015</v>
      </c>
      <c r="J117" s="70">
        <f t="shared" si="65"/>
        <v>881015</v>
      </c>
      <c r="K117" s="70">
        <f t="shared" si="65"/>
        <v>0</v>
      </c>
      <c r="L117" s="70">
        <f t="shared" si="65"/>
        <v>0</v>
      </c>
    </row>
    <row r="118" spans="1:12" ht="24.75" customHeight="1">
      <c r="A118" s="76" t="s">
        <v>237</v>
      </c>
      <c r="B118" s="112" t="s">
        <v>238</v>
      </c>
      <c r="C118" s="112"/>
      <c r="D118" s="70">
        <f t="shared" si="65"/>
        <v>0</v>
      </c>
      <c r="E118" s="70">
        <f t="shared" si="65"/>
        <v>0</v>
      </c>
      <c r="F118" s="70">
        <f t="shared" si="65"/>
        <v>0</v>
      </c>
      <c r="G118" s="70">
        <f t="shared" si="65"/>
        <v>0</v>
      </c>
      <c r="H118" s="71">
        <f t="shared" si="65"/>
        <v>0</v>
      </c>
      <c r="I118" s="70">
        <f t="shared" si="65"/>
        <v>0</v>
      </c>
      <c r="J118" s="70">
        <f t="shared" si="65"/>
        <v>0</v>
      </c>
      <c r="K118" s="70">
        <f t="shared" si="65"/>
        <v>0</v>
      </c>
      <c r="L118" s="70">
        <f t="shared" si="65"/>
        <v>0</v>
      </c>
    </row>
    <row r="119" spans="1:12" ht="14.25" customHeight="1">
      <c r="A119" s="48" t="s">
        <v>239</v>
      </c>
      <c r="B119" s="46" t="s">
        <v>240</v>
      </c>
      <c r="C119" s="151"/>
      <c r="D119" s="152">
        <f t="shared" ref="D119:L119" si="66">D120</f>
        <v>0</v>
      </c>
      <c r="E119" s="152">
        <f t="shared" si="66"/>
        <v>0</v>
      </c>
      <c r="F119" s="152">
        <f t="shared" si="66"/>
        <v>15913517</v>
      </c>
      <c r="G119" s="152">
        <f t="shared" si="66"/>
        <v>0</v>
      </c>
      <c r="H119" s="118">
        <f t="shared" si="66"/>
        <v>0</v>
      </c>
      <c r="I119" s="152">
        <f t="shared" si="66"/>
        <v>15913517</v>
      </c>
      <c r="J119" s="152">
        <f t="shared" si="66"/>
        <v>15913517</v>
      </c>
      <c r="K119" s="152">
        <f t="shared" si="66"/>
        <v>0</v>
      </c>
      <c r="L119" s="153">
        <f t="shared" si="66"/>
        <v>0</v>
      </c>
    </row>
    <row r="120" spans="1:12" ht="41.25" customHeight="1">
      <c r="A120" s="154" t="s">
        <v>241</v>
      </c>
      <c r="B120" s="115" t="s">
        <v>242</v>
      </c>
      <c r="C120" s="116"/>
      <c r="D120" s="120">
        <f t="shared" ref="D120:L120" si="67">D121+D122+D123+D124+D125+D126+D128+D127</f>
        <v>0</v>
      </c>
      <c r="E120" s="120">
        <f t="shared" si="67"/>
        <v>0</v>
      </c>
      <c r="F120" s="120">
        <f t="shared" si="67"/>
        <v>15913517</v>
      </c>
      <c r="G120" s="120">
        <f t="shared" si="67"/>
        <v>0</v>
      </c>
      <c r="H120" s="71">
        <f t="shared" si="67"/>
        <v>0</v>
      </c>
      <c r="I120" s="120">
        <f t="shared" si="67"/>
        <v>15913517</v>
      </c>
      <c r="J120" s="120">
        <f t="shared" si="67"/>
        <v>15913517</v>
      </c>
      <c r="K120" s="120">
        <f t="shared" si="67"/>
        <v>0</v>
      </c>
      <c r="L120" s="120">
        <f t="shared" si="67"/>
        <v>0</v>
      </c>
    </row>
    <row r="121" spans="1:12" ht="39" hidden="1" customHeight="1">
      <c r="A121" s="76" t="s">
        <v>243</v>
      </c>
      <c r="B121" s="111" t="s">
        <v>244</v>
      </c>
      <c r="C121" s="34"/>
      <c r="D121" s="70">
        <f t="shared" ref="D121:E124" si="68">D349</f>
        <v>0</v>
      </c>
      <c r="E121" s="70">
        <f t="shared" si="68"/>
        <v>0</v>
      </c>
      <c r="F121" s="96">
        <f t="shared" ref="F121:F126" si="69">H121+I121</f>
        <v>0</v>
      </c>
      <c r="G121" s="96">
        <f t="shared" ref="G121:H124" si="70">G349</f>
        <v>0</v>
      </c>
      <c r="H121" s="44">
        <f t="shared" si="70"/>
        <v>0</v>
      </c>
      <c r="I121" s="96">
        <f t="shared" ref="I121:I126" si="71">J121</f>
        <v>0</v>
      </c>
      <c r="J121" s="96">
        <f t="shared" ref="J121:K124" si="72">J349</f>
        <v>0</v>
      </c>
      <c r="K121" s="70">
        <f t="shared" si="72"/>
        <v>0</v>
      </c>
      <c r="L121" s="88">
        <f t="shared" ref="L121:L126" si="73">F121-J121-K121</f>
        <v>0</v>
      </c>
    </row>
    <row r="122" spans="1:12" ht="27" hidden="1" customHeight="1">
      <c r="A122" s="76" t="s">
        <v>245</v>
      </c>
      <c r="B122" s="111" t="s">
        <v>246</v>
      </c>
      <c r="C122" s="34"/>
      <c r="D122" s="70">
        <f t="shared" si="68"/>
        <v>0</v>
      </c>
      <c r="E122" s="70">
        <f t="shared" si="68"/>
        <v>0</v>
      </c>
      <c r="F122" s="96">
        <f t="shared" si="69"/>
        <v>0</v>
      </c>
      <c r="G122" s="96">
        <f t="shared" si="70"/>
        <v>0</v>
      </c>
      <c r="H122" s="44">
        <f t="shared" si="70"/>
        <v>0</v>
      </c>
      <c r="I122" s="96">
        <f t="shared" si="71"/>
        <v>0</v>
      </c>
      <c r="J122" s="96">
        <f t="shared" si="72"/>
        <v>0</v>
      </c>
      <c r="K122" s="70">
        <f t="shared" si="72"/>
        <v>0</v>
      </c>
      <c r="L122" s="88">
        <f t="shared" si="73"/>
        <v>0</v>
      </c>
    </row>
    <row r="123" spans="1:12" ht="15.75" hidden="1" customHeight="1">
      <c r="A123" s="76" t="s">
        <v>247</v>
      </c>
      <c r="B123" s="155" t="s">
        <v>248</v>
      </c>
      <c r="C123" s="156"/>
      <c r="D123" s="70">
        <f t="shared" si="68"/>
        <v>0</v>
      </c>
      <c r="E123" s="70">
        <f t="shared" si="68"/>
        <v>0</v>
      </c>
      <c r="F123" s="96">
        <f t="shared" si="69"/>
        <v>0</v>
      </c>
      <c r="G123" s="96">
        <f t="shared" si="70"/>
        <v>0</v>
      </c>
      <c r="H123" s="44">
        <f t="shared" si="70"/>
        <v>0</v>
      </c>
      <c r="I123" s="96">
        <f t="shared" si="71"/>
        <v>0</v>
      </c>
      <c r="J123" s="96">
        <f t="shared" si="72"/>
        <v>0</v>
      </c>
      <c r="K123" s="70">
        <f t="shared" si="72"/>
        <v>0</v>
      </c>
      <c r="L123" s="88">
        <f t="shared" si="73"/>
        <v>0</v>
      </c>
    </row>
    <row r="124" spans="1:12" ht="39" hidden="1" customHeight="1">
      <c r="A124" s="76" t="s">
        <v>249</v>
      </c>
      <c r="B124" s="155" t="s">
        <v>250</v>
      </c>
      <c r="C124" s="156"/>
      <c r="D124" s="70">
        <f t="shared" si="68"/>
        <v>0</v>
      </c>
      <c r="E124" s="70">
        <f t="shared" si="68"/>
        <v>0</v>
      </c>
      <c r="F124" s="96">
        <f t="shared" si="69"/>
        <v>0</v>
      </c>
      <c r="G124" s="96">
        <f t="shared" si="70"/>
        <v>0</v>
      </c>
      <c r="H124" s="44">
        <f t="shared" si="70"/>
        <v>0</v>
      </c>
      <c r="I124" s="96">
        <f t="shared" si="71"/>
        <v>0</v>
      </c>
      <c r="J124" s="96">
        <f t="shared" si="72"/>
        <v>0</v>
      </c>
      <c r="K124" s="70">
        <f t="shared" si="72"/>
        <v>0</v>
      </c>
      <c r="L124" s="88">
        <f t="shared" si="73"/>
        <v>0</v>
      </c>
    </row>
    <row r="125" spans="1:12" ht="30" customHeight="1">
      <c r="A125" s="76" t="s">
        <v>251</v>
      </c>
      <c r="B125" s="112" t="s">
        <v>252</v>
      </c>
      <c r="C125" s="156"/>
      <c r="D125" s="70">
        <f t="shared" ref="D125:E127" si="74">D404</f>
        <v>0</v>
      </c>
      <c r="E125" s="70">
        <f t="shared" si="74"/>
        <v>0</v>
      </c>
      <c r="F125" s="96">
        <f t="shared" si="69"/>
        <v>0</v>
      </c>
      <c r="G125" s="96">
        <f t="shared" ref="G125:H127" si="75">G404</f>
        <v>0</v>
      </c>
      <c r="H125" s="44">
        <f t="shared" si="75"/>
        <v>0</v>
      </c>
      <c r="I125" s="96">
        <f t="shared" si="71"/>
        <v>0</v>
      </c>
      <c r="J125" s="96">
        <f t="shared" ref="J125:K127" si="76">J404</f>
        <v>0</v>
      </c>
      <c r="K125" s="70">
        <f t="shared" si="76"/>
        <v>0</v>
      </c>
      <c r="L125" s="88">
        <f t="shared" si="73"/>
        <v>0</v>
      </c>
    </row>
    <row r="126" spans="1:12" ht="30" customHeight="1">
      <c r="A126" s="76" t="s">
        <v>253</v>
      </c>
      <c r="B126" s="112" t="s">
        <v>254</v>
      </c>
      <c r="C126" s="156"/>
      <c r="D126" s="70">
        <f t="shared" si="74"/>
        <v>0</v>
      </c>
      <c r="E126" s="70">
        <f t="shared" si="74"/>
        <v>0</v>
      </c>
      <c r="F126" s="96">
        <f t="shared" si="69"/>
        <v>15913517</v>
      </c>
      <c r="G126" s="96">
        <f t="shared" si="75"/>
        <v>0</v>
      </c>
      <c r="H126" s="44">
        <f t="shared" si="75"/>
        <v>0</v>
      </c>
      <c r="I126" s="96">
        <f t="shared" si="71"/>
        <v>15913517</v>
      </c>
      <c r="J126" s="96">
        <f t="shared" si="76"/>
        <v>15913517</v>
      </c>
      <c r="K126" s="70">
        <f t="shared" si="76"/>
        <v>0</v>
      </c>
      <c r="L126" s="88">
        <f t="shared" si="73"/>
        <v>0</v>
      </c>
    </row>
    <row r="127" spans="1:12" ht="30" hidden="1" customHeight="1">
      <c r="A127" s="76" t="s">
        <v>255</v>
      </c>
      <c r="B127" s="112" t="s">
        <v>256</v>
      </c>
      <c r="C127" s="156"/>
      <c r="D127" s="70">
        <f t="shared" si="74"/>
        <v>0</v>
      </c>
      <c r="E127" s="70">
        <f t="shared" si="74"/>
        <v>0</v>
      </c>
      <c r="F127" s="96">
        <f>F406</f>
        <v>0</v>
      </c>
      <c r="G127" s="96">
        <f t="shared" si="75"/>
        <v>0</v>
      </c>
      <c r="H127" s="44">
        <f t="shared" si="75"/>
        <v>0</v>
      </c>
      <c r="I127" s="96">
        <f>I406</f>
        <v>0</v>
      </c>
      <c r="J127" s="96">
        <f t="shared" si="76"/>
        <v>0</v>
      </c>
      <c r="K127" s="70">
        <f t="shared" si="76"/>
        <v>0</v>
      </c>
      <c r="L127" s="70">
        <f>L406</f>
        <v>0</v>
      </c>
    </row>
    <row r="128" spans="1:12" ht="15.75" hidden="1" customHeight="1">
      <c r="A128" s="76" t="s">
        <v>257</v>
      </c>
      <c r="B128" s="155" t="s">
        <v>258</v>
      </c>
      <c r="C128" s="156"/>
      <c r="D128" s="70">
        <f>D353</f>
        <v>0</v>
      </c>
      <c r="E128" s="70">
        <f>E353</f>
        <v>0</v>
      </c>
      <c r="F128" s="96">
        <f>H128+I128</f>
        <v>0</v>
      </c>
      <c r="G128" s="96">
        <f>G353</f>
        <v>0</v>
      </c>
      <c r="H128" s="44">
        <f>H353</f>
        <v>0</v>
      </c>
      <c r="I128" s="96">
        <f>J128</f>
        <v>0</v>
      </c>
      <c r="J128" s="96">
        <f>J353</f>
        <v>0</v>
      </c>
      <c r="K128" s="70">
        <f>K353</f>
        <v>0</v>
      </c>
      <c r="L128" s="88">
        <f>F128-J128-K128</f>
        <v>0</v>
      </c>
    </row>
    <row r="129" spans="1:12" ht="16.5" customHeight="1">
      <c r="A129" s="78" t="s">
        <v>259</v>
      </c>
      <c r="B129" s="419" t="s">
        <v>260</v>
      </c>
      <c r="C129" s="419"/>
      <c r="D129" s="157">
        <f t="shared" ref="D129:L129" si="77">D130</f>
        <v>115841186</v>
      </c>
      <c r="E129" s="157">
        <f t="shared" si="77"/>
        <v>68967296</v>
      </c>
      <c r="F129" s="157">
        <f t="shared" si="77"/>
        <v>64502668</v>
      </c>
      <c r="G129" s="157">
        <f t="shared" si="77"/>
        <v>0</v>
      </c>
      <c r="H129" s="158">
        <f t="shared" si="77"/>
        <v>0</v>
      </c>
      <c r="I129" s="157">
        <f t="shared" si="77"/>
        <v>64502668</v>
      </c>
      <c r="J129" s="157">
        <f t="shared" si="77"/>
        <v>64502668</v>
      </c>
      <c r="K129" s="157">
        <f t="shared" si="77"/>
        <v>0</v>
      </c>
      <c r="L129" s="159">
        <f t="shared" si="77"/>
        <v>0</v>
      </c>
    </row>
    <row r="130" spans="1:12" ht="31.5" customHeight="1">
      <c r="A130" s="78" t="s">
        <v>261</v>
      </c>
      <c r="B130" s="445" t="s">
        <v>262</v>
      </c>
      <c r="C130" s="445"/>
      <c r="D130" s="161">
        <f t="shared" ref="D130:L130" si="78">D131+D175</f>
        <v>115841186</v>
      </c>
      <c r="E130" s="161">
        <f t="shared" si="78"/>
        <v>68967296</v>
      </c>
      <c r="F130" s="161">
        <f t="shared" si="78"/>
        <v>64502668</v>
      </c>
      <c r="G130" s="161">
        <f t="shared" si="78"/>
        <v>0</v>
      </c>
      <c r="H130" s="118">
        <f t="shared" si="78"/>
        <v>0</v>
      </c>
      <c r="I130" s="161">
        <f t="shared" si="78"/>
        <v>64502668</v>
      </c>
      <c r="J130" s="161">
        <f t="shared" si="78"/>
        <v>64502668</v>
      </c>
      <c r="K130" s="161">
        <f t="shared" si="78"/>
        <v>0</v>
      </c>
      <c r="L130" s="162">
        <f t="shared" si="78"/>
        <v>0</v>
      </c>
    </row>
    <row r="131" spans="1:12" ht="50.1" customHeight="1">
      <c r="A131" s="163" t="s">
        <v>263</v>
      </c>
      <c r="B131" s="164" t="s">
        <v>264</v>
      </c>
      <c r="C131" s="165"/>
      <c r="D131" s="166">
        <f>D132+D133+D134+D135+D136+D137+D138+D142+D143+D144+D145+D146+D147+D151+D152+D156+D157+D158+D159+D160+D161+D162+D163+D164+D165+D166+D167+D168+D169+D170++D171+D172+D173+D174</f>
        <v>115841186</v>
      </c>
      <c r="E131" s="166">
        <f t="shared" ref="E131:L131" si="79">E132+E133+E134+E135+E136+E137+E138+E142+E143+E144+E145+E146+E147+E151+E152+E156+E157+E158+E159+E160+E161+E162+E163+E164+E165+E166+E167+E168+E169+E170++E171+E172+E173+E174</f>
        <v>67879337</v>
      </c>
      <c r="F131" s="166">
        <f t="shared" si="79"/>
        <v>64350749</v>
      </c>
      <c r="G131" s="166">
        <f t="shared" si="79"/>
        <v>0</v>
      </c>
      <c r="H131" s="118">
        <f t="shared" si="79"/>
        <v>0</v>
      </c>
      <c r="I131" s="166">
        <f t="shared" si="79"/>
        <v>64350749</v>
      </c>
      <c r="J131" s="166">
        <f t="shared" si="79"/>
        <v>64350749</v>
      </c>
      <c r="K131" s="166">
        <f t="shared" si="79"/>
        <v>0</v>
      </c>
      <c r="L131" s="166">
        <f t="shared" si="79"/>
        <v>0</v>
      </c>
    </row>
    <row r="132" spans="1:12" ht="24" hidden="1" customHeight="1">
      <c r="A132" s="76" t="s">
        <v>265</v>
      </c>
      <c r="B132" s="155" t="s">
        <v>266</v>
      </c>
      <c r="C132" s="156"/>
      <c r="D132" s="167">
        <f t="shared" ref="D132:L137" si="80">D410</f>
        <v>0</v>
      </c>
      <c r="E132" s="167">
        <f t="shared" si="80"/>
        <v>0</v>
      </c>
      <c r="F132" s="167">
        <f t="shared" si="80"/>
        <v>0</v>
      </c>
      <c r="G132" s="167">
        <f t="shared" si="80"/>
        <v>0</v>
      </c>
      <c r="H132" s="118">
        <f t="shared" si="80"/>
        <v>0</v>
      </c>
      <c r="I132" s="167">
        <f t="shared" si="80"/>
        <v>0</v>
      </c>
      <c r="J132" s="167">
        <f t="shared" si="80"/>
        <v>0</v>
      </c>
      <c r="K132" s="167">
        <f t="shared" si="80"/>
        <v>0</v>
      </c>
      <c r="L132" s="167">
        <f t="shared" si="80"/>
        <v>0</v>
      </c>
    </row>
    <row r="133" spans="1:12" ht="18.75" hidden="1" customHeight="1">
      <c r="A133" s="76" t="s">
        <v>267</v>
      </c>
      <c r="B133" s="156" t="s">
        <v>268</v>
      </c>
      <c r="C133" s="156"/>
      <c r="D133" s="167">
        <f t="shared" si="80"/>
        <v>0</v>
      </c>
      <c r="E133" s="167">
        <f t="shared" si="80"/>
        <v>0</v>
      </c>
      <c r="F133" s="167">
        <f t="shared" si="80"/>
        <v>0</v>
      </c>
      <c r="G133" s="167">
        <f t="shared" si="80"/>
        <v>0</v>
      </c>
      <c r="H133" s="118">
        <f t="shared" si="80"/>
        <v>0</v>
      </c>
      <c r="I133" s="167">
        <f t="shared" si="80"/>
        <v>0</v>
      </c>
      <c r="J133" s="167">
        <f t="shared" si="80"/>
        <v>0</v>
      </c>
      <c r="K133" s="167">
        <f t="shared" si="80"/>
        <v>0</v>
      </c>
      <c r="L133" s="167">
        <f t="shared" si="80"/>
        <v>0</v>
      </c>
    </row>
    <row r="134" spans="1:12" ht="15.75" customHeight="1">
      <c r="A134" s="76" t="s">
        <v>269</v>
      </c>
      <c r="B134" s="156" t="s">
        <v>270</v>
      </c>
      <c r="C134" s="156"/>
      <c r="D134" s="167">
        <f t="shared" si="80"/>
        <v>0</v>
      </c>
      <c r="E134" s="167">
        <f t="shared" si="80"/>
        <v>0</v>
      </c>
      <c r="F134" s="167">
        <f t="shared" si="80"/>
        <v>0</v>
      </c>
      <c r="G134" s="167">
        <f t="shared" si="80"/>
        <v>0</v>
      </c>
      <c r="H134" s="118">
        <f t="shared" si="80"/>
        <v>0</v>
      </c>
      <c r="I134" s="167">
        <f t="shared" si="80"/>
        <v>0</v>
      </c>
      <c r="J134" s="167">
        <f t="shared" si="80"/>
        <v>0</v>
      </c>
      <c r="K134" s="167">
        <f t="shared" si="80"/>
        <v>0</v>
      </c>
      <c r="L134" s="167">
        <f t="shared" si="80"/>
        <v>0</v>
      </c>
    </row>
    <row r="135" spans="1:12" ht="17.25" customHeight="1">
      <c r="A135" s="76" t="s">
        <v>271</v>
      </c>
      <c r="B135" s="415" t="s">
        <v>272</v>
      </c>
      <c r="C135" s="416"/>
      <c r="D135" s="168">
        <f t="shared" si="80"/>
        <v>0</v>
      </c>
      <c r="E135" s="168">
        <f t="shared" si="80"/>
        <v>337</v>
      </c>
      <c r="F135" s="168">
        <f t="shared" si="80"/>
        <v>337</v>
      </c>
      <c r="G135" s="168">
        <f t="shared" si="80"/>
        <v>0</v>
      </c>
      <c r="H135" s="169">
        <f t="shared" si="80"/>
        <v>0</v>
      </c>
      <c r="I135" s="168">
        <f t="shared" si="80"/>
        <v>337</v>
      </c>
      <c r="J135" s="168">
        <f t="shared" si="80"/>
        <v>337</v>
      </c>
      <c r="K135" s="168">
        <f t="shared" si="80"/>
        <v>0</v>
      </c>
      <c r="L135" s="168">
        <f t="shared" si="80"/>
        <v>0</v>
      </c>
    </row>
    <row r="136" spans="1:12" ht="26.25" hidden="1" customHeight="1">
      <c r="A136" s="76" t="s">
        <v>273</v>
      </c>
      <c r="B136" s="156" t="s">
        <v>274</v>
      </c>
      <c r="C136" s="156"/>
      <c r="D136" s="167">
        <f t="shared" si="80"/>
        <v>0</v>
      </c>
      <c r="E136" s="167">
        <f t="shared" si="80"/>
        <v>0</v>
      </c>
      <c r="F136" s="167">
        <f t="shared" si="80"/>
        <v>0</v>
      </c>
      <c r="G136" s="167">
        <f t="shared" si="80"/>
        <v>0</v>
      </c>
      <c r="H136" s="169">
        <f t="shared" si="80"/>
        <v>0</v>
      </c>
      <c r="I136" s="167">
        <f t="shared" si="80"/>
        <v>0</v>
      </c>
      <c r="J136" s="167">
        <f t="shared" si="80"/>
        <v>0</v>
      </c>
      <c r="K136" s="167">
        <f t="shared" si="80"/>
        <v>0</v>
      </c>
      <c r="L136" s="167">
        <f t="shared" si="80"/>
        <v>0</v>
      </c>
    </row>
    <row r="137" spans="1:12" ht="24.75" hidden="1" customHeight="1">
      <c r="A137" s="76" t="s">
        <v>275</v>
      </c>
      <c r="B137" s="156" t="s">
        <v>276</v>
      </c>
      <c r="C137" s="156"/>
      <c r="D137" s="167">
        <f t="shared" si="80"/>
        <v>0</v>
      </c>
      <c r="E137" s="167">
        <f t="shared" si="80"/>
        <v>0</v>
      </c>
      <c r="F137" s="167">
        <f t="shared" si="80"/>
        <v>0</v>
      </c>
      <c r="G137" s="167">
        <f t="shared" si="80"/>
        <v>0</v>
      </c>
      <c r="H137" s="169">
        <f t="shared" si="80"/>
        <v>0</v>
      </c>
      <c r="I137" s="167">
        <f t="shared" si="80"/>
        <v>0</v>
      </c>
      <c r="J137" s="167">
        <f t="shared" si="80"/>
        <v>0</v>
      </c>
      <c r="K137" s="167">
        <f t="shared" si="80"/>
        <v>0</v>
      </c>
      <c r="L137" s="167">
        <f t="shared" si="80"/>
        <v>0</v>
      </c>
    </row>
    <row r="138" spans="1:12" ht="40.5" hidden="1" customHeight="1">
      <c r="A138" s="170" t="s">
        <v>277</v>
      </c>
      <c r="B138" s="171" t="s">
        <v>278</v>
      </c>
      <c r="C138" s="172"/>
      <c r="D138" s="173">
        <f t="shared" ref="D138:L138" si="81">D139+D140+D141</f>
        <v>0</v>
      </c>
      <c r="E138" s="173">
        <f t="shared" si="81"/>
        <v>0</v>
      </c>
      <c r="F138" s="173">
        <f t="shared" si="81"/>
        <v>0</v>
      </c>
      <c r="G138" s="173">
        <f t="shared" si="81"/>
        <v>0</v>
      </c>
      <c r="H138" s="174">
        <f t="shared" si="81"/>
        <v>0</v>
      </c>
      <c r="I138" s="173">
        <f t="shared" si="81"/>
        <v>0</v>
      </c>
      <c r="J138" s="173">
        <f t="shared" si="81"/>
        <v>0</v>
      </c>
      <c r="K138" s="173">
        <f t="shared" si="81"/>
        <v>0</v>
      </c>
      <c r="L138" s="175">
        <f t="shared" si="81"/>
        <v>0</v>
      </c>
    </row>
    <row r="139" spans="1:12" ht="38.25" hidden="1" customHeight="1">
      <c r="A139" s="76" t="s">
        <v>279</v>
      </c>
      <c r="B139" s="112" t="s">
        <v>280</v>
      </c>
      <c r="C139" s="112"/>
      <c r="D139" s="167">
        <f t="shared" ref="D139:L146" si="82">D417</f>
        <v>0</v>
      </c>
      <c r="E139" s="167">
        <f t="shared" si="82"/>
        <v>0</v>
      </c>
      <c r="F139" s="167">
        <f t="shared" si="82"/>
        <v>0</v>
      </c>
      <c r="G139" s="167">
        <f t="shared" si="82"/>
        <v>0</v>
      </c>
      <c r="H139" s="169">
        <f t="shared" si="82"/>
        <v>0</v>
      </c>
      <c r="I139" s="167">
        <f t="shared" si="82"/>
        <v>0</v>
      </c>
      <c r="J139" s="167">
        <f t="shared" si="82"/>
        <v>0</v>
      </c>
      <c r="K139" s="167">
        <f t="shared" si="82"/>
        <v>0</v>
      </c>
      <c r="L139" s="167">
        <f t="shared" si="82"/>
        <v>0</v>
      </c>
    </row>
    <row r="140" spans="1:12" ht="27" hidden="1" customHeight="1">
      <c r="A140" s="76" t="s">
        <v>281</v>
      </c>
      <c r="B140" s="112" t="s">
        <v>282</v>
      </c>
      <c r="C140" s="112"/>
      <c r="D140" s="167">
        <f t="shared" si="82"/>
        <v>0</v>
      </c>
      <c r="E140" s="167">
        <f t="shared" si="82"/>
        <v>0</v>
      </c>
      <c r="F140" s="167">
        <f t="shared" si="82"/>
        <v>0</v>
      </c>
      <c r="G140" s="167">
        <f t="shared" si="82"/>
        <v>0</v>
      </c>
      <c r="H140" s="169">
        <f t="shared" si="82"/>
        <v>0</v>
      </c>
      <c r="I140" s="167">
        <f t="shared" si="82"/>
        <v>0</v>
      </c>
      <c r="J140" s="167">
        <f t="shared" si="82"/>
        <v>0</v>
      </c>
      <c r="K140" s="167">
        <f t="shared" si="82"/>
        <v>0</v>
      </c>
      <c r="L140" s="167">
        <f t="shared" si="82"/>
        <v>0</v>
      </c>
    </row>
    <row r="141" spans="1:12" ht="27" hidden="1" customHeight="1">
      <c r="A141" s="76" t="s">
        <v>283</v>
      </c>
      <c r="B141" s="112" t="s">
        <v>284</v>
      </c>
      <c r="C141" s="112"/>
      <c r="D141" s="167">
        <f t="shared" si="82"/>
        <v>0</v>
      </c>
      <c r="E141" s="167">
        <f t="shared" si="82"/>
        <v>0</v>
      </c>
      <c r="F141" s="167">
        <f t="shared" si="82"/>
        <v>0</v>
      </c>
      <c r="G141" s="167">
        <f t="shared" si="82"/>
        <v>0</v>
      </c>
      <c r="H141" s="169">
        <f t="shared" si="82"/>
        <v>0</v>
      </c>
      <c r="I141" s="167">
        <f t="shared" si="82"/>
        <v>0</v>
      </c>
      <c r="J141" s="167">
        <f t="shared" si="82"/>
        <v>0</v>
      </c>
      <c r="K141" s="167">
        <f t="shared" si="82"/>
        <v>0</v>
      </c>
      <c r="L141" s="167">
        <f t="shared" si="82"/>
        <v>0</v>
      </c>
    </row>
    <row r="142" spans="1:12" ht="30" hidden="1" customHeight="1">
      <c r="A142" s="76" t="s">
        <v>285</v>
      </c>
      <c r="B142" s="111" t="s">
        <v>286</v>
      </c>
      <c r="C142" s="112"/>
      <c r="D142" s="167">
        <f t="shared" si="82"/>
        <v>0</v>
      </c>
      <c r="E142" s="167">
        <f t="shared" si="82"/>
        <v>0</v>
      </c>
      <c r="F142" s="167">
        <f t="shared" si="82"/>
        <v>0</v>
      </c>
      <c r="G142" s="167">
        <f t="shared" si="82"/>
        <v>0</v>
      </c>
      <c r="H142" s="169">
        <f t="shared" si="82"/>
        <v>0</v>
      </c>
      <c r="I142" s="167">
        <f t="shared" si="82"/>
        <v>0</v>
      </c>
      <c r="J142" s="167">
        <f t="shared" si="82"/>
        <v>0</v>
      </c>
      <c r="K142" s="167">
        <f t="shared" si="82"/>
        <v>0</v>
      </c>
      <c r="L142" s="167">
        <f t="shared" si="82"/>
        <v>0</v>
      </c>
    </row>
    <row r="143" spans="1:12" ht="18.75" customHeight="1">
      <c r="A143" s="176" t="s">
        <v>287</v>
      </c>
      <c r="B143" s="112" t="s">
        <v>288</v>
      </c>
      <c r="C143" s="112"/>
      <c r="D143" s="167">
        <f t="shared" si="82"/>
        <v>0</v>
      </c>
      <c r="E143" s="167">
        <f t="shared" si="82"/>
        <v>0</v>
      </c>
      <c r="F143" s="167">
        <f t="shared" si="82"/>
        <v>0</v>
      </c>
      <c r="G143" s="167">
        <f t="shared" si="82"/>
        <v>0</v>
      </c>
      <c r="H143" s="169">
        <f t="shared" si="82"/>
        <v>0</v>
      </c>
      <c r="I143" s="167">
        <f t="shared" si="82"/>
        <v>0</v>
      </c>
      <c r="J143" s="167">
        <f t="shared" si="82"/>
        <v>0</v>
      </c>
      <c r="K143" s="167">
        <f t="shared" si="82"/>
        <v>0</v>
      </c>
      <c r="L143" s="167">
        <f t="shared" si="82"/>
        <v>0</v>
      </c>
    </row>
    <row r="144" spans="1:12" ht="26.25" customHeight="1">
      <c r="A144" s="76" t="s">
        <v>289</v>
      </c>
      <c r="B144" s="112" t="s">
        <v>290</v>
      </c>
      <c r="C144" s="112"/>
      <c r="D144" s="168">
        <f t="shared" si="82"/>
        <v>950000</v>
      </c>
      <c r="E144" s="168">
        <f t="shared" si="82"/>
        <v>0</v>
      </c>
      <c r="F144" s="168">
        <f t="shared" si="82"/>
        <v>0</v>
      </c>
      <c r="G144" s="168">
        <f t="shared" si="82"/>
        <v>0</v>
      </c>
      <c r="H144" s="169">
        <f t="shared" si="82"/>
        <v>0</v>
      </c>
      <c r="I144" s="168">
        <f t="shared" si="82"/>
        <v>0</v>
      </c>
      <c r="J144" s="168">
        <f t="shared" si="82"/>
        <v>0</v>
      </c>
      <c r="K144" s="168">
        <f t="shared" si="82"/>
        <v>0</v>
      </c>
      <c r="L144" s="168">
        <f t="shared" si="82"/>
        <v>0</v>
      </c>
    </row>
    <row r="145" spans="1:12" ht="27.75" hidden="1" customHeight="1">
      <c r="A145" s="76" t="s">
        <v>291</v>
      </c>
      <c r="B145" s="112" t="s">
        <v>292</v>
      </c>
      <c r="C145" s="112"/>
      <c r="D145" s="167">
        <f t="shared" si="82"/>
        <v>0</v>
      </c>
      <c r="E145" s="167">
        <f t="shared" si="82"/>
        <v>0</v>
      </c>
      <c r="F145" s="167">
        <f t="shared" si="82"/>
        <v>0</v>
      </c>
      <c r="G145" s="167">
        <f t="shared" si="82"/>
        <v>0</v>
      </c>
      <c r="H145" s="169">
        <f t="shared" si="82"/>
        <v>0</v>
      </c>
      <c r="I145" s="167">
        <f t="shared" si="82"/>
        <v>0</v>
      </c>
      <c r="J145" s="167">
        <f t="shared" si="82"/>
        <v>0</v>
      </c>
      <c r="K145" s="167">
        <f t="shared" si="82"/>
        <v>0</v>
      </c>
      <c r="L145" s="167">
        <f t="shared" si="82"/>
        <v>0</v>
      </c>
    </row>
    <row r="146" spans="1:12" ht="18.75" hidden="1" customHeight="1">
      <c r="A146" s="76" t="s">
        <v>293</v>
      </c>
      <c r="B146" s="112" t="s">
        <v>294</v>
      </c>
      <c r="C146" s="112"/>
      <c r="D146" s="167">
        <f t="shared" si="82"/>
        <v>0</v>
      </c>
      <c r="E146" s="167">
        <f t="shared" si="82"/>
        <v>0</v>
      </c>
      <c r="F146" s="167">
        <f t="shared" si="82"/>
        <v>0</v>
      </c>
      <c r="G146" s="167">
        <f t="shared" si="82"/>
        <v>0</v>
      </c>
      <c r="H146" s="169">
        <f t="shared" si="82"/>
        <v>0</v>
      </c>
      <c r="I146" s="167">
        <f t="shared" si="82"/>
        <v>0</v>
      </c>
      <c r="J146" s="167">
        <f t="shared" si="82"/>
        <v>0</v>
      </c>
      <c r="K146" s="167">
        <f t="shared" si="82"/>
        <v>0</v>
      </c>
      <c r="L146" s="167">
        <f t="shared" si="82"/>
        <v>0</v>
      </c>
    </row>
    <row r="147" spans="1:12" ht="39.75" hidden="1" customHeight="1">
      <c r="A147" s="177" t="s">
        <v>295</v>
      </c>
      <c r="B147" s="178" t="s">
        <v>296</v>
      </c>
      <c r="C147" s="178"/>
      <c r="D147" s="179">
        <f t="shared" ref="D147:L147" si="83">D148+D149+D150</f>
        <v>0</v>
      </c>
      <c r="E147" s="179">
        <f t="shared" si="83"/>
        <v>0</v>
      </c>
      <c r="F147" s="179">
        <f t="shared" si="83"/>
        <v>0</v>
      </c>
      <c r="G147" s="179">
        <f t="shared" si="83"/>
        <v>0</v>
      </c>
      <c r="H147" s="174">
        <f t="shared" si="83"/>
        <v>0</v>
      </c>
      <c r="I147" s="179">
        <f t="shared" si="83"/>
        <v>0</v>
      </c>
      <c r="J147" s="179">
        <f t="shared" si="83"/>
        <v>0</v>
      </c>
      <c r="K147" s="179">
        <f t="shared" si="83"/>
        <v>0</v>
      </c>
      <c r="L147" s="180">
        <f t="shared" si="83"/>
        <v>0</v>
      </c>
    </row>
    <row r="148" spans="1:12" ht="41.25" hidden="1" customHeight="1">
      <c r="A148" s="76" t="s">
        <v>297</v>
      </c>
      <c r="B148" s="112" t="s">
        <v>298</v>
      </c>
      <c r="C148" s="112"/>
      <c r="D148" s="167">
        <f t="shared" ref="D148:L151" si="84">D426</f>
        <v>0</v>
      </c>
      <c r="E148" s="167">
        <f t="shared" si="84"/>
        <v>0</v>
      </c>
      <c r="F148" s="167">
        <f t="shared" si="84"/>
        <v>0</v>
      </c>
      <c r="G148" s="167">
        <f t="shared" si="84"/>
        <v>0</v>
      </c>
      <c r="H148" s="169">
        <f t="shared" si="84"/>
        <v>0</v>
      </c>
      <c r="I148" s="167">
        <f t="shared" si="84"/>
        <v>0</v>
      </c>
      <c r="J148" s="167">
        <f t="shared" si="84"/>
        <v>0</v>
      </c>
      <c r="K148" s="167">
        <f t="shared" si="84"/>
        <v>0</v>
      </c>
      <c r="L148" s="167">
        <f t="shared" si="84"/>
        <v>0</v>
      </c>
    </row>
    <row r="149" spans="1:12" ht="26.25" hidden="1" customHeight="1">
      <c r="A149" s="76" t="s">
        <v>299</v>
      </c>
      <c r="B149" s="112" t="s">
        <v>300</v>
      </c>
      <c r="C149" s="112"/>
      <c r="D149" s="167">
        <f t="shared" si="84"/>
        <v>0</v>
      </c>
      <c r="E149" s="167">
        <f t="shared" si="84"/>
        <v>0</v>
      </c>
      <c r="F149" s="167">
        <f t="shared" si="84"/>
        <v>0</v>
      </c>
      <c r="G149" s="167">
        <f t="shared" si="84"/>
        <v>0</v>
      </c>
      <c r="H149" s="169">
        <f t="shared" si="84"/>
        <v>0</v>
      </c>
      <c r="I149" s="167">
        <f t="shared" si="84"/>
        <v>0</v>
      </c>
      <c r="J149" s="167">
        <f t="shared" si="84"/>
        <v>0</v>
      </c>
      <c r="K149" s="167">
        <f t="shared" si="84"/>
        <v>0</v>
      </c>
      <c r="L149" s="167">
        <f t="shared" si="84"/>
        <v>0</v>
      </c>
    </row>
    <row r="150" spans="1:12" ht="26.25" hidden="1" customHeight="1">
      <c r="A150" s="76" t="s">
        <v>301</v>
      </c>
      <c r="B150" s="112" t="s">
        <v>302</v>
      </c>
      <c r="C150" s="112"/>
      <c r="D150" s="167">
        <f t="shared" si="84"/>
        <v>0</v>
      </c>
      <c r="E150" s="167">
        <f t="shared" si="84"/>
        <v>0</v>
      </c>
      <c r="F150" s="167">
        <f t="shared" si="84"/>
        <v>0</v>
      </c>
      <c r="G150" s="167">
        <f t="shared" si="84"/>
        <v>0</v>
      </c>
      <c r="H150" s="169">
        <f t="shared" si="84"/>
        <v>0</v>
      </c>
      <c r="I150" s="167">
        <f t="shared" si="84"/>
        <v>0</v>
      </c>
      <c r="J150" s="167">
        <f t="shared" si="84"/>
        <v>0</v>
      </c>
      <c r="K150" s="167">
        <f t="shared" si="84"/>
        <v>0</v>
      </c>
      <c r="L150" s="167">
        <f t="shared" si="84"/>
        <v>0</v>
      </c>
    </row>
    <row r="151" spans="1:12" ht="26.25" hidden="1" customHeight="1">
      <c r="A151" s="76" t="s">
        <v>303</v>
      </c>
      <c r="B151" s="112" t="s">
        <v>304</v>
      </c>
      <c r="C151" s="112"/>
      <c r="D151" s="167">
        <f t="shared" si="84"/>
        <v>0</v>
      </c>
      <c r="E151" s="167">
        <f t="shared" si="84"/>
        <v>0</v>
      </c>
      <c r="F151" s="167">
        <f t="shared" si="84"/>
        <v>0</v>
      </c>
      <c r="G151" s="167">
        <f t="shared" si="84"/>
        <v>0</v>
      </c>
      <c r="H151" s="169">
        <f t="shared" si="84"/>
        <v>0</v>
      </c>
      <c r="I151" s="167">
        <f t="shared" si="84"/>
        <v>0</v>
      </c>
      <c r="J151" s="167">
        <f t="shared" si="84"/>
        <v>0</v>
      </c>
      <c r="K151" s="167">
        <f t="shared" si="84"/>
        <v>0</v>
      </c>
      <c r="L151" s="167">
        <f t="shared" si="84"/>
        <v>0</v>
      </c>
    </row>
    <row r="152" spans="1:12" ht="42" hidden="1" customHeight="1">
      <c r="A152" s="177" t="s">
        <v>305</v>
      </c>
      <c r="B152" s="178" t="s">
        <v>306</v>
      </c>
      <c r="C152" s="178"/>
      <c r="D152" s="179">
        <f t="shared" ref="D152:L152" si="85">D153+D154+D155</f>
        <v>0</v>
      </c>
      <c r="E152" s="179">
        <f t="shared" si="85"/>
        <v>0</v>
      </c>
      <c r="F152" s="179">
        <f t="shared" si="85"/>
        <v>0</v>
      </c>
      <c r="G152" s="179">
        <f t="shared" si="85"/>
        <v>0</v>
      </c>
      <c r="H152" s="174">
        <f t="shared" si="85"/>
        <v>0</v>
      </c>
      <c r="I152" s="179">
        <f t="shared" si="85"/>
        <v>0</v>
      </c>
      <c r="J152" s="179">
        <f t="shared" si="85"/>
        <v>0</v>
      </c>
      <c r="K152" s="179">
        <f t="shared" si="85"/>
        <v>0</v>
      </c>
      <c r="L152" s="180">
        <f t="shared" si="85"/>
        <v>0</v>
      </c>
    </row>
    <row r="153" spans="1:12" ht="37.5" hidden="1" customHeight="1">
      <c r="A153" s="76" t="s">
        <v>307</v>
      </c>
      <c r="B153" s="112" t="s">
        <v>308</v>
      </c>
      <c r="C153" s="112"/>
      <c r="D153" s="167">
        <f t="shared" ref="D153:L157" si="86">D431</f>
        <v>0</v>
      </c>
      <c r="E153" s="167">
        <f t="shared" si="86"/>
        <v>0</v>
      </c>
      <c r="F153" s="167">
        <f t="shared" si="86"/>
        <v>0</v>
      </c>
      <c r="G153" s="167">
        <f t="shared" si="86"/>
        <v>0</v>
      </c>
      <c r="H153" s="169">
        <f t="shared" si="86"/>
        <v>0</v>
      </c>
      <c r="I153" s="167">
        <f t="shared" si="86"/>
        <v>0</v>
      </c>
      <c r="J153" s="167">
        <f t="shared" si="86"/>
        <v>0</v>
      </c>
      <c r="K153" s="167">
        <f t="shared" si="86"/>
        <v>0</v>
      </c>
      <c r="L153" s="167">
        <f t="shared" si="86"/>
        <v>0</v>
      </c>
    </row>
    <row r="154" spans="1:12" ht="37.5" hidden="1" customHeight="1">
      <c r="A154" s="76" t="s">
        <v>309</v>
      </c>
      <c r="B154" s="112" t="s">
        <v>310</v>
      </c>
      <c r="C154" s="112"/>
      <c r="D154" s="167">
        <f t="shared" si="86"/>
        <v>0</v>
      </c>
      <c r="E154" s="167">
        <f t="shared" si="86"/>
        <v>0</v>
      </c>
      <c r="F154" s="167">
        <f t="shared" si="86"/>
        <v>0</v>
      </c>
      <c r="G154" s="167">
        <f t="shared" si="86"/>
        <v>0</v>
      </c>
      <c r="H154" s="169">
        <f t="shared" si="86"/>
        <v>0</v>
      </c>
      <c r="I154" s="167">
        <f t="shared" si="86"/>
        <v>0</v>
      </c>
      <c r="J154" s="167">
        <f t="shared" si="86"/>
        <v>0</v>
      </c>
      <c r="K154" s="167">
        <f t="shared" si="86"/>
        <v>0</v>
      </c>
      <c r="L154" s="167">
        <f t="shared" si="86"/>
        <v>0</v>
      </c>
    </row>
    <row r="155" spans="1:12" ht="39.75" hidden="1" customHeight="1">
      <c r="A155" s="76" t="s">
        <v>311</v>
      </c>
      <c r="B155" s="112" t="s">
        <v>312</v>
      </c>
      <c r="C155" s="112"/>
      <c r="D155" s="167">
        <f t="shared" si="86"/>
        <v>0</v>
      </c>
      <c r="E155" s="167">
        <f t="shared" si="86"/>
        <v>0</v>
      </c>
      <c r="F155" s="167">
        <f t="shared" si="86"/>
        <v>0</v>
      </c>
      <c r="G155" s="167">
        <f t="shared" si="86"/>
        <v>0</v>
      </c>
      <c r="H155" s="169">
        <f t="shared" si="86"/>
        <v>0</v>
      </c>
      <c r="I155" s="167">
        <f t="shared" si="86"/>
        <v>0</v>
      </c>
      <c r="J155" s="167">
        <f t="shared" si="86"/>
        <v>0</v>
      </c>
      <c r="K155" s="167">
        <f t="shared" si="86"/>
        <v>0</v>
      </c>
      <c r="L155" s="167">
        <f t="shared" si="86"/>
        <v>0</v>
      </c>
    </row>
    <row r="156" spans="1:12" ht="53.25" hidden="1" customHeight="1">
      <c r="A156" s="76" t="s">
        <v>313</v>
      </c>
      <c r="B156" s="112" t="s">
        <v>314</v>
      </c>
      <c r="C156" s="112"/>
      <c r="D156" s="167">
        <f t="shared" si="86"/>
        <v>0</v>
      </c>
      <c r="E156" s="167">
        <f t="shared" si="86"/>
        <v>0</v>
      </c>
      <c r="F156" s="167">
        <f t="shared" si="86"/>
        <v>0</v>
      </c>
      <c r="G156" s="167">
        <f t="shared" si="86"/>
        <v>0</v>
      </c>
      <c r="H156" s="169">
        <f>H434</f>
        <v>0</v>
      </c>
      <c r="I156" s="167">
        <f t="shared" si="86"/>
        <v>0</v>
      </c>
      <c r="J156" s="167">
        <f t="shared" si="86"/>
        <v>0</v>
      </c>
      <c r="K156" s="167">
        <f t="shared" si="86"/>
        <v>0</v>
      </c>
      <c r="L156" s="167">
        <f t="shared" si="86"/>
        <v>0</v>
      </c>
    </row>
    <row r="157" spans="1:12" ht="37.5" hidden="1" customHeight="1">
      <c r="A157" s="76" t="s">
        <v>315</v>
      </c>
      <c r="B157" s="112" t="s">
        <v>316</v>
      </c>
      <c r="C157" s="112"/>
      <c r="D157" s="167">
        <f t="shared" si="86"/>
        <v>0</v>
      </c>
      <c r="E157" s="167">
        <f t="shared" si="86"/>
        <v>0</v>
      </c>
      <c r="F157" s="167">
        <f t="shared" si="86"/>
        <v>0</v>
      </c>
      <c r="G157" s="167">
        <f t="shared" si="86"/>
        <v>0</v>
      </c>
      <c r="H157" s="169">
        <f t="shared" si="86"/>
        <v>0</v>
      </c>
      <c r="I157" s="167">
        <f t="shared" si="86"/>
        <v>0</v>
      </c>
      <c r="J157" s="167">
        <f t="shared" si="86"/>
        <v>0</v>
      </c>
      <c r="K157" s="167">
        <f t="shared" si="86"/>
        <v>0</v>
      </c>
      <c r="L157" s="167">
        <f t="shared" si="86"/>
        <v>0</v>
      </c>
    </row>
    <row r="158" spans="1:12" ht="17.25" hidden="1" customHeight="1">
      <c r="A158" s="76" t="s">
        <v>317</v>
      </c>
      <c r="B158" s="155" t="s">
        <v>318</v>
      </c>
      <c r="C158" s="156"/>
      <c r="D158" s="167">
        <f>D357</f>
        <v>0</v>
      </c>
      <c r="E158" s="167">
        <f>E357</f>
        <v>0</v>
      </c>
      <c r="F158" s="167">
        <f t="shared" ref="F158:L159" si="87">F357</f>
        <v>0</v>
      </c>
      <c r="G158" s="167">
        <f t="shared" si="87"/>
        <v>0</v>
      </c>
      <c r="H158" s="169">
        <f t="shared" si="87"/>
        <v>0</v>
      </c>
      <c r="I158" s="167">
        <f t="shared" si="87"/>
        <v>0</v>
      </c>
      <c r="J158" s="167">
        <f t="shared" si="87"/>
        <v>0</v>
      </c>
      <c r="K158" s="167">
        <f t="shared" si="87"/>
        <v>0</v>
      </c>
      <c r="L158" s="167">
        <f t="shared" si="87"/>
        <v>0</v>
      </c>
    </row>
    <row r="159" spans="1:12" ht="13.5" hidden="1" customHeight="1">
      <c r="A159" s="76" t="s">
        <v>319</v>
      </c>
      <c r="B159" s="155" t="s">
        <v>320</v>
      </c>
      <c r="C159" s="156"/>
      <c r="D159" s="167">
        <f>D358</f>
        <v>0</v>
      </c>
      <c r="E159" s="167">
        <f>E358</f>
        <v>0</v>
      </c>
      <c r="F159" s="167">
        <f t="shared" si="87"/>
        <v>0</v>
      </c>
      <c r="G159" s="167">
        <f t="shared" si="87"/>
        <v>0</v>
      </c>
      <c r="H159" s="169">
        <f t="shared" si="87"/>
        <v>0</v>
      </c>
      <c r="I159" s="167">
        <f t="shared" si="87"/>
        <v>0</v>
      </c>
      <c r="J159" s="167">
        <f t="shared" si="87"/>
        <v>0</v>
      </c>
      <c r="K159" s="167">
        <f t="shared" si="87"/>
        <v>0</v>
      </c>
      <c r="L159" s="167">
        <f t="shared" si="87"/>
        <v>0</v>
      </c>
    </row>
    <row r="160" spans="1:12" ht="15.75" hidden="1" customHeight="1">
      <c r="A160" s="76" t="s">
        <v>321</v>
      </c>
      <c r="B160" s="155" t="s">
        <v>322</v>
      </c>
      <c r="C160" s="156"/>
      <c r="D160" s="167">
        <f>D436</f>
        <v>0</v>
      </c>
      <c r="E160" s="167">
        <f>E436</f>
        <v>0</v>
      </c>
      <c r="F160" s="167">
        <f t="shared" ref="F160:L160" si="88">F436</f>
        <v>0</v>
      </c>
      <c r="G160" s="167">
        <f t="shared" si="88"/>
        <v>0</v>
      </c>
      <c r="H160" s="169">
        <f t="shared" si="88"/>
        <v>0</v>
      </c>
      <c r="I160" s="167">
        <f t="shared" si="88"/>
        <v>0</v>
      </c>
      <c r="J160" s="167">
        <f t="shared" si="88"/>
        <v>0</v>
      </c>
      <c r="K160" s="167">
        <f t="shared" si="88"/>
        <v>0</v>
      </c>
      <c r="L160" s="167">
        <f t="shared" si="88"/>
        <v>0</v>
      </c>
    </row>
    <row r="161" spans="1:12" ht="28.5" hidden="1" customHeight="1">
      <c r="A161" s="76" t="s">
        <v>323</v>
      </c>
      <c r="B161" s="156" t="s">
        <v>324</v>
      </c>
      <c r="C161" s="156"/>
      <c r="D161" s="167">
        <f t="shared" ref="D161:L166" si="89">D359</f>
        <v>0</v>
      </c>
      <c r="E161" s="167">
        <f t="shared" si="89"/>
        <v>0</v>
      </c>
      <c r="F161" s="167">
        <f t="shared" si="89"/>
        <v>0</v>
      </c>
      <c r="G161" s="167">
        <f t="shared" si="89"/>
        <v>0</v>
      </c>
      <c r="H161" s="169">
        <f t="shared" si="89"/>
        <v>0</v>
      </c>
      <c r="I161" s="167">
        <f t="shared" si="89"/>
        <v>0</v>
      </c>
      <c r="J161" s="167">
        <f t="shared" si="89"/>
        <v>0</v>
      </c>
      <c r="K161" s="167">
        <f t="shared" si="89"/>
        <v>0</v>
      </c>
      <c r="L161" s="167">
        <f t="shared" si="89"/>
        <v>0</v>
      </c>
    </row>
    <row r="162" spans="1:12" ht="15.75" customHeight="1">
      <c r="A162" s="76" t="s">
        <v>325</v>
      </c>
      <c r="B162" s="156" t="s">
        <v>326</v>
      </c>
      <c r="C162" s="156"/>
      <c r="D162" s="167">
        <f t="shared" si="89"/>
        <v>0</v>
      </c>
      <c r="E162" s="167">
        <f t="shared" si="89"/>
        <v>0</v>
      </c>
      <c r="F162" s="167">
        <f t="shared" si="89"/>
        <v>0</v>
      </c>
      <c r="G162" s="167">
        <f t="shared" si="89"/>
        <v>0</v>
      </c>
      <c r="H162" s="169">
        <f t="shared" si="89"/>
        <v>0</v>
      </c>
      <c r="I162" s="167">
        <f t="shared" si="89"/>
        <v>0</v>
      </c>
      <c r="J162" s="167">
        <f t="shared" si="89"/>
        <v>0</v>
      </c>
      <c r="K162" s="167">
        <f t="shared" si="89"/>
        <v>0</v>
      </c>
      <c r="L162" s="167">
        <f t="shared" si="89"/>
        <v>0</v>
      </c>
    </row>
    <row r="163" spans="1:12" ht="31.5" customHeight="1">
      <c r="A163" s="76" t="s">
        <v>327</v>
      </c>
      <c r="B163" s="156" t="s">
        <v>328</v>
      </c>
      <c r="C163" s="156"/>
      <c r="D163" s="168">
        <f t="shared" si="89"/>
        <v>60000</v>
      </c>
      <c r="E163" s="168">
        <f t="shared" si="89"/>
        <v>95000</v>
      </c>
      <c r="F163" s="168">
        <f t="shared" si="89"/>
        <v>94768</v>
      </c>
      <c r="G163" s="168">
        <f t="shared" si="89"/>
        <v>0</v>
      </c>
      <c r="H163" s="169">
        <f t="shared" si="89"/>
        <v>0</v>
      </c>
      <c r="I163" s="168">
        <f t="shared" si="89"/>
        <v>94768</v>
      </c>
      <c r="J163" s="168">
        <f t="shared" si="89"/>
        <v>94768</v>
      </c>
      <c r="K163" s="168">
        <f t="shared" si="89"/>
        <v>0</v>
      </c>
      <c r="L163" s="168">
        <f t="shared" si="89"/>
        <v>0</v>
      </c>
    </row>
    <row r="164" spans="1:12" ht="28.5" customHeight="1">
      <c r="A164" s="76" t="s">
        <v>329</v>
      </c>
      <c r="B164" s="156" t="s">
        <v>330</v>
      </c>
      <c r="C164" s="156"/>
      <c r="D164" s="167">
        <f t="shared" si="89"/>
        <v>0</v>
      </c>
      <c r="E164" s="167">
        <f t="shared" si="89"/>
        <v>0</v>
      </c>
      <c r="F164" s="167">
        <f t="shared" si="89"/>
        <v>0</v>
      </c>
      <c r="G164" s="167">
        <f t="shared" si="89"/>
        <v>0</v>
      </c>
      <c r="H164" s="169">
        <f t="shared" si="89"/>
        <v>0</v>
      </c>
      <c r="I164" s="167">
        <f t="shared" si="89"/>
        <v>0</v>
      </c>
      <c r="J164" s="167">
        <f t="shared" si="89"/>
        <v>0</v>
      </c>
      <c r="K164" s="167">
        <f t="shared" si="89"/>
        <v>0</v>
      </c>
      <c r="L164" s="167">
        <f t="shared" si="89"/>
        <v>0</v>
      </c>
    </row>
    <row r="165" spans="1:12" ht="15.75" customHeight="1">
      <c r="A165" s="76" t="s">
        <v>331</v>
      </c>
      <c r="B165" s="112" t="s">
        <v>332</v>
      </c>
      <c r="C165" s="112"/>
      <c r="D165" s="167">
        <f t="shared" si="89"/>
        <v>0</v>
      </c>
      <c r="E165" s="167">
        <f t="shared" si="89"/>
        <v>0</v>
      </c>
      <c r="F165" s="167">
        <f t="shared" si="89"/>
        <v>0</v>
      </c>
      <c r="G165" s="167">
        <f t="shared" si="89"/>
        <v>0</v>
      </c>
      <c r="H165" s="118">
        <f t="shared" si="89"/>
        <v>0</v>
      </c>
      <c r="I165" s="167">
        <f t="shared" si="89"/>
        <v>0</v>
      </c>
      <c r="J165" s="167">
        <f t="shared" si="89"/>
        <v>0</v>
      </c>
      <c r="K165" s="167">
        <f t="shared" si="89"/>
        <v>0</v>
      </c>
      <c r="L165" s="167">
        <f t="shared" si="89"/>
        <v>0</v>
      </c>
    </row>
    <row r="166" spans="1:12" ht="29.25" customHeight="1">
      <c r="A166" s="76" t="s">
        <v>333</v>
      </c>
      <c r="B166" s="112" t="s">
        <v>334</v>
      </c>
      <c r="C166" s="112"/>
      <c r="D166" s="167">
        <f t="shared" si="89"/>
        <v>0</v>
      </c>
      <c r="E166" s="167">
        <f t="shared" si="89"/>
        <v>0</v>
      </c>
      <c r="F166" s="167">
        <f t="shared" si="89"/>
        <v>0</v>
      </c>
      <c r="G166" s="167">
        <f t="shared" si="89"/>
        <v>0</v>
      </c>
      <c r="H166" s="118">
        <f t="shared" si="89"/>
        <v>0</v>
      </c>
      <c r="I166" s="167">
        <f t="shared" si="89"/>
        <v>0</v>
      </c>
      <c r="J166" s="167">
        <f t="shared" si="89"/>
        <v>0</v>
      </c>
      <c r="K166" s="167">
        <f t="shared" si="89"/>
        <v>0</v>
      </c>
      <c r="L166" s="167">
        <f t="shared" si="89"/>
        <v>0</v>
      </c>
    </row>
    <row r="167" spans="1:12" ht="32.25" customHeight="1">
      <c r="A167" s="76" t="s">
        <v>335</v>
      </c>
      <c r="B167" s="112" t="s">
        <v>336</v>
      </c>
      <c r="C167" s="112"/>
      <c r="D167" s="167">
        <f>D437</f>
        <v>0</v>
      </c>
      <c r="E167" s="167">
        <f>E437</f>
        <v>0</v>
      </c>
      <c r="F167" s="167">
        <f t="shared" ref="F167:L167" si="90">F437</f>
        <v>0</v>
      </c>
      <c r="G167" s="167">
        <f t="shared" si="90"/>
        <v>0</v>
      </c>
      <c r="H167" s="118">
        <f t="shared" si="90"/>
        <v>0</v>
      </c>
      <c r="I167" s="167">
        <f t="shared" si="90"/>
        <v>0</v>
      </c>
      <c r="J167" s="167">
        <f t="shared" si="90"/>
        <v>0</v>
      </c>
      <c r="K167" s="167">
        <f t="shared" si="90"/>
        <v>0</v>
      </c>
      <c r="L167" s="167">
        <f t="shared" si="90"/>
        <v>0</v>
      </c>
    </row>
    <row r="168" spans="1:12" ht="17.25" customHeight="1">
      <c r="A168" s="76" t="s">
        <v>337</v>
      </c>
      <c r="B168" s="112" t="s">
        <v>338</v>
      </c>
      <c r="C168" s="112"/>
      <c r="D168" s="168">
        <f t="shared" ref="D168:L172" si="91">D365</f>
        <v>7565000</v>
      </c>
      <c r="E168" s="168">
        <f t="shared" si="91"/>
        <v>5534000</v>
      </c>
      <c r="F168" s="168">
        <f t="shared" si="91"/>
        <v>4837060</v>
      </c>
      <c r="G168" s="168">
        <f t="shared" si="91"/>
        <v>0</v>
      </c>
      <c r="H168" s="169">
        <f t="shared" si="91"/>
        <v>0</v>
      </c>
      <c r="I168" s="168">
        <f t="shared" si="91"/>
        <v>4837060</v>
      </c>
      <c r="J168" s="168">
        <f t="shared" si="91"/>
        <v>4837060</v>
      </c>
      <c r="K168" s="168">
        <f t="shared" si="91"/>
        <v>0</v>
      </c>
      <c r="L168" s="168">
        <f t="shared" si="91"/>
        <v>0</v>
      </c>
    </row>
    <row r="169" spans="1:12" ht="27" customHeight="1">
      <c r="A169" s="110" t="s">
        <v>339</v>
      </c>
      <c r="B169" s="112" t="s">
        <v>340</v>
      </c>
      <c r="C169" s="112"/>
      <c r="D169" s="167">
        <f t="shared" si="91"/>
        <v>0</v>
      </c>
      <c r="E169" s="167">
        <f t="shared" si="91"/>
        <v>0</v>
      </c>
      <c r="F169" s="167">
        <f t="shared" si="91"/>
        <v>0</v>
      </c>
      <c r="G169" s="167">
        <f t="shared" si="91"/>
        <v>0</v>
      </c>
      <c r="H169" s="169">
        <f t="shared" si="91"/>
        <v>0</v>
      </c>
      <c r="I169" s="167">
        <f t="shared" si="91"/>
        <v>0</v>
      </c>
      <c r="J169" s="167">
        <f t="shared" si="91"/>
        <v>0</v>
      </c>
      <c r="K169" s="167">
        <f t="shared" si="91"/>
        <v>0</v>
      </c>
      <c r="L169" s="167">
        <f t="shared" si="91"/>
        <v>0</v>
      </c>
    </row>
    <row r="170" spans="1:12" ht="27" hidden="1" customHeight="1">
      <c r="A170" s="110" t="s">
        <v>341</v>
      </c>
      <c r="B170" s="112" t="s">
        <v>342</v>
      </c>
      <c r="C170" s="112"/>
      <c r="D170" s="167">
        <f t="shared" si="91"/>
        <v>0</v>
      </c>
      <c r="E170" s="167">
        <f t="shared" si="91"/>
        <v>0</v>
      </c>
      <c r="F170" s="167">
        <f t="shared" si="91"/>
        <v>0</v>
      </c>
      <c r="G170" s="167">
        <f t="shared" si="91"/>
        <v>0</v>
      </c>
      <c r="H170" s="169">
        <f t="shared" si="91"/>
        <v>0</v>
      </c>
      <c r="I170" s="167">
        <f t="shared" si="91"/>
        <v>0</v>
      </c>
      <c r="J170" s="167">
        <f t="shared" si="91"/>
        <v>0</v>
      </c>
      <c r="K170" s="167">
        <f t="shared" si="91"/>
        <v>0</v>
      </c>
      <c r="L170" s="167">
        <f t="shared" si="91"/>
        <v>0</v>
      </c>
    </row>
    <row r="171" spans="1:12" ht="27" hidden="1" customHeight="1">
      <c r="A171" s="110" t="s">
        <v>343</v>
      </c>
      <c r="B171" s="112" t="s">
        <v>344</v>
      </c>
      <c r="C171" s="112"/>
      <c r="D171" s="167">
        <f t="shared" si="91"/>
        <v>0</v>
      </c>
      <c r="E171" s="167">
        <f t="shared" si="91"/>
        <v>0</v>
      </c>
      <c r="F171" s="167">
        <f t="shared" si="91"/>
        <v>0</v>
      </c>
      <c r="G171" s="167">
        <f t="shared" si="91"/>
        <v>0</v>
      </c>
      <c r="H171" s="169">
        <f t="shared" si="91"/>
        <v>0</v>
      </c>
      <c r="I171" s="167">
        <f t="shared" si="91"/>
        <v>0</v>
      </c>
      <c r="J171" s="167">
        <f t="shared" si="91"/>
        <v>0</v>
      </c>
      <c r="K171" s="167">
        <f t="shared" si="91"/>
        <v>0</v>
      </c>
      <c r="L171" s="167">
        <f t="shared" si="91"/>
        <v>0</v>
      </c>
    </row>
    <row r="172" spans="1:12" ht="38.25" customHeight="1">
      <c r="A172" s="76" t="s">
        <v>345</v>
      </c>
      <c r="B172" s="112" t="s">
        <v>346</v>
      </c>
      <c r="C172" s="112"/>
      <c r="D172" s="167">
        <f t="shared" si="91"/>
        <v>0</v>
      </c>
      <c r="E172" s="167">
        <f t="shared" si="91"/>
        <v>0</v>
      </c>
      <c r="F172" s="167">
        <f t="shared" si="91"/>
        <v>0</v>
      </c>
      <c r="G172" s="167">
        <f t="shared" si="91"/>
        <v>0</v>
      </c>
      <c r="H172" s="169">
        <f t="shared" si="91"/>
        <v>0</v>
      </c>
      <c r="I172" s="167">
        <f t="shared" si="91"/>
        <v>0</v>
      </c>
      <c r="J172" s="167">
        <f t="shared" si="91"/>
        <v>0</v>
      </c>
      <c r="K172" s="167">
        <f t="shared" si="91"/>
        <v>0</v>
      </c>
      <c r="L172" s="167">
        <f t="shared" si="91"/>
        <v>0</v>
      </c>
    </row>
    <row r="173" spans="1:12" ht="18" customHeight="1">
      <c r="A173" s="76" t="s">
        <v>347</v>
      </c>
      <c r="B173" s="112" t="s">
        <v>348</v>
      </c>
      <c r="C173" s="112"/>
      <c r="D173" s="168">
        <f>D438</f>
        <v>107266186</v>
      </c>
      <c r="E173" s="168">
        <f>E438</f>
        <v>55000000</v>
      </c>
      <c r="F173" s="168">
        <f t="shared" ref="F173:L174" si="92">F438</f>
        <v>52195075</v>
      </c>
      <c r="G173" s="168">
        <f t="shared" si="92"/>
        <v>0</v>
      </c>
      <c r="H173" s="169">
        <f t="shared" si="92"/>
        <v>0</v>
      </c>
      <c r="I173" s="168">
        <f t="shared" si="92"/>
        <v>52195075</v>
      </c>
      <c r="J173" s="168">
        <f t="shared" si="92"/>
        <v>52195075</v>
      </c>
      <c r="K173" s="168">
        <f t="shared" si="92"/>
        <v>0</v>
      </c>
      <c r="L173" s="168">
        <f t="shared" si="92"/>
        <v>0</v>
      </c>
    </row>
    <row r="174" spans="1:12" ht="38.25" customHeight="1">
      <c r="A174" s="76" t="str">
        <f>A439</f>
        <v xml:space="preserve">Subventii de la bugetul de stat catre bugetele locale necesare sustinerii derularii proiectelor finantate din fonduri externe  nerambursabile (FEN) postaderare aferente perioadei de programare 2014-2020 </v>
      </c>
      <c r="B174" s="181" t="s">
        <v>349</v>
      </c>
      <c r="C174" s="76">
        <f>C439</f>
        <v>0</v>
      </c>
      <c r="D174" s="182">
        <f>D439</f>
        <v>0</v>
      </c>
      <c r="E174" s="182">
        <f>E439</f>
        <v>7250000</v>
      </c>
      <c r="F174" s="182">
        <f t="shared" si="92"/>
        <v>7223509</v>
      </c>
      <c r="G174" s="182">
        <f t="shared" si="92"/>
        <v>0</v>
      </c>
      <c r="H174" s="183">
        <f t="shared" si="92"/>
        <v>0</v>
      </c>
      <c r="I174" s="182">
        <f t="shared" si="92"/>
        <v>7223509</v>
      </c>
      <c r="J174" s="182">
        <f t="shared" si="92"/>
        <v>7223509</v>
      </c>
      <c r="K174" s="182">
        <f t="shared" si="92"/>
        <v>0</v>
      </c>
      <c r="L174" s="184">
        <f t="shared" si="92"/>
        <v>0</v>
      </c>
    </row>
    <row r="175" spans="1:12" ht="24.75" customHeight="1">
      <c r="A175" s="53" t="s">
        <v>350</v>
      </c>
      <c r="B175" s="185" t="s">
        <v>351</v>
      </c>
      <c r="C175" s="186"/>
      <c r="D175" s="117">
        <f>D176+D177+D178+D179+D180+D182+D183+D181+D229</f>
        <v>0</v>
      </c>
      <c r="E175" s="117">
        <f t="shared" ref="E175:L175" si="93">E176+E177+E178+E179+E180+E182+E183+E181+E229</f>
        <v>1087959</v>
      </c>
      <c r="F175" s="117">
        <f t="shared" si="93"/>
        <v>151919</v>
      </c>
      <c r="G175" s="117">
        <f t="shared" si="93"/>
        <v>0</v>
      </c>
      <c r="H175" s="117">
        <f t="shared" si="93"/>
        <v>0</v>
      </c>
      <c r="I175" s="117">
        <f t="shared" si="93"/>
        <v>151919</v>
      </c>
      <c r="J175" s="117">
        <f t="shared" si="93"/>
        <v>151919</v>
      </c>
      <c r="K175" s="117">
        <f t="shared" si="93"/>
        <v>0</v>
      </c>
      <c r="L175" s="117">
        <f t="shared" si="93"/>
        <v>0</v>
      </c>
    </row>
    <row r="176" spans="1:12" ht="24.95" customHeight="1">
      <c r="A176" s="110" t="s">
        <v>352</v>
      </c>
      <c r="B176" s="155" t="s">
        <v>353</v>
      </c>
      <c r="C176" s="156"/>
      <c r="D176" s="167">
        <f t="shared" ref="D176:L183" si="94">D371</f>
        <v>0</v>
      </c>
      <c r="E176" s="167">
        <f t="shared" si="94"/>
        <v>0</v>
      </c>
      <c r="F176" s="167">
        <f t="shared" si="94"/>
        <v>0</v>
      </c>
      <c r="G176" s="167">
        <f t="shared" si="94"/>
        <v>0</v>
      </c>
      <c r="H176" s="118">
        <f t="shared" si="94"/>
        <v>0</v>
      </c>
      <c r="I176" s="167">
        <f t="shared" si="94"/>
        <v>0</v>
      </c>
      <c r="J176" s="167">
        <f t="shared" si="94"/>
        <v>0</v>
      </c>
      <c r="K176" s="167">
        <f t="shared" si="94"/>
        <v>0</v>
      </c>
      <c r="L176" s="167">
        <f t="shared" si="94"/>
        <v>0</v>
      </c>
    </row>
    <row r="177" spans="1:12" ht="24.95" hidden="1" customHeight="1">
      <c r="A177" s="110" t="s">
        <v>354</v>
      </c>
      <c r="B177" s="155" t="s">
        <v>355</v>
      </c>
      <c r="C177" s="156"/>
      <c r="D177" s="167">
        <f t="shared" si="94"/>
        <v>0</v>
      </c>
      <c r="E177" s="167">
        <f t="shared" si="94"/>
        <v>0</v>
      </c>
      <c r="F177" s="167">
        <f t="shared" si="94"/>
        <v>0</v>
      </c>
      <c r="G177" s="167">
        <f t="shared" si="94"/>
        <v>0</v>
      </c>
      <c r="H177" s="118">
        <f t="shared" si="94"/>
        <v>0</v>
      </c>
      <c r="I177" s="167">
        <f t="shared" si="94"/>
        <v>0</v>
      </c>
      <c r="J177" s="167">
        <f t="shared" si="94"/>
        <v>0</v>
      </c>
      <c r="K177" s="167">
        <f t="shared" si="94"/>
        <v>0</v>
      </c>
      <c r="L177" s="167">
        <f t="shared" si="94"/>
        <v>0</v>
      </c>
    </row>
    <row r="178" spans="1:12" ht="24.95" hidden="1" customHeight="1">
      <c r="A178" s="110" t="s">
        <v>356</v>
      </c>
      <c r="B178" s="155" t="s">
        <v>357</v>
      </c>
      <c r="C178" s="156"/>
      <c r="D178" s="167">
        <f t="shared" si="94"/>
        <v>0</v>
      </c>
      <c r="E178" s="167">
        <f t="shared" si="94"/>
        <v>0</v>
      </c>
      <c r="F178" s="167">
        <f t="shared" si="94"/>
        <v>0</v>
      </c>
      <c r="G178" s="167">
        <f t="shared" si="94"/>
        <v>0</v>
      </c>
      <c r="H178" s="118">
        <f t="shared" si="94"/>
        <v>0</v>
      </c>
      <c r="I178" s="167">
        <f t="shared" si="94"/>
        <v>0</v>
      </c>
      <c r="J178" s="167">
        <f t="shared" si="94"/>
        <v>0</v>
      </c>
      <c r="K178" s="167">
        <f t="shared" si="94"/>
        <v>0</v>
      </c>
      <c r="L178" s="167">
        <f t="shared" si="94"/>
        <v>0</v>
      </c>
    </row>
    <row r="179" spans="1:12" ht="24.95" hidden="1" customHeight="1">
      <c r="A179" s="110" t="s">
        <v>358</v>
      </c>
      <c r="B179" s="155" t="s">
        <v>359</v>
      </c>
      <c r="C179" s="156"/>
      <c r="D179" s="167">
        <f t="shared" si="94"/>
        <v>0</v>
      </c>
      <c r="E179" s="167">
        <f t="shared" si="94"/>
        <v>0</v>
      </c>
      <c r="F179" s="167">
        <f t="shared" si="94"/>
        <v>0</v>
      </c>
      <c r="G179" s="167">
        <f t="shared" si="94"/>
        <v>0</v>
      </c>
      <c r="H179" s="118">
        <f t="shared" si="94"/>
        <v>0</v>
      </c>
      <c r="I179" s="167">
        <f t="shared" si="94"/>
        <v>0</v>
      </c>
      <c r="J179" s="167">
        <f t="shared" si="94"/>
        <v>0</v>
      </c>
      <c r="K179" s="167">
        <f t="shared" si="94"/>
        <v>0</v>
      </c>
      <c r="L179" s="167">
        <f t="shared" si="94"/>
        <v>0</v>
      </c>
    </row>
    <row r="180" spans="1:12" ht="24.95" customHeight="1">
      <c r="A180" s="110" t="s">
        <v>360</v>
      </c>
      <c r="B180" s="156" t="s">
        <v>361</v>
      </c>
      <c r="C180" s="156"/>
      <c r="D180" s="167">
        <f t="shared" si="94"/>
        <v>0</v>
      </c>
      <c r="E180" s="167">
        <f t="shared" si="94"/>
        <v>0</v>
      </c>
      <c r="F180" s="167">
        <f t="shared" si="94"/>
        <v>0</v>
      </c>
      <c r="G180" s="167">
        <f t="shared" si="94"/>
        <v>0</v>
      </c>
      <c r="H180" s="118">
        <f t="shared" si="94"/>
        <v>0</v>
      </c>
      <c r="I180" s="167">
        <f t="shared" si="94"/>
        <v>0</v>
      </c>
      <c r="J180" s="167">
        <f t="shared" si="94"/>
        <v>0</v>
      </c>
      <c r="K180" s="167">
        <f t="shared" si="94"/>
        <v>0</v>
      </c>
      <c r="L180" s="167">
        <f t="shared" si="94"/>
        <v>0</v>
      </c>
    </row>
    <row r="181" spans="1:12" ht="24.95" customHeight="1">
      <c r="A181" s="187" t="s">
        <v>362</v>
      </c>
      <c r="B181" s="188" t="s">
        <v>363</v>
      </c>
      <c r="C181" s="156"/>
      <c r="D181" s="167">
        <f>D486</f>
        <v>0</v>
      </c>
      <c r="E181" s="167">
        <f t="shared" ref="E181:L181" si="95">E486</f>
        <v>950000</v>
      </c>
      <c r="F181" s="167">
        <f t="shared" si="95"/>
        <v>33883</v>
      </c>
      <c r="G181" s="167">
        <f t="shared" si="95"/>
        <v>0</v>
      </c>
      <c r="H181" s="167">
        <f t="shared" si="95"/>
        <v>0</v>
      </c>
      <c r="I181" s="167">
        <f t="shared" si="95"/>
        <v>33883</v>
      </c>
      <c r="J181" s="167">
        <f t="shared" si="95"/>
        <v>33883</v>
      </c>
      <c r="K181" s="167">
        <f t="shared" si="95"/>
        <v>0</v>
      </c>
      <c r="L181" s="167">
        <f t="shared" si="95"/>
        <v>0</v>
      </c>
    </row>
    <row r="182" spans="1:12" ht="35.1" hidden="1" customHeight="1">
      <c r="A182" s="189" t="s">
        <v>364</v>
      </c>
      <c r="B182" s="156" t="s">
        <v>365</v>
      </c>
      <c r="C182" s="156"/>
      <c r="D182" s="167">
        <f t="shared" si="94"/>
        <v>0</v>
      </c>
      <c r="E182" s="167">
        <f t="shared" si="94"/>
        <v>0</v>
      </c>
      <c r="F182" s="167">
        <f t="shared" si="94"/>
        <v>0</v>
      </c>
      <c r="G182" s="167">
        <f t="shared" si="94"/>
        <v>0</v>
      </c>
      <c r="H182" s="118">
        <f t="shared" si="94"/>
        <v>0</v>
      </c>
      <c r="I182" s="167">
        <f t="shared" si="94"/>
        <v>0</v>
      </c>
      <c r="J182" s="167">
        <f t="shared" si="94"/>
        <v>0</v>
      </c>
      <c r="K182" s="167">
        <f t="shared" si="94"/>
        <v>0</v>
      </c>
      <c r="L182" s="167">
        <f t="shared" si="94"/>
        <v>0</v>
      </c>
    </row>
    <row r="183" spans="1:12" ht="24.95" hidden="1" customHeight="1">
      <c r="A183" s="190" t="s">
        <v>366</v>
      </c>
      <c r="B183" s="191" t="s">
        <v>367</v>
      </c>
      <c r="C183" s="156"/>
      <c r="D183" s="167">
        <f t="shared" si="94"/>
        <v>0</v>
      </c>
      <c r="E183" s="167">
        <f t="shared" si="94"/>
        <v>17959</v>
      </c>
      <c r="F183" s="167">
        <f t="shared" si="94"/>
        <v>17959</v>
      </c>
      <c r="G183" s="167">
        <f t="shared" si="94"/>
        <v>0</v>
      </c>
      <c r="H183" s="118">
        <f t="shared" si="94"/>
        <v>0</v>
      </c>
      <c r="I183" s="167">
        <f t="shared" si="94"/>
        <v>17959</v>
      </c>
      <c r="J183" s="167">
        <f t="shared" si="94"/>
        <v>17959</v>
      </c>
      <c r="K183" s="167">
        <f t="shared" si="94"/>
        <v>0</v>
      </c>
      <c r="L183" s="167">
        <f t="shared" si="94"/>
        <v>0</v>
      </c>
    </row>
    <row r="184" spans="1:12" ht="40.5" hidden="1" customHeight="1">
      <c r="A184" s="78" t="s">
        <v>368</v>
      </c>
      <c r="B184" s="192" t="s">
        <v>369</v>
      </c>
      <c r="C184" s="192"/>
      <c r="D184" s="161">
        <f>D185+D189+D193+D197+D201+D205+D209+D213+D217+D221+D225</f>
        <v>0</v>
      </c>
      <c r="E184" s="161">
        <f>E185+E189+E193+E197+E201+E205+E209+E213+E217+E221+E225</f>
        <v>0</v>
      </c>
      <c r="F184" s="47">
        <f>H184+I184</f>
        <v>0</v>
      </c>
      <c r="G184" s="161">
        <f>G185+G189+G193+G197+G201+G205+G209+G213+G217+G221+G225</f>
        <v>0</v>
      </c>
      <c r="H184" s="118">
        <f>H185+H189+H193+H197+H201+H205+H209+H213+H217+H221+H225</f>
        <v>0</v>
      </c>
      <c r="I184" s="47">
        <f>J184</f>
        <v>0</v>
      </c>
      <c r="J184" s="161">
        <f>J185+J189+J193+J197+J201+J205+J209+J213+J217+J221+J225</f>
        <v>0</v>
      </c>
      <c r="K184" s="161">
        <f>K185+K189+K193+K197+K201+K205+K209+K213+K217+K221+K225</f>
        <v>0</v>
      </c>
      <c r="L184" s="50">
        <f>F184-J184-K184</f>
        <v>0</v>
      </c>
    </row>
    <row r="185" spans="1:12" ht="24" hidden="1" customHeight="1">
      <c r="A185" s="193" t="s">
        <v>370</v>
      </c>
      <c r="B185" s="194" t="s">
        <v>371</v>
      </c>
      <c r="C185" s="194"/>
      <c r="D185" s="195">
        <f t="shared" ref="D185:L200" si="96">D441</f>
        <v>0</v>
      </c>
      <c r="E185" s="195">
        <f t="shared" si="96"/>
        <v>0</v>
      </c>
      <c r="F185" s="195">
        <f t="shared" ca="1" si="96"/>
        <v>0</v>
      </c>
      <c r="G185" s="195">
        <f t="shared" si="96"/>
        <v>0</v>
      </c>
      <c r="H185" s="118">
        <f t="shared" si="96"/>
        <v>0</v>
      </c>
      <c r="I185" s="195">
        <f t="shared" ca="1" si="96"/>
        <v>0</v>
      </c>
      <c r="J185" s="195">
        <f t="shared" si="96"/>
        <v>0</v>
      </c>
      <c r="K185" s="195">
        <f t="shared" si="96"/>
        <v>0</v>
      </c>
      <c r="L185" s="196">
        <f t="shared" ca="1" si="96"/>
        <v>0</v>
      </c>
    </row>
    <row r="186" spans="1:12" ht="14.25" hidden="1" customHeight="1">
      <c r="A186" s="76" t="s">
        <v>372</v>
      </c>
      <c r="B186" s="156" t="s">
        <v>373</v>
      </c>
      <c r="C186" s="156"/>
      <c r="D186" s="167">
        <f t="shared" si="96"/>
        <v>0</v>
      </c>
      <c r="E186" s="167">
        <f t="shared" si="96"/>
        <v>0</v>
      </c>
      <c r="F186" s="167">
        <f t="shared" ca="1" si="96"/>
        <v>0</v>
      </c>
      <c r="G186" s="167">
        <f t="shared" si="96"/>
        <v>0</v>
      </c>
      <c r="H186" s="118">
        <f t="shared" si="96"/>
        <v>0</v>
      </c>
      <c r="I186" s="167">
        <f t="shared" ca="1" si="96"/>
        <v>0</v>
      </c>
      <c r="J186" s="167">
        <f t="shared" si="96"/>
        <v>0</v>
      </c>
      <c r="K186" s="167">
        <f t="shared" si="96"/>
        <v>0</v>
      </c>
      <c r="L186" s="167">
        <f t="shared" ca="1" si="96"/>
        <v>0</v>
      </c>
    </row>
    <row r="187" spans="1:12" ht="14.25" hidden="1" customHeight="1">
      <c r="A187" s="76" t="s">
        <v>374</v>
      </c>
      <c r="B187" s="156" t="s">
        <v>375</v>
      </c>
      <c r="C187" s="156"/>
      <c r="D187" s="167">
        <f t="shared" si="96"/>
        <v>0</v>
      </c>
      <c r="E187" s="167">
        <f t="shared" si="96"/>
        <v>0</v>
      </c>
      <c r="F187" s="167">
        <f t="shared" ca="1" si="96"/>
        <v>0</v>
      </c>
      <c r="G187" s="167">
        <f t="shared" si="96"/>
        <v>0</v>
      </c>
      <c r="H187" s="118">
        <f t="shared" si="96"/>
        <v>0</v>
      </c>
      <c r="I187" s="167">
        <f t="shared" ca="1" si="96"/>
        <v>0</v>
      </c>
      <c r="J187" s="167">
        <f t="shared" si="96"/>
        <v>0</v>
      </c>
      <c r="K187" s="167">
        <f t="shared" si="96"/>
        <v>0</v>
      </c>
      <c r="L187" s="167">
        <f t="shared" ca="1" si="96"/>
        <v>0</v>
      </c>
    </row>
    <row r="188" spans="1:12" ht="14.25" hidden="1" customHeight="1">
      <c r="A188" s="76" t="s">
        <v>376</v>
      </c>
      <c r="B188" s="156" t="s">
        <v>377</v>
      </c>
      <c r="C188" s="156"/>
      <c r="D188" s="167">
        <f t="shared" si="96"/>
        <v>0</v>
      </c>
      <c r="E188" s="167">
        <f t="shared" si="96"/>
        <v>0</v>
      </c>
      <c r="F188" s="167">
        <f t="shared" ca="1" si="96"/>
        <v>0</v>
      </c>
      <c r="G188" s="167">
        <f t="shared" si="96"/>
        <v>0</v>
      </c>
      <c r="H188" s="118">
        <f t="shared" si="96"/>
        <v>0</v>
      </c>
      <c r="I188" s="167">
        <f t="shared" ca="1" si="96"/>
        <v>0</v>
      </c>
      <c r="J188" s="167">
        <f t="shared" si="96"/>
        <v>0</v>
      </c>
      <c r="K188" s="167">
        <f t="shared" si="96"/>
        <v>0</v>
      </c>
      <c r="L188" s="167">
        <f t="shared" ca="1" si="96"/>
        <v>0</v>
      </c>
    </row>
    <row r="189" spans="1:12" ht="17.25" hidden="1" customHeight="1">
      <c r="A189" s="193" t="s">
        <v>378</v>
      </c>
      <c r="B189" s="194" t="s">
        <v>379</v>
      </c>
      <c r="C189" s="194"/>
      <c r="D189" s="195">
        <f t="shared" si="96"/>
        <v>0</v>
      </c>
      <c r="E189" s="195">
        <f t="shared" si="96"/>
        <v>0</v>
      </c>
      <c r="F189" s="195">
        <f ca="1">F445</f>
        <v>0</v>
      </c>
      <c r="G189" s="195">
        <f t="shared" si="96"/>
        <v>0</v>
      </c>
      <c r="H189" s="118">
        <f t="shared" si="96"/>
        <v>0</v>
      </c>
      <c r="I189" s="195">
        <f ca="1">I445</f>
        <v>0</v>
      </c>
      <c r="J189" s="195">
        <f t="shared" si="96"/>
        <v>0</v>
      </c>
      <c r="K189" s="195">
        <f t="shared" si="96"/>
        <v>0</v>
      </c>
      <c r="L189" s="196">
        <f ca="1">L445</f>
        <v>0</v>
      </c>
    </row>
    <row r="190" spans="1:12" ht="12.75" hidden="1" customHeight="1">
      <c r="A190" s="76" t="s">
        <v>372</v>
      </c>
      <c r="B190" s="156" t="s">
        <v>380</v>
      </c>
      <c r="C190" s="156"/>
      <c r="D190" s="167">
        <f t="shared" si="96"/>
        <v>0</v>
      </c>
      <c r="E190" s="167">
        <f t="shared" si="96"/>
        <v>0</v>
      </c>
      <c r="F190" s="167">
        <f t="shared" ca="1" si="96"/>
        <v>0</v>
      </c>
      <c r="G190" s="167">
        <f t="shared" si="96"/>
        <v>0</v>
      </c>
      <c r="H190" s="118">
        <f t="shared" si="96"/>
        <v>0</v>
      </c>
      <c r="I190" s="167">
        <f t="shared" ca="1" si="96"/>
        <v>0</v>
      </c>
      <c r="J190" s="167">
        <f t="shared" si="96"/>
        <v>0</v>
      </c>
      <c r="K190" s="167">
        <f t="shared" si="96"/>
        <v>0</v>
      </c>
      <c r="L190" s="167">
        <f t="shared" ca="1" si="96"/>
        <v>0</v>
      </c>
    </row>
    <row r="191" spans="1:12" ht="12.75" hidden="1" customHeight="1">
      <c r="A191" s="76" t="s">
        <v>374</v>
      </c>
      <c r="B191" s="156" t="s">
        <v>381</v>
      </c>
      <c r="C191" s="156"/>
      <c r="D191" s="197">
        <f t="shared" si="96"/>
        <v>0</v>
      </c>
      <c r="E191" s="197">
        <f t="shared" si="96"/>
        <v>0</v>
      </c>
      <c r="F191" s="197">
        <f t="shared" ca="1" si="96"/>
        <v>0</v>
      </c>
      <c r="G191" s="197">
        <f t="shared" si="96"/>
        <v>0</v>
      </c>
      <c r="H191" s="118">
        <f t="shared" si="96"/>
        <v>0</v>
      </c>
      <c r="I191" s="197">
        <f t="shared" ca="1" si="96"/>
        <v>0</v>
      </c>
      <c r="J191" s="197">
        <f t="shared" si="96"/>
        <v>0</v>
      </c>
      <c r="K191" s="197">
        <f t="shared" si="96"/>
        <v>0</v>
      </c>
      <c r="L191" s="197">
        <f t="shared" ca="1" si="96"/>
        <v>0</v>
      </c>
    </row>
    <row r="192" spans="1:12" ht="12.75" hidden="1" customHeight="1">
      <c r="A192" s="76" t="s">
        <v>376</v>
      </c>
      <c r="B192" s="156" t="s">
        <v>382</v>
      </c>
      <c r="C192" s="156"/>
      <c r="D192" s="167">
        <f t="shared" si="96"/>
        <v>0</v>
      </c>
      <c r="E192" s="167">
        <f t="shared" si="96"/>
        <v>0</v>
      </c>
      <c r="F192" s="167">
        <f t="shared" ca="1" si="96"/>
        <v>0</v>
      </c>
      <c r="G192" s="167">
        <f t="shared" si="96"/>
        <v>0</v>
      </c>
      <c r="H192" s="118">
        <f t="shared" si="96"/>
        <v>0</v>
      </c>
      <c r="I192" s="167">
        <f t="shared" ca="1" si="96"/>
        <v>0</v>
      </c>
      <c r="J192" s="167">
        <f t="shared" si="96"/>
        <v>0</v>
      </c>
      <c r="K192" s="167">
        <f t="shared" si="96"/>
        <v>0</v>
      </c>
      <c r="L192" s="167">
        <f t="shared" ca="1" si="96"/>
        <v>0</v>
      </c>
    </row>
    <row r="193" spans="1:12" ht="25.5" hidden="1">
      <c r="A193" s="193" t="s">
        <v>383</v>
      </c>
      <c r="B193" s="194" t="s">
        <v>384</v>
      </c>
      <c r="C193" s="194"/>
      <c r="D193" s="195">
        <f t="shared" si="96"/>
        <v>0</v>
      </c>
      <c r="E193" s="195">
        <f t="shared" si="96"/>
        <v>0</v>
      </c>
      <c r="F193" s="195">
        <f ca="1">F449</f>
        <v>0</v>
      </c>
      <c r="G193" s="195">
        <f t="shared" si="96"/>
        <v>0</v>
      </c>
      <c r="H193" s="118">
        <f t="shared" si="96"/>
        <v>0</v>
      </c>
      <c r="I193" s="195">
        <f ca="1">I449</f>
        <v>0</v>
      </c>
      <c r="J193" s="195">
        <f t="shared" si="96"/>
        <v>0</v>
      </c>
      <c r="K193" s="195">
        <f t="shared" si="96"/>
        <v>0</v>
      </c>
      <c r="L193" s="196">
        <f ca="1">L449</f>
        <v>0</v>
      </c>
    </row>
    <row r="194" spans="1:12" ht="15" hidden="1">
      <c r="A194" s="76" t="s">
        <v>372</v>
      </c>
      <c r="B194" s="156" t="s">
        <v>385</v>
      </c>
      <c r="C194" s="156"/>
      <c r="D194" s="167">
        <f t="shared" si="96"/>
        <v>0</v>
      </c>
      <c r="E194" s="167">
        <f t="shared" si="96"/>
        <v>0</v>
      </c>
      <c r="F194" s="198">
        <f>H194+I194</f>
        <v>0</v>
      </c>
      <c r="G194" s="167">
        <f t="shared" si="96"/>
        <v>0</v>
      </c>
      <c r="H194" s="118">
        <f t="shared" si="96"/>
        <v>0</v>
      </c>
      <c r="I194" s="199">
        <f>J194</f>
        <v>0</v>
      </c>
      <c r="J194" s="167">
        <f t="shared" si="96"/>
        <v>0</v>
      </c>
      <c r="K194" s="167">
        <f t="shared" si="96"/>
        <v>0</v>
      </c>
      <c r="L194" s="88">
        <f>F194-J194-K194</f>
        <v>0</v>
      </c>
    </row>
    <row r="195" spans="1:12" ht="12.75" hidden="1" customHeight="1">
      <c r="A195" s="76" t="s">
        <v>374</v>
      </c>
      <c r="B195" s="156" t="s">
        <v>386</v>
      </c>
      <c r="C195" s="156"/>
      <c r="D195" s="167">
        <f t="shared" si="96"/>
        <v>0</v>
      </c>
      <c r="E195" s="167">
        <f t="shared" si="96"/>
        <v>0</v>
      </c>
      <c r="F195" s="198">
        <f>H195+I195</f>
        <v>0</v>
      </c>
      <c r="G195" s="167">
        <f t="shared" si="96"/>
        <v>0</v>
      </c>
      <c r="H195" s="118">
        <f t="shared" si="96"/>
        <v>0</v>
      </c>
      <c r="I195" s="199">
        <f>J195</f>
        <v>0</v>
      </c>
      <c r="J195" s="167">
        <f t="shared" si="96"/>
        <v>0</v>
      </c>
      <c r="K195" s="167">
        <f t="shared" si="96"/>
        <v>0</v>
      </c>
      <c r="L195" s="88">
        <f>F195-J195-K195</f>
        <v>0</v>
      </c>
    </row>
    <row r="196" spans="1:12" ht="12.75" hidden="1" customHeight="1">
      <c r="A196" s="76" t="s">
        <v>376</v>
      </c>
      <c r="B196" s="156" t="s">
        <v>387</v>
      </c>
      <c r="C196" s="156"/>
      <c r="D196" s="167">
        <f t="shared" si="96"/>
        <v>0</v>
      </c>
      <c r="E196" s="167">
        <f t="shared" si="96"/>
        <v>0</v>
      </c>
      <c r="F196" s="198">
        <f>H196+I196</f>
        <v>0</v>
      </c>
      <c r="G196" s="167">
        <f t="shared" si="96"/>
        <v>0</v>
      </c>
      <c r="H196" s="118">
        <f t="shared" si="96"/>
        <v>0</v>
      </c>
      <c r="I196" s="199">
        <f>J196</f>
        <v>0</v>
      </c>
      <c r="J196" s="167">
        <f t="shared" si="96"/>
        <v>0</v>
      </c>
      <c r="K196" s="167">
        <f t="shared" si="96"/>
        <v>0</v>
      </c>
      <c r="L196" s="88">
        <f>F196-J196-K196</f>
        <v>0</v>
      </c>
    </row>
    <row r="197" spans="1:12" ht="26.25" hidden="1" customHeight="1">
      <c r="A197" s="193" t="s">
        <v>388</v>
      </c>
      <c r="B197" s="194" t="s">
        <v>389</v>
      </c>
      <c r="C197" s="194"/>
      <c r="D197" s="195">
        <f t="shared" si="96"/>
        <v>0</v>
      </c>
      <c r="E197" s="195">
        <f t="shared" si="96"/>
        <v>0</v>
      </c>
      <c r="F197" s="195">
        <f ca="1">F453</f>
        <v>0</v>
      </c>
      <c r="G197" s="195">
        <f t="shared" si="96"/>
        <v>0</v>
      </c>
      <c r="H197" s="118">
        <f t="shared" si="96"/>
        <v>0</v>
      </c>
      <c r="I197" s="195">
        <f ca="1">I453</f>
        <v>0</v>
      </c>
      <c r="J197" s="195">
        <f t="shared" si="96"/>
        <v>0</v>
      </c>
      <c r="K197" s="195">
        <f t="shared" si="96"/>
        <v>0</v>
      </c>
      <c r="L197" s="196">
        <f ca="1">L453</f>
        <v>0</v>
      </c>
    </row>
    <row r="198" spans="1:12" ht="19.5" hidden="1" customHeight="1">
      <c r="A198" s="76" t="s">
        <v>372</v>
      </c>
      <c r="B198" s="156" t="s">
        <v>390</v>
      </c>
      <c r="C198" s="156"/>
      <c r="D198" s="167">
        <f t="shared" si="96"/>
        <v>0</v>
      </c>
      <c r="E198" s="167">
        <f t="shared" si="96"/>
        <v>0</v>
      </c>
      <c r="F198" s="198">
        <f>H198+I198</f>
        <v>0</v>
      </c>
      <c r="G198" s="167">
        <f t="shared" si="96"/>
        <v>0</v>
      </c>
      <c r="H198" s="118">
        <f t="shared" si="96"/>
        <v>0</v>
      </c>
      <c r="I198" s="199">
        <f>J198</f>
        <v>0</v>
      </c>
      <c r="J198" s="167">
        <f t="shared" si="96"/>
        <v>0</v>
      </c>
      <c r="K198" s="167">
        <f t="shared" si="96"/>
        <v>0</v>
      </c>
      <c r="L198" s="88">
        <f>F198-J198-K198</f>
        <v>0</v>
      </c>
    </row>
    <row r="199" spans="1:12" ht="15" hidden="1" customHeight="1">
      <c r="A199" s="76" t="s">
        <v>374</v>
      </c>
      <c r="B199" s="156" t="s">
        <v>391</v>
      </c>
      <c r="C199" s="156"/>
      <c r="D199" s="167">
        <f t="shared" si="96"/>
        <v>0</v>
      </c>
      <c r="E199" s="167">
        <f t="shared" si="96"/>
        <v>0</v>
      </c>
      <c r="F199" s="198">
        <f>H199+I199</f>
        <v>0</v>
      </c>
      <c r="G199" s="167">
        <f t="shared" si="96"/>
        <v>0</v>
      </c>
      <c r="H199" s="118">
        <f t="shared" si="96"/>
        <v>0</v>
      </c>
      <c r="I199" s="199">
        <f>J199</f>
        <v>0</v>
      </c>
      <c r="J199" s="167">
        <f t="shared" si="96"/>
        <v>0</v>
      </c>
      <c r="K199" s="167">
        <f t="shared" si="96"/>
        <v>0</v>
      </c>
      <c r="L199" s="88">
        <f>F199-J199-K199</f>
        <v>0</v>
      </c>
    </row>
    <row r="200" spans="1:12" ht="15" hidden="1" customHeight="1">
      <c r="A200" s="76" t="s">
        <v>376</v>
      </c>
      <c r="B200" s="156" t="s">
        <v>392</v>
      </c>
      <c r="C200" s="156"/>
      <c r="D200" s="167">
        <f t="shared" si="96"/>
        <v>0</v>
      </c>
      <c r="E200" s="167">
        <f t="shared" si="96"/>
        <v>0</v>
      </c>
      <c r="F200" s="198">
        <f>H200+I200</f>
        <v>0</v>
      </c>
      <c r="G200" s="167">
        <f t="shared" si="96"/>
        <v>0</v>
      </c>
      <c r="H200" s="118">
        <f t="shared" si="96"/>
        <v>0</v>
      </c>
      <c r="I200" s="199">
        <f>J200</f>
        <v>0</v>
      </c>
      <c r="J200" s="167">
        <f t="shared" si="96"/>
        <v>0</v>
      </c>
      <c r="K200" s="167">
        <f t="shared" si="96"/>
        <v>0</v>
      </c>
      <c r="L200" s="88">
        <f>F200-J200-K200</f>
        <v>0</v>
      </c>
    </row>
    <row r="201" spans="1:12" ht="25.5" hidden="1" customHeight="1">
      <c r="A201" s="193" t="s">
        <v>393</v>
      </c>
      <c r="B201" s="194" t="s">
        <v>394</v>
      </c>
      <c r="C201" s="194"/>
      <c r="D201" s="195">
        <f>D457</f>
        <v>0</v>
      </c>
      <c r="E201" s="195">
        <f>E457</f>
        <v>0</v>
      </c>
      <c r="F201" s="195">
        <f ca="1">F457</f>
        <v>0</v>
      </c>
      <c r="G201" s="195">
        <f t="shared" ref="G201:H216" si="97">G457</f>
        <v>0</v>
      </c>
      <c r="H201" s="118">
        <f t="shared" si="97"/>
        <v>0</v>
      </c>
      <c r="I201" s="195">
        <f ca="1">I457</f>
        <v>0</v>
      </c>
      <c r="J201" s="195">
        <f t="shared" ref="J201:K216" si="98">J457</f>
        <v>0</v>
      </c>
      <c r="K201" s="195">
        <f t="shared" si="98"/>
        <v>0</v>
      </c>
      <c r="L201" s="196">
        <f ca="1">L457</f>
        <v>0</v>
      </c>
    </row>
    <row r="202" spans="1:12" ht="15" hidden="1" customHeight="1">
      <c r="A202" s="76" t="s">
        <v>372</v>
      </c>
      <c r="B202" s="156" t="s">
        <v>395</v>
      </c>
      <c r="C202" s="156"/>
      <c r="D202" s="167">
        <f t="shared" ref="D202:E217" si="99">D458</f>
        <v>0</v>
      </c>
      <c r="E202" s="167">
        <f t="shared" si="99"/>
        <v>0</v>
      </c>
      <c r="F202" s="198">
        <f>H202+I202</f>
        <v>0</v>
      </c>
      <c r="G202" s="167">
        <f t="shared" si="97"/>
        <v>0</v>
      </c>
      <c r="H202" s="118">
        <f t="shared" si="97"/>
        <v>0</v>
      </c>
      <c r="I202" s="199">
        <f>J202</f>
        <v>0</v>
      </c>
      <c r="J202" s="167">
        <f t="shared" si="98"/>
        <v>0</v>
      </c>
      <c r="K202" s="167">
        <f t="shared" si="98"/>
        <v>0</v>
      </c>
      <c r="L202" s="88">
        <f>F202-J202-K202</f>
        <v>0</v>
      </c>
    </row>
    <row r="203" spans="1:12" ht="15" hidden="1" customHeight="1">
      <c r="A203" s="76" t="s">
        <v>374</v>
      </c>
      <c r="B203" s="156" t="s">
        <v>396</v>
      </c>
      <c r="C203" s="156"/>
      <c r="D203" s="167">
        <f t="shared" si="99"/>
        <v>0</v>
      </c>
      <c r="E203" s="167">
        <f t="shared" si="99"/>
        <v>0</v>
      </c>
      <c r="F203" s="198">
        <f>H203+I203</f>
        <v>0</v>
      </c>
      <c r="G203" s="167">
        <f t="shared" si="97"/>
        <v>0</v>
      </c>
      <c r="H203" s="118">
        <f t="shared" si="97"/>
        <v>0</v>
      </c>
      <c r="I203" s="199">
        <f>J203</f>
        <v>0</v>
      </c>
      <c r="J203" s="167">
        <f t="shared" si="98"/>
        <v>0</v>
      </c>
      <c r="K203" s="167">
        <f t="shared" si="98"/>
        <v>0</v>
      </c>
      <c r="L203" s="88">
        <f>F203-J203-K203</f>
        <v>0</v>
      </c>
    </row>
    <row r="204" spans="1:12" ht="15" hidden="1" customHeight="1">
      <c r="A204" s="76" t="s">
        <v>376</v>
      </c>
      <c r="B204" s="156" t="s">
        <v>397</v>
      </c>
      <c r="C204" s="156"/>
      <c r="D204" s="167">
        <f t="shared" si="99"/>
        <v>0</v>
      </c>
      <c r="E204" s="167">
        <f t="shared" si="99"/>
        <v>0</v>
      </c>
      <c r="F204" s="198">
        <f>H204+I204</f>
        <v>0</v>
      </c>
      <c r="G204" s="167">
        <f t="shared" si="97"/>
        <v>0</v>
      </c>
      <c r="H204" s="118">
        <f t="shared" si="97"/>
        <v>0</v>
      </c>
      <c r="I204" s="199">
        <f>J204</f>
        <v>0</v>
      </c>
      <c r="J204" s="167">
        <f t="shared" si="98"/>
        <v>0</v>
      </c>
      <c r="K204" s="167">
        <f t="shared" si="98"/>
        <v>0</v>
      </c>
      <c r="L204" s="88">
        <f>F204-J204-K204</f>
        <v>0</v>
      </c>
    </row>
    <row r="205" spans="1:12" ht="27.75" hidden="1" customHeight="1">
      <c r="A205" s="193" t="s">
        <v>398</v>
      </c>
      <c r="B205" s="194" t="s">
        <v>399</v>
      </c>
      <c r="C205" s="194"/>
      <c r="D205" s="195">
        <f t="shared" si="99"/>
        <v>0</v>
      </c>
      <c r="E205" s="195">
        <f t="shared" si="99"/>
        <v>0</v>
      </c>
      <c r="F205" s="195">
        <f ca="1">F461</f>
        <v>0</v>
      </c>
      <c r="G205" s="195">
        <f t="shared" si="97"/>
        <v>0</v>
      </c>
      <c r="H205" s="118">
        <f t="shared" si="97"/>
        <v>0</v>
      </c>
      <c r="I205" s="195">
        <f ca="1">I461</f>
        <v>0</v>
      </c>
      <c r="J205" s="195">
        <f t="shared" si="98"/>
        <v>0</v>
      </c>
      <c r="K205" s="195">
        <f t="shared" si="98"/>
        <v>0</v>
      </c>
      <c r="L205" s="196">
        <f ca="1">L461</f>
        <v>0</v>
      </c>
    </row>
    <row r="206" spans="1:12" ht="18" hidden="1" customHeight="1">
      <c r="A206" s="76" t="s">
        <v>372</v>
      </c>
      <c r="B206" s="156" t="s">
        <v>400</v>
      </c>
      <c r="C206" s="156"/>
      <c r="D206" s="167">
        <f t="shared" si="99"/>
        <v>0</v>
      </c>
      <c r="E206" s="167">
        <f t="shared" si="99"/>
        <v>0</v>
      </c>
      <c r="F206" s="198">
        <f>H206+I206</f>
        <v>0</v>
      </c>
      <c r="G206" s="167">
        <f t="shared" si="97"/>
        <v>0</v>
      </c>
      <c r="H206" s="118">
        <f t="shared" si="97"/>
        <v>0</v>
      </c>
      <c r="I206" s="199">
        <f>J206</f>
        <v>0</v>
      </c>
      <c r="J206" s="167">
        <f t="shared" si="98"/>
        <v>0</v>
      </c>
      <c r="K206" s="167">
        <f t="shared" si="98"/>
        <v>0</v>
      </c>
      <c r="L206" s="88">
        <f>F206-J206-K206</f>
        <v>0</v>
      </c>
    </row>
    <row r="207" spans="1:12" ht="15.75" hidden="1" customHeight="1">
      <c r="A207" s="76" t="s">
        <v>374</v>
      </c>
      <c r="B207" s="156" t="s">
        <v>401</v>
      </c>
      <c r="C207" s="156"/>
      <c r="D207" s="167">
        <f t="shared" si="99"/>
        <v>0</v>
      </c>
      <c r="E207" s="167">
        <f t="shared" si="99"/>
        <v>0</v>
      </c>
      <c r="F207" s="198">
        <f>H207+I207</f>
        <v>0</v>
      </c>
      <c r="G207" s="167">
        <f t="shared" si="97"/>
        <v>0</v>
      </c>
      <c r="H207" s="118">
        <f t="shared" si="97"/>
        <v>0</v>
      </c>
      <c r="I207" s="199">
        <f>J207</f>
        <v>0</v>
      </c>
      <c r="J207" s="167">
        <f t="shared" si="98"/>
        <v>0</v>
      </c>
      <c r="K207" s="167">
        <f t="shared" si="98"/>
        <v>0</v>
      </c>
      <c r="L207" s="88">
        <f>F207-J207-K207</f>
        <v>0</v>
      </c>
    </row>
    <row r="208" spans="1:12" ht="19.5" hidden="1" customHeight="1">
      <c r="A208" s="76" t="s">
        <v>376</v>
      </c>
      <c r="B208" s="156" t="s">
        <v>402</v>
      </c>
      <c r="C208" s="156"/>
      <c r="D208" s="167">
        <f t="shared" si="99"/>
        <v>0</v>
      </c>
      <c r="E208" s="167">
        <f t="shared" si="99"/>
        <v>0</v>
      </c>
      <c r="F208" s="198">
        <f>H208+I208</f>
        <v>0</v>
      </c>
      <c r="G208" s="167">
        <f t="shared" si="97"/>
        <v>0</v>
      </c>
      <c r="H208" s="118">
        <f t="shared" si="97"/>
        <v>0</v>
      </c>
      <c r="I208" s="199">
        <f>J208</f>
        <v>0</v>
      </c>
      <c r="J208" s="167">
        <f t="shared" si="98"/>
        <v>0</v>
      </c>
      <c r="K208" s="167">
        <f t="shared" si="98"/>
        <v>0</v>
      </c>
      <c r="L208" s="88">
        <f>F208-J208-K208</f>
        <v>0</v>
      </c>
    </row>
    <row r="209" spans="1:12" ht="27.75" hidden="1" customHeight="1">
      <c r="A209" s="193" t="s">
        <v>403</v>
      </c>
      <c r="B209" s="194" t="s">
        <v>404</v>
      </c>
      <c r="C209" s="194"/>
      <c r="D209" s="195">
        <f t="shared" si="99"/>
        <v>0</v>
      </c>
      <c r="E209" s="195">
        <f t="shared" si="99"/>
        <v>0</v>
      </c>
      <c r="F209" s="195">
        <f ca="1">F465</f>
        <v>0</v>
      </c>
      <c r="G209" s="195">
        <f t="shared" si="97"/>
        <v>0</v>
      </c>
      <c r="H209" s="118">
        <f t="shared" si="97"/>
        <v>0</v>
      </c>
      <c r="I209" s="195">
        <f ca="1">I465</f>
        <v>0</v>
      </c>
      <c r="J209" s="195">
        <f t="shared" si="98"/>
        <v>0</v>
      </c>
      <c r="K209" s="195">
        <f t="shared" si="98"/>
        <v>0</v>
      </c>
      <c r="L209" s="196">
        <f ca="1">L465</f>
        <v>0</v>
      </c>
    </row>
    <row r="210" spans="1:12" ht="17.25" hidden="1" customHeight="1">
      <c r="A210" s="76" t="s">
        <v>372</v>
      </c>
      <c r="B210" s="156" t="s">
        <v>405</v>
      </c>
      <c r="C210" s="156"/>
      <c r="D210" s="167">
        <f t="shared" si="99"/>
        <v>0</v>
      </c>
      <c r="E210" s="167">
        <f t="shared" si="99"/>
        <v>0</v>
      </c>
      <c r="F210" s="167">
        <f ca="1">F466</f>
        <v>0</v>
      </c>
      <c r="G210" s="167">
        <f t="shared" si="97"/>
        <v>0</v>
      </c>
      <c r="H210" s="118">
        <f t="shared" si="97"/>
        <v>0</v>
      </c>
      <c r="I210" s="167">
        <f ca="1">I466</f>
        <v>0</v>
      </c>
      <c r="J210" s="167">
        <f t="shared" si="98"/>
        <v>0</v>
      </c>
      <c r="K210" s="167">
        <f t="shared" si="98"/>
        <v>0</v>
      </c>
      <c r="L210" s="167">
        <f ca="1">L466</f>
        <v>0</v>
      </c>
    </row>
    <row r="211" spans="1:12" ht="17.25" hidden="1" customHeight="1">
      <c r="A211" s="76" t="s">
        <v>374</v>
      </c>
      <c r="B211" s="156" t="s">
        <v>406</v>
      </c>
      <c r="C211" s="156"/>
      <c r="D211" s="167">
        <f t="shared" si="99"/>
        <v>0</v>
      </c>
      <c r="E211" s="167">
        <f t="shared" si="99"/>
        <v>0</v>
      </c>
      <c r="F211" s="167">
        <f ca="1">F467</f>
        <v>0</v>
      </c>
      <c r="G211" s="167">
        <f t="shared" si="97"/>
        <v>0</v>
      </c>
      <c r="H211" s="118">
        <f t="shared" si="97"/>
        <v>0</v>
      </c>
      <c r="I211" s="167">
        <f ca="1">I467</f>
        <v>0</v>
      </c>
      <c r="J211" s="167">
        <f t="shared" si="98"/>
        <v>0</v>
      </c>
      <c r="K211" s="167">
        <f t="shared" si="98"/>
        <v>0</v>
      </c>
      <c r="L211" s="167">
        <f ca="1">L467</f>
        <v>0</v>
      </c>
    </row>
    <row r="212" spans="1:12" ht="15" hidden="1">
      <c r="A212" s="76" t="s">
        <v>376</v>
      </c>
      <c r="B212" s="156" t="s">
        <v>407</v>
      </c>
      <c r="C212" s="156"/>
      <c r="D212" s="167">
        <f t="shared" si="99"/>
        <v>0</v>
      </c>
      <c r="E212" s="167">
        <f t="shared" si="99"/>
        <v>0</v>
      </c>
      <c r="F212" s="167">
        <f ca="1">F468</f>
        <v>0</v>
      </c>
      <c r="G212" s="167">
        <f t="shared" si="97"/>
        <v>0</v>
      </c>
      <c r="H212" s="118">
        <f t="shared" si="97"/>
        <v>0</v>
      </c>
      <c r="I212" s="167">
        <f ca="1">I468</f>
        <v>0</v>
      </c>
      <c r="J212" s="167">
        <f t="shared" si="98"/>
        <v>0</v>
      </c>
      <c r="K212" s="167">
        <f t="shared" si="98"/>
        <v>0</v>
      </c>
      <c r="L212" s="167">
        <f ca="1">L468</f>
        <v>0</v>
      </c>
    </row>
    <row r="213" spans="1:12" ht="27.75" hidden="1" customHeight="1">
      <c r="A213" s="193" t="s">
        <v>408</v>
      </c>
      <c r="B213" s="194" t="s">
        <v>409</v>
      </c>
      <c r="C213" s="194"/>
      <c r="D213" s="195">
        <f t="shared" si="99"/>
        <v>0</v>
      </c>
      <c r="E213" s="195">
        <f t="shared" si="99"/>
        <v>0</v>
      </c>
      <c r="F213" s="195">
        <f>F469</f>
        <v>0</v>
      </c>
      <c r="G213" s="195">
        <f t="shared" si="97"/>
        <v>0</v>
      </c>
      <c r="H213" s="118">
        <f t="shared" si="97"/>
        <v>0</v>
      </c>
      <c r="I213" s="195">
        <f>I469</f>
        <v>0</v>
      </c>
      <c r="J213" s="195">
        <f t="shared" si="98"/>
        <v>0</v>
      </c>
      <c r="K213" s="195">
        <f t="shared" si="98"/>
        <v>0</v>
      </c>
      <c r="L213" s="196">
        <f>L469</f>
        <v>0</v>
      </c>
    </row>
    <row r="214" spans="1:12" ht="17.25" hidden="1" customHeight="1">
      <c r="A214" s="76" t="s">
        <v>372</v>
      </c>
      <c r="B214" s="156" t="s">
        <v>410</v>
      </c>
      <c r="C214" s="156"/>
      <c r="D214" s="167">
        <f t="shared" si="99"/>
        <v>0</v>
      </c>
      <c r="E214" s="167">
        <f t="shared" si="99"/>
        <v>0</v>
      </c>
      <c r="F214" s="198">
        <f>H214+I214</f>
        <v>0</v>
      </c>
      <c r="G214" s="167">
        <f t="shared" si="97"/>
        <v>0</v>
      </c>
      <c r="H214" s="118">
        <f t="shared" si="97"/>
        <v>0</v>
      </c>
      <c r="I214" s="199">
        <f>J214</f>
        <v>0</v>
      </c>
      <c r="J214" s="167">
        <f t="shared" si="98"/>
        <v>0</v>
      </c>
      <c r="K214" s="167">
        <f t="shared" si="98"/>
        <v>0</v>
      </c>
      <c r="L214" s="88">
        <f>F214-J214-K214</f>
        <v>0</v>
      </c>
    </row>
    <row r="215" spans="1:12" ht="17.25" hidden="1" customHeight="1">
      <c r="A215" s="76" t="s">
        <v>374</v>
      </c>
      <c r="B215" s="156" t="s">
        <v>411</v>
      </c>
      <c r="C215" s="156"/>
      <c r="D215" s="167">
        <f t="shared" si="99"/>
        <v>0</v>
      </c>
      <c r="E215" s="167">
        <f t="shared" si="99"/>
        <v>0</v>
      </c>
      <c r="F215" s="198">
        <f>H215+I215</f>
        <v>0</v>
      </c>
      <c r="G215" s="167">
        <f t="shared" si="97"/>
        <v>0</v>
      </c>
      <c r="H215" s="118">
        <f t="shared" si="97"/>
        <v>0</v>
      </c>
      <c r="I215" s="199">
        <f>J215</f>
        <v>0</v>
      </c>
      <c r="J215" s="167">
        <f t="shared" si="98"/>
        <v>0</v>
      </c>
      <c r="K215" s="167">
        <f t="shared" si="98"/>
        <v>0</v>
      </c>
      <c r="L215" s="88">
        <f>F215-J215-K215</f>
        <v>0</v>
      </c>
    </row>
    <row r="216" spans="1:12" ht="20.25" hidden="1" customHeight="1">
      <c r="A216" s="76" t="s">
        <v>376</v>
      </c>
      <c r="B216" s="156" t="s">
        <v>412</v>
      </c>
      <c r="C216" s="156"/>
      <c r="D216" s="167">
        <f t="shared" si="99"/>
        <v>0</v>
      </c>
      <c r="E216" s="167">
        <f t="shared" si="99"/>
        <v>0</v>
      </c>
      <c r="F216" s="198">
        <f>H216+I216</f>
        <v>0</v>
      </c>
      <c r="G216" s="167">
        <f t="shared" si="97"/>
        <v>0</v>
      </c>
      <c r="H216" s="118">
        <f t="shared" si="97"/>
        <v>0</v>
      </c>
      <c r="I216" s="199">
        <f>J216</f>
        <v>0</v>
      </c>
      <c r="J216" s="167">
        <f t="shared" si="98"/>
        <v>0</v>
      </c>
      <c r="K216" s="167">
        <f t="shared" si="98"/>
        <v>0</v>
      </c>
      <c r="L216" s="88">
        <f>F216-J216-K216</f>
        <v>0</v>
      </c>
    </row>
    <row r="217" spans="1:12" ht="25.5" hidden="1" customHeight="1">
      <c r="A217" s="193" t="s">
        <v>413</v>
      </c>
      <c r="B217" s="194" t="s">
        <v>414</v>
      </c>
      <c r="C217" s="194"/>
      <c r="D217" s="195">
        <f t="shared" si="99"/>
        <v>0</v>
      </c>
      <c r="E217" s="195">
        <f t="shared" si="99"/>
        <v>0</v>
      </c>
      <c r="F217" s="195">
        <f>F473</f>
        <v>0</v>
      </c>
      <c r="G217" s="195">
        <f t="shared" ref="G217:H228" si="100">G473</f>
        <v>0</v>
      </c>
      <c r="H217" s="118">
        <f t="shared" si="100"/>
        <v>0</v>
      </c>
      <c r="I217" s="195">
        <f>I473</f>
        <v>0</v>
      </c>
      <c r="J217" s="195">
        <f t="shared" ref="J217:K228" si="101">J473</f>
        <v>0</v>
      </c>
      <c r="K217" s="195">
        <f t="shared" si="101"/>
        <v>0</v>
      </c>
      <c r="L217" s="196">
        <f>L473</f>
        <v>0</v>
      </c>
    </row>
    <row r="218" spans="1:12" ht="17.25" hidden="1" customHeight="1">
      <c r="A218" s="76" t="s">
        <v>372</v>
      </c>
      <c r="B218" s="156" t="s">
        <v>415</v>
      </c>
      <c r="C218" s="156"/>
      <c r="D218" s="167">
        <f t="shared" ref="D218:E228" si="102">D474</f>
        <v>0</v>
      </c>
      <c r="E218" s="167">
        <f t="shared" si="102"/>
        <v>0</v>
      </c>
      <c r="F218" s="198">
        <f>H218+I218</f>
        <v>0</v>
      </c>
      <c r="G218" s="167">
        <f t="shared" si="100"/>
        <v>0</v>
      </c>
      <c r="H218" s="118">
        <f t="shared" si="100"/>
        <v>0</v>
      </c>
      <c r="I218" s="199">
        <f>J218</f>
        <v>0</v>
      </c>
      <c r="J218" s="167">
        <f t="shared" si="101"/>
        <v>0</v>
      </c>
      <c r="K218" s="167">
        <f t="shared" si="101"/>
        <v>0</v>
      </c>
      <c r="L218" s="88">
        <f>F218-J218-K218</f>
        <v>0</v>
      </c>
    </row>
    <row r="219" spans="1:12" ht="17.25" hidden="1" customHeight="1">
      <c r="A219" s="76" t="s">
        <v>374</v>
      </c>
      <c r="B219" s="156" t="s">
        <v>416</v>
      </c>
      <c r="C219" s="156"/>
      <c r="D219" s="167">
        <f t="shared" si="102"/>
        <v>0</v>
      </c>
      <c r="E219" s="167">
        <f t="shared" si="102"/>
        <v>0</v>
      </c>
      <c r="F219" s="198">
        <f>H219+I219</f>
        <v>0</v>
      </c>
      <c r="G219" s="167">
        <f t="shared" si="100"/>
        <v>0</v>
      </c>
      <c r="H219" s="118">
        <f t="shared" si="100"/>
        <v>0</v>
      </c>
      <c r="I219" s="199">
        <f>J219</f>
        <v>0</v>
      </c>
      <c r="J219" s="167">
        <f t="shared" si="101"/>
        <v>0</v>
      </c>
      <c r="K219" s="167">
        <f t="shared" si="101"/>
        <v>0</v>
      </c>
      <c r="L219" s="88">
        <f>F219-J219-K219</f>
        <v>0</v>
      </c>
    </row>
    <row r="220" spans="1:12" ht="16.5" hidden="1" customHeight="1">
      <c r="A220" s="76" t="s">
        <v>376</v>
      </c>
      <c r="B220" s="156" t="s">
        <v>417</v>
      </c>
      <c r="C220" s="156"/>
      <c r="D220" s="167">
        <f t="shared" si="102"/>
        <v>0</v>
      </c>
      <c r="E220" s="167">
        <f t="shared" si="102"/>
        <v>0</v>
      </c>
      <c r="F220" s="198">
        <f>H220+I220</f>
        <v>0</v>
      </c>
      <c r="G220" s="167">
        <f t="shared" si="100"/>
        <v>0</v>
      </c>
      <c r="H220" s="118">
        <f t="shared" si="100"/>
        <v>0</v>
      </c>
      <c r="I220" s="199">
        <f>J220</f>
        <v>0</v>
      </c>
      <c r="J220" s="167">
        <f t="shared" si="101"/>
        <v>0</v>
      </c>
      <c r="K220" s="167">
        <f t="shared" si="101"/>
        <v>0</v>
      </c>
      <c r="L220" s="88">
        <f>F220-J220-K220</f>
        <v>0</v>
      </c>
    </row>
    <row r="221" spans="1:12" ht="27" hidden="1" customHeight="1">
      <c r="A221" s="193" t="s">
        <v>418</v>
      </c>
      <c r="B221" s="194" t="s">
        <v>419</v>
      </c>
      <c r="C221" s="194"/>
      <c r="D221" s="195">
        <f t="shared" si="102"/>
        <v>0</v>
      </c>
      <c r="E221" s="195">
        <f t="shared" si="102"/>
        <v>0</v>
      </c>
      <c r="F221" s="195">
        <f>F477</f>
        <v>0</v>
      </c>
      <c r="G221" s="195">
        <f t="shared" si="100"/>
        <v>0</v>
      </c>
      <c r="H221" s="118">
        <f t="shared" si="100"/>
        <v>0</v>
      </c>
      <c r="I221" s="195">
        <f>I477</f>
        <v>0</v>
      </c>
      <c r="J221" s="195">
        <f t="shared" si="101"/>
        <v>0</v>
      </c>
      <c r="K221" s="195">
        <f t="shared" si="101"/>
        <v>0</v>
      </c>
      <c r="L221" s="196">
        <f>L477</f>
        <v>0</v>
      </c>
    </row>
    <row r="222" spans="1:12" ht="17.25" hidden="1" customHeight="1">
      <c r="A222" s="76" t="s">
        <v>372</v>
      </c>
      <c r="B222" s="156" t="s">
        <v>420</v>
      </c>
      <c r="C222" s="156"/>
      <c r="D222" s="167">
        <f t="shared" si="102"/>
        <v>0</v>
      </c>
      <c r="E222" s="167">
        <f t="shared" si="102"/>
        <v>0</v>
      </c>
      <c r="F222" s="198">
        <f>H222+I222</f>
        <v>0</v>
      </c>
      <c r="G222" s="167">
        <f t="shared" si="100"/>
        <v>0</v>
      </c>
      <c r="H222" s="118">
        <f t="shared" si="100"/>
        <v>0</v>
      </c>
      <c r="I222" s="199">
        <f>J222</f>
        <v>0</v>
      </c>
      <c r="J222" s="167">
        <f t="shared" si="101"/>
        <v>0</v>
      </c>
      <c r="K222" s="167">
        <f t="shared" si="101"/>
        <v>0</v>
      </c>
      <c r="L222" s="88">
        <f>F222-J222-K222</f>
        <v>0</v>
      </c>
    </row>
    <row r="223" spans="1:12" ht="17.25" hidden="1" customHeight="1">
      <c r="A223" s="76" t="s">
        <v>374</v>
      </c>
      <c r="B223" s="156" t="s">
        <v>421</v>
      </c>
      <c r="C223" s="156"/>
      <c r="D223" s="167">
        <f t="shared" si="102"/>
        <v>0</v>
      </c>
      <c r="E223" s="167">
        <f t="shared" si="102"/>
        <v>0</v>
      </c>
      <c r="F223" s="198">
        <f>H223+I223</f>
        <v>0</v>
      </c>
      <c r="G223" s="167">
        <f t="shared" si="100"/>
        <v>0</v>
      </c>
      <c r="H223" s="118">
        <f t="shared" si="100"/>
        <v>0</v>
      </c>
      <c r="I223" s="199">
        <f>J223</f>
        <v>0</v>
      </c>
      <c r="J223" s="167">
        <f t="shared" si="101"/>
        <v>0</v>
      </c>
      <c r="K223" s="167">
        <f t="shared" si="101"/>
        <v>0</v>
      </c>
      <c r="L223" s="88">
        <f>F223-J223-K223</f>
        <v>0</v>
      </c>
    </row>
    <row r="224" spans="1:12" ht="24" hidden="1" customHeight="1">
      <c r="A224" s="76" t="s">
        <v>422</v>
      </c>
      <c r="B224" s="156" t="s">
        <v>423</v>
      </c>
      <c r="C224" s="156"/>
      <c r="D224" s="167">
        <f t="shared" si="102"/>
        <v>0</v>
      </c>
      <c r="E224" s="167">
        <f t="shared" si="102"/>
        <v>0</v>
      </c>
      <c r="F224" s="198">
        <f>H224+I224</f>
        <v>0</v>
      </c>
      <c r="G224" s="167">
        <f t="shared" si="100"/>
        <v>0</v>
      </c>
      <c r="H224" s="118">
        <f t="shared" si="100"/>
        <v>0</v>
      </c>
      <c r="I224" s="199">
        <f>J224</f>
        <v>0</v>
      </c>
      <c r="J224" s="167">
        <f t="shared" si="101"/>
        <v>0</v>
      </c>
      <c r="K224" s="167">
        <f t="shared" si="101"/>
        <v>0</v>
      </c>
      <c r="L224" s="88">
        <f>F224-J224-K224</f>
        <v>0</v>
      </c>
    </row>
    <row r="225" spans="1:12" ht="29.25" hidden="1" customHeight="1">
      <c r="A225" s="193" t="s">
        <v>424</v>
      </c>
      <c r="B225" s="194" t="s">
        <v>425</v>
      </c>
      <c r="C225" s="194"/>
      <c r="D225" s="195">
        <f t="shared" si="102"/>
        <v>0</v>
      </c>
      <c r="E225" s="195">
        <f t="shared" si="102"/>
        <v>0</v>
      </c>
      <c r="F225" s="195">
        <f>F481</f>
        <v>0</v>
      </c>
      <c r="G225" s="195">
        <f t="shared" si="100"/>
        <v>0</v>
      </c>
      <c r="H225" s="118">
        <f t="shared" si="100"/>
        <v>0</v>
      </c>
      <c r="I225" s="195">
        <f>I481</f>
        <v>0</v>
      </c>
      <c r="J225" s="195">
        <f t="shared" si="101"/>
        <v>0</v>
      </c>
      <c r="K225" s="195">
        <f t="shared" si="101"/>
        <v>0</v>
      </c>
      <c r="L225" s="196">
        <f>L481</f>
        <v>0</v>
      </c>
    </row>
    <row r="226" spans="1:12" ht="17.25" hidden="1" customHeight="1">
      <c r="A226" s="76" t="s">
        <v>372</v>
      </c>
      <c r="B226" s="156" t="s">
        <v>426</v>
      </c>
      <c r="C226" s="156"/>
      <c r="D226" s="167">
        <f t="shared" si="102"/>
        <v>0</v>
      </c>
      <c r="E226" s="167">
        <f t="shared" si="102"/>
        <v>0</v>
      </c>
      <c r="F226" s="198">
        <f>H226+I226</f>
        <v>0</v>
      </c>
      <c r="G226" s="167">
        <f t="shared" si="100"/>
        <v>0</v>
      </c>
      <c r="H226" s="118">
        <f t="shared" si="100"/>
        <v>0</v>
      </c>
      <c r="I226" s="199">
        <f>J226</f>
        <v>0</v>
      </c>
      <c r="J226" s="167">
        <f t="shared" si="101"/>
        <v>0</v>
      </c>
      <c r="K226" s="167">
        <f t="shared" si="101"/>
        <v>0</v>
      </c>
      <c r="L226" s="88">
        <f>F226-J226-K226</f>
        <v>0</v>
      </c>
    </row>
    <row r="227" spans="1:12" ht="17.25" hidden="1" customHeight="1">
      <c r="A227" s="76" t="s">
        <v>374</v>
      </c>
      <c r="B227" s="156" t="s">
        <v>427</v>
      </c>
      <c r="C227" s="156"/>
      <c r="D227" s="167">
        <f t="shared" si="102"/>
        <v>0</v>
      </c>
      <c r="E227" s="167">
        <f t="shared" si="102"/>
        <v>0</v>
      </c>
      <c r="F227" s="198">
        <f>H227+I227</f>
        <v>0</v>
      </c>
      <c r="G227" s="167">
        <f t="shared" si="100"/>
        <v>0</v>
      </c>
      <c r="H227" s="118">
        <f t="shared" si="100"/>
        <v>0</v>
      </c>
      <c r="I227" s="199">
        <f>J227</f>
        <v>0</v>
      </c>
      <c r="J227" s="167">
        <f t="shared" si="101"/>
        <v>0</v>
      </c>
      <c r="K227" s="167">
        <f t="shared" si="101"/>
        <v>0</v>
      </c>
      <c r="L227" s="88">
        <f>F227-J227-K227</f>
        <v>0</v>
      </c>
    </row>
    <row r="228" spans="1:12" ht="18.75" hidden="1" customHeight="1">
      <c r="A228" s="57" t="s">
        <v>422</v>
      </c>
      <c r="B228" s="188" t="s">
        <v>428</v>
      </c>
      <c r="C228" s="188"/>
      <c r="D228" s="200">
        <f t="shared" si="102"/>
        <v>0</v>
      </c>
      <c r="E228" s="200">
        <f t="shared" si="102"/>
        <v>0</v>
      </c>
      <c r="F228" s="201">
        <f>H228+I228</f>
        <v>0</v>
      </c>
      <c r="G228" s="200">
        <f t="shared" si="100"/>
        <v>0</v>
      </c>
      <c r="H228" s="202">
        <f t="shared" si="100"/>
        <v>0</v>
      </c>
      <c r="I228" s="203">
        <f>J228</f>
        <v>0</v>
      </c>
      <c r="J228" s="200">
        <f t="shared" si="101"/>
        <v>0</v>
      </c>
      <c r="K228" s="200">
        <f t="shared" si="101"/>
        <v>0</v>
      </c>
      <c r="L228" s="204">
        <f>F228-J228-K228</f>
        <v>0</v>
      </c>
    </row>
    <row r="229" spans="1:12" ht="45" customHeight="1">
      <c r="A229" s="205" t="s">
        <v>429</v>
      </c>
      <c r="B229" s="188" t="s">
        <v>430</v>
      </c>
      <c r="C229" s="188"/>
      <c r="D229" s="200">
        <f>D376</f>
        <v>0</v>
      </c>
      <c r="E229" s="200">
        <f t="shared" ref="E229:L229" si="103">E376</f>
        <v>120000</v>
      </c>
      <c r="F229" s="200">
        <f t="shared" si="103"/>
        <v>100077</v>
      </c>
      <c r="G229" s="200">
        <f t="shared" si="103"/>
        <v>0</v>
      </c>
      <c r="H229" s="200">
        <f t="shared" si="103"/>
        <v>0</v>
      </c>
      <c r="I229" s="200">
        <f t="shared" si="103"/>
        <v>100077</v>
      </c>
      <c r="J229" s="200">
        <f t="shared" si="103"/>
        <v>100077</v>
      </c>
      <c r="K229" s="200">
        <f t="shared" si="103"/>
        <v>0</v>
      </c>
      <c r="L229" s="200">
        <f t="shared" si="103"/>
        <v>0</v>
      </c>
    </row>
    <row r="230" spans="1:12" ht="45" customHeight="1">
      <c r="A230" s="206" t="s">
        <v>366</v>
      </c>
      <c r="B230" s="188" t="s">
        <v>367</v>
      </c>
      <c r="C230" s="188"/>
      <c r="D230" s="200">
        <v>8425</v>
      </c>
      <c r="E230" s="200">
        <v>8425</v>
      </c>
      <c r="F230" s="200">
        <f>H230+I230</f>
        <v>8425</v>
      </c>
      <c r="G230" s="200"/>
      <c r="H230" s="200"/>
      <c r="I230" s="200">
        <f>J230</f>
        <v>8425</v>
      </c>
      <c r="J230" s="200">
        <v>8425</v>
      </c>
      <c r="K230" s="200"/>
      <c r="L230" s="200"/>
    </row>
    <row r="231" spans="1:12" ht="35.1" customHeight="1">
      <c r="A231" s="78" t="s">
        <v>431</v>
      </c>
      <c r="B231" s="192" t="s">
        <v>25</v>
      </c>
      <c r="C231" s="192"/>
      <c r="D231" s="148">
        <f>D232+D236+D240</f>
        <v>64763871</v>
      </c>
      <c r="E231" s="148">
        <f t="shared" ref="E231:L231" si="104">E232+E236+E240</f>
        <v>38535890</v>
      </c>
      <c r="F231" s="148">
        <f t="shared" si="104"/>
        <v>10335930</v>
      </c>
      <c r="G231" s="148">
        <f t="shared" si="104"/>
        <v>0</v>
      </c>
      <c r="H231" s="148">
        <f t="shared" si="104"/>
        <v>0</v>
      </c>
      <c r="I231" s="148">
        <f t="shared" si="104"/>
        <v>10335930</v>
      </c>
      <c r="J231" s="148">
        <f t="shared" si="104"/>
        <v>10335930</v>
      </c>
      <c r="K231" s="148">
        <f t="shared" si="104"/>
        <v>0</v>
      </c>
      <c r="L231" s="148">
        <f t="shared" si="104"/>
        <v>0</v>
      </c>
    </row>
    <row r="232" spans="1:12" ht="24.95" customHeight="1">
      <c r="A232" s="193" t="s">
        <v>432</v>
      </c>
      <c r="B232" s="194" t="s">
        <v>433</v>
      </c>
      <c r="C232" s="194"/>
      <c r="D232" s="207">
        <f>D233+D234+D235</f>
        <v>58959795</v>
      </c>
      <c r="E232" s="207">
        <f>E233+E234+E235</f>
        <v>33647814</v>
      </c>
      <c r="F232" s="198">
        <f>H232+I232</f>
        <v>8001502</v>
      </c>
      <c r="G232" s="207">
        <f>G233+G234+G235</f>
        <v>0</v>
      </c>
      <c r="H232" s="149">
        <f>H233+H234+H235</f>
        <v>0</v>
      </c>
      <c r="I232" s="207">
        <f>I233+I234+I235</f>
        <v>8001502</v>
      </c>
      <c r="J232" s="207">
        <f>J233+J234+J235</f>
        <v>8001502</v>
      </c>
      <c r="K232" s="207">
        <f>K233+K234+K235</f>
        <v>0</v>
      </c>
      <c r="L232" s="208">
        <f>F232-J232-K232</f>
        <v>0</v>
      </c>
    </row>
    <row r="233" spans="1:12" ht="18.75" customHeight="1">
      <c r="A233" s="76" t="s">
        <v>372</v>
      </c>
      <c r="B233" s="156" t="s">
        <v>434</v>
      </c>
      <c r="C233" s="156"/>
      <c r="D233" s="209">
        <f t="shared" ref="D233:L235" si="105">D489</f>
        <v>44950240</v>
      </c>
      <c r="E233" s="209">
        <f t="shared" si="105"/>
        <v>20368259</v>
      </c>
      <c r="F233" s="209">
        <f t="shared" si="105"/>
        <v>4954930</v>
      </c>
      <c r="G233" s="209">
        <f t="shared" si="105"/>
        <v>0</v>
      </c>
      <c r="H233" s="149">
        <f t="shared" si="105"/>
        <v>0</v>
      </c>
      <c r="I233" s="209">
        <f t="shared" si="105"/>
        <v>4954930</v>
      </c>
      <c r="J233" s="209">
        <f t="shared" si="105"/>
        <v>4954930</v>
      </c>
      <c r="K233" s="209">
        <f t="shared" si="105"/>
        <v>0</v>
      </c>
      <c r="L233" s="209">
        <f t="shared" si="105"/>
        <v>0</v>
      </c>
    </row>
    <row r="234" spans="1:12" ht="18.75" customHeight="1">
      <c r="A234" s="76" t="s">
        <v>374</v>
      </c>
      <c r="B234" s="156" t="s">
        <v>435</v>
      </c>
      <c r="C234" s="156"/>
      <c r="D234" s="209">
        <f t="shared" si="105"/>
        <v>14009555</v>
      </c>
      <c r="E234" s="209">
        <f t="shared" si="105"/>
        <v>13009555</v>
      </c>
      <c r="F234" s="209">
        <f t="shared" si="105"/>
        <v>2783766</v>
      </c>
      <c r="G234" s="209">
        <f t="shared" si="105"/>
        <v>0</v>
      </c>
      <c r="H234" s="149">
        <f t="shared" si="105"/>
        <v>0</v>
      </c>
      <c r="I234" s="209">
        <f t="shared" si="105"/>
        <v>2783766</v>
      </c>
      <c r="J234" s="209">
        <f t="shared" si="105"/>
        <v>2783766</v>
      </c>
      <c r="K234" s="209">
        <f t="shared" si="105"/>
        <v>0</v>
      </c>
      <c r="L234" s="209">
        <f t="shared" si="105"/>
        <v>0</v>
      </c>
    </row>
    <row r="235" spans="1:12" ht="18.75" customHeight="1">
      <c r="A235" s="76" t="s">
        <v>376</v>
      </c>
      <c r="B235" s="156" t="s">
        <v>436</v>
      </c>
      <c r="C235" s="156"/>
      <c r="D235" s="209">
        <f t="shared" si="105"/>
        <v>0</v>
      </c>
      <c r="E235" s="209">
        <f t="shared" si="105"/>
        <v>270000</v>
      </c>
      <c r="F235" s="209">
        <f t="shared" si="105"/>
        <v>262806</v>
      </c>
      <c r="G235" s="209">
        <f t="shared" si="105"/>
        <v>0</v>
      </c>
      <c r="H235" s="149">
        <f t="shared" si="105"/>
        <v>0</v>
      </c>
      <c r="I235" s="209">
        <f t="shared" si="105"/>
        <v>262806</v>
      </c>
      <c r="J235" s="209">
        <f t="shared" si="105"/>
        <v>262806</v>
      </c>
      <c r="K235" s="209">
        <f t="shared" si="105"/>
        <v>0</v>
      </c>
      <c r="L235" s="209">
        <f t="shared" si="105"/>
        <v>0</v>
      </c>
    </row>
    <row r="236" spans="1:12" ht="24.95" customHeight="1">
      <c r="A236" s="193" t="s">
        <v>437</v>
      </c>
      <c r="B236" s="194" t="s">
        <v>438</v>
      </c>
      <c r="C236" s="194"/>
      <c r="D236" s="207">
        <f>D237+D238+D239</f>
        <v>1792890</v>
      </c>
      <c r="E236" s="207">
        <f>E237+E238+E239</f>
        <v>2016890</v>
      </c>
      <c r="F236" s="207">
        <f>F237+F238+F239</f>
        <v>1553614</v>
      </c>
      <c r="G236" s="198">
        <f t="shared" ref="G236:L236" si="106">G237+G238+G239</f>
        <v>0</v>
      </c>
      <c r="H236" s="44">
        <f t="shared" si="106"/>
        <v>0</v>
      </c>
      <c r="I236" s="207">
        <f t="shared" si="106"/>
        <v>1553614</v>
      </c>
      <c r="J236" s="207">
        <f t="shared" si="106"/>
        <v>1553614</v>
      </c>
      <c r="K236" s="198">
        <f t="shared" si="106"/>
        <v>0</v>
      </c>
      <c r="L236" s="198">
        <f t="shared" si="106"/>
        <v>0</v>
      </c>
    </row>
    <row r="237" spans="1:12" ht="18.75" customHeight="1">
      <c r="A237" s="76" t="s">
        <v>372</v>
      </c>
      <c r="B237" s="156" t="s">
        <v>439</v>
      </c>
      <c r="C237" s="156"/>
      <c r="D237" s="209">
        <f t="shared" ref="D237:L239" si="107">D493</f>
        <v>1220000</v>
      </c>
      <c r="E237" s="209">
        <f t="shared" si="107"/>
        <v>1116000</v>
      </c>
      <c r="F237" s="209">
        <f t="shared" si="107"/>
        <v>879413</v>
      </c>
      <c r="G237" s="209">
        <f t="shared" si="107"/>
        <v>0</v>
      </c>
      <c r="H237" s="210">
        <f t="shared" si="107"/>
        <v>0</v>
      </c>
      <c r="I237" s="209">
        <f t="shared" si="107"/>
        <v>879413</v>
      </c>
      <c r="J237" s="209">
        <f t="shared" si="107"/>
        <v>879413</v>
      </c>
      <c r="K237" s="209">
        <f t="shared" si="107"/>
        <v>0</v>
      </c>
      <c r="L237" s="209">
        <f t="shared" si="107"/>
        <v>0</v>
      </c>
    </row>
    <row r="238" spans="1:12" ht="18.75" customHeight="1">
      <c r="A238" s="76" t="s">
        <v>374</v>
      </c>
      <c r="B238" s="156" t="s">
        <v>440</v>
      </c>
      <c r="C238" s="156"/>
      <c r="D238" s="209">
        <f t="shared" si="107"/>
        <v>572890</v>
      </c>
      <c r="E238" s="209">
        <f t="shared" si="107"/>
        <v>572890</v>
      </c>
      <c r="F238" s="209">
        <f t="shared" si="107"/>
        <v>346201</v>
      </c>
      <c r="G238" s="209">
        <f t="shared" si="107"/>
        <v>0</v>
      </c>
      <c r="H238" s="210">
        <f t="shared" si="107"/>
        <v>0</v>
      </c>
      <c r="I238" s="209">
        <f t="shared" si="107"/>
        <v>346201</v>
      </c>
      <c r="J238" s="209">
        <f t="shared" si="107"/>
        <v>346201</v>
      </c>
      <c r="K238" s="209">
        <f t="shared" si="107"/>
        <v>0</v>
      </c>
      <c r="L238" s="209">
        <f t="shared" si="107"/>
        <v>0</v>
      </c>
    </row>
    <row r="239" spans="1:12" ht="18.75" customHeight="1">
      <c r="A239" s="76" t="s">
        <v>376</v>
      </c>
      <c r="B239" s="156" t="s">
        <v>441</v>
      </c>
      <c r="C239" s="156"/>
      <c r="D239" s="209">
        <f t="shared" si="107"/>
        <v>0</v>
      </c>
      <c r="E239" s="209">
        <f t="shared" si="107"/>
        <v>328000</v>
      </c>
      <c r="F239" s="70">
        <f>H239+I239</f>
        <v>328000</v>
      </c>
      <c r="G239" s="209"/>
      <c r="H239" s="210"/>
      <c r="I239" s="70">
        <f>J239</f>
        <v>328000</v>
      </c>
      <c r="J239" s="209">
        <f>J495</f>
        <v>328000</v>
      </c>
      <c r="K239" s="209">
        <v>0</v>
      </c>
      <c r="L239" s="211">
        <f>F239-J239-K239</f>
        <v>0</v>
      </c>
    </row>
    <row r="240" spans="1:12" ht="18.75" customHeight="1">
      <c r="A240" s="193" t="s">
        <v>442</v>
      </c>
      <c r="B240" s="194" t="s">
        <v>443</v>
      </c>
      <c r="C240" s="194"/>
      <c r="D240" s="207">
        <f>D241+D242+D243</f>
        <v>4011186</v>
      </c>
      <c r="E240" s="207">
        <f t="shared" ref="E240:L240" si="108">E241+E242+E243</f>
        <v>2871186</v>
      </c>
      <c r="F240" s="207">
        <f t="shared" si="108"/>
        <v>780814</v>
      </c>
      <c r="G240" s="207">
        <f t="shared" si="108"/>
        <v>0</v>
      </c>
      <c r="H240" s="149">
        <f t="shared" si="108"/>
        <v>0</v>
      </c>
      <c r="I240" s="207">
        <f t="shared" si="108"/>
        <v>780814</v>
      </c>
      <c r="J240" s="207">
        <f t="shared" si="108"/>
        <v>780814</v>
      </c>
      <c r="K240" s="207">
        <f t="shared" si="108"/>
        <v>0</v>
      </c>
      <c r="L240" s="207">
        <f t="shared" si="108"/>
        <v>0</v>
      </c>
    </row>
    <row r="241" spans="1:12" ht="18.75" customHeight="1">
      <c r="A241" s="76" t="s">
        <v>372</v>
      </c>
      <c r="B241" s="156" t="s">
        <v>444</v>
      </c>
      <c r="C241" s="156"/>
      <c r="D241" s="209">
        <f t="shared" ref="D241:E243" si="109">D497</f>
        <v>3837500</v>
      </c>
      <c r="E241" s="209">
        <f t="shared" si="109"/>
        <v>2337500</v>
      </c>
      <c r="F241" s="70">
        <f>H241+I241</f>
        <v>607848</v>
      </c>
      <c r="G241" s="209"/>
      <c r="H241" s="149">
        <v>0</v>
      </c>
      <c r="I241" s="212">
        <f>J241</f>
        <v>607848</v>
      </c>
      <c r="J241" s="209">
        <f>J497</f>
        <v>607848</v>
      </c>
      <c r="K241" s="209">
        <v>0</v>
      </c>
      <c r="L241" s="211">
        <f t="shared" ref="L241:L243" si="110">F241-J241-K241</f>
        <v>0</v>
      </c>
    </row>
    <row r="242" spans="1:12" ht="18.75" customHeight="1">
      <c r="A242" s="76" t="s">
        <v>374</v>
      </c>
      <c r="B242" s="156" t="s">
        <v>445</v>
      </c>
      <c r="C242" s="156"/>
      <c r="D242" s="209">
        <f t="shared" si="109"/>
        <v>173686</v>
      </c>
      <c r="E242" s="209">
        <f t="shared" si="109"/>
        <v>173686</v>
      </c>
      <c r="F242" s="70">
        <f>H242+I242</f>
        <v>172966</v>
      </c>
      <c r="G242" s="209"/>
      <c r="H242" s="149"/>
      <c r="I242" s="212">
        <f>J242</f>
        <v>172966</v>
      </c>
      <c r="J242" s="209">
        <f>J498</f>
        <v>172966</v>
      </c>
      <c r="K242" s="209">
        <v>0</v>
      </c>
      <c r="L242" s="211">
        <f t="shared" si="110"/>
        <v>0</v>
      </c>
    </row>
    <row r="243" spans="1:12" ht="18.75" customHeight="1" thickBot="1">
      <c r="A243" s="76" t="s">
        <v>376</v>
      </c>
      <c r="B243" s="156" t="s">
        <v>446</v>
      </c>
      <c r="C243" s="156"/>
      <c r="D243" s="209">
        <f t="shared" si="109"/>
        <v>0</v>
      </c>
      <c r="E243" s="209">
        <f t="shared" si="109"/>
        <v>360000</v>
      </c>
      <c r="F243" s="70">
        <f>H243+I243</f>
        <v>0</v>
      </c>
      <c r="G243" s="209"/>
      <c r="H243" s="149">
        <v>0</v>
      </c>
      <c r="I243" s="212">
        <f>J243</f>
        <v>0</v>
      </c>
      <c r="J243" s="209">
        <f>J499</f>
        <v>0</v>
      </c>
      <c r="K243" s="209">
        <v>0</v>
      </c>
      <c r="L243" s="211">
        <f t="shared" si="110"/>
        <v>0</v>
      </c>
    </row>
    <row r="244" spans="1:12" ht="18.75" hidden="1" customHeight="1">
      <c r="A244" s="213"/>
      <c r="B244" s="214"/>
      <c r="C244" s="214"/>
      <c r="D244" s="215"/>
      <c r="E244" s="215"/>
      <c r="F244" s="216"/>
      <c r="G244" s="215"/>
      <c r="H244" s="217"/>
      <c r="I244" s="218"/>
      <c r="J244" s="215"/>
      <c r="K244" s="215"/>
      <c r="L244" s="219"/>
    </row>
    <row r="245" spans="1:12" ht="18.75" hidden="1" customHeight="1">
      <c r="A245" s="213"/>
      <c r="B245" s="214"/>
      <c r="C245" s="214"/>
      <c r="D245" s="215"/>
      <c r="E245" s="215"/>
      <c r="F245" s="216"/>
      <c r="G245" s="215"/>
      <c r="H245" s="217"/>
      <c r="I245" s="218"/>
      <c r="J245" s="215"/>
      <c r="K245" s="215"/>
      <c r="L245" s="219"/>
    </row>
    <row r="246" spans="1:12" ht="18.75" hidden="1" customHeight="1">
      <c r="A246" s="213"/>
      <c r="B246" s="214"/>
      <c r="C246" s="214"/>
      <c r="D246" s="215"/>
      <c r="E246" s="215"/>
      <c r="F246" s="216"/>
      <c r="G246" s="215"/>
      <c r="H246" s="217"/>
      <c r="I246" s="218"/>
      <c r="J246" s="215"/>
      <c r="K246" s="215"/>
      <c r="L246" s="219"/>
    </row>
    <row r="247" spans="1:12" ht="18.75" hidden="1" customHeight="1">
      <c r="A247" s="213"/>
      <c r="B247" s="214"/>
      <c r="C247" s="214"/>
      <c r="D247" s="215"/>
      <c r="E247" s="215"/>
      <c r="F247" s="216"/>
      <c r="G247" s="215"/>
      <c r="H247" s="217"/>
      <c r="I247" s="218"/>
      <c r="J247" s="215"/>
      <c r="K247" s="215"/>
      <c r="L247" s="219"/>
    </row>
    <row r="248" spans="1:12" ht="18.75" hidden="1" customHeight="1">
      <c r="A248" s="213"/>
      <c r="B248" s="214"/>
      <c r="C248" s="214"/>
      <c r="D248" s="215"/>
      <c r="E248" s="215"/>
      <c r="F248" s="216"/>
      <c r="G248" s="215"/>
      <c r="H248" s="217"/>
      <c r="I248" s="218"/>
      <c r="J248" s="215"/>
      <c r="K248" s="215"/>
      <c r="L248" s="219"/>
    </row>
    <row r="249" spans="1:12" ht="18.75" hidden="1" customHeight="1">
      <c r="A249" s="213"/>
      <c r="B249" s="214"/>
      <c r="C249" s="214"/>
      <c r="D249" s="215"/>
      <c r="E249" s="215"/>
      <c r="F249" s="216"/>
      <c r="G249" s="215"/>
      <c r="H249" s="217"/>
      <c r="I249" s="218"/>
      <c r="J249" s="215"/>
      <c r="K249" s="215"/>
      <c r="L249" s="219"/>
    </row>
    <row r="250" spans="1:12" ht="18.75" hidden="1" customHeight="1">
      <c r="A250" s="213"/>
      <c r="B250" s="214"/>
      <c r="C250" s="214"/>
      <c r="D250" s="215"/>
      <c r="E250" s="215"/>
      <c r="F250" s="216"/>
      <c r="G250" s="215"/>
      <c r="H250" s="217"/>
      <c r="I250" s="218"/>
      <c r="J250" s="215"/>
      <c r="K250" s="215"/>
      <c r="L250" s="219"/>
    </row>
    <row r="251" spans="1:12" ht="18.75" hidden="1" customHeight="1" thickBot="1">
      <c r="A251" s="213"/>
      <c r="B251" s="214"/>
      <c r="C251" s="214"/>
      <c r="D251" s="215"/>
      <c r="E251" s="215"/>
      <c r="F251" s="216"/>
      <c r="G251" s="215"/>
      <c r="H251" s="217"/>
      <c r="I251" s="218"/>
      <c r="J251" s="215"/>
      <c r="K251" s="215"/>
      <c r="L251" s="219"/>
    </row>
    <row r="252" spans="1:12" ht="30.75" thickBot="1">
      <c r="A252" s="220" t="s">
        <v>447</v>
      </c>
      <c r="B252" s="221" t="s">
        <v>23</v>
      </c>
      <c r="C252" s="222"/>
      <c r="D252" s="223">
        <f t="shared" ref="D252:L252" si="111">D254+D347+D354</f>
        <v>253888000</v>
      </c>
      <c r="E252" s="223">
        <f t="shared" si="111"/>
        <v>267209724</v>
      </c>
      <c r="F252" s="223">
        <f t="shared" si="111"/>
        <v>335786597</v>
      </c>
      <c r="G252" s="223">
        <f t="shared" si="111"/>
        <v>0</v>
      </c>
      <c r="H252" s="224">
        <f t="shared" si="111"/>
        <v>65334803</v>
      </c>
      <c r="I252" s="223">
        <f t="shared" si="111"/>
        <v>270451794</v>
      </c>
      <c r="J252" s="223">
        <f t="shared" si="111"/>
        <v>273321961</v>
      </c>
      <c r="K252" s="223">
        <f t="shared" si="111"/>
        <v>0</v>
      </c>
      <c r="L252" s="223">
        <f t="shared" si="111"/>
        <v>62464636</v>
      </c>
    </row>
    <row r="253" spans="1:12" ht="15">
      <c r="A253" s="225" t="s">
        <v>448</v>
      </c>
      <c r="B253" s="226" t="s">
        <v>25</v>
      </c>
      <c r="C253" s="156"/>
      <c r="D253" s="227">
        <f t="shared" ref="D253:L253" si="112">D254-D287-D343+D347</f>
        <v>235823664</v>
      </c>
      <c r="E253" s="227">
        <f t="shared" si="112"/>
        <v>252186900</v>
      </c>
      <c r="F253" s="227">
        <f t="shared" si="112"/>
        <v>311582441</v>
      </c>
      <c r="G253" s="152">
        <f t="shared" si="112"/>
        <v>0</v>
      </c>
      <c r="H253" s="228">
        <f t="shared" si="112"/>
        <v>65334803</v>
      </c>
      <c r="I253" s="227">
        <f t="shared" si="112"/>
        <v>246247638</v>
      </c>
      <c r="J253" s="227">
        <f t="shared" si="112"/>
        <v>249117805</v>
      </c>
      <c r="K253" s="227">
        <f t="shared" si="112"/>
        <v>0</v>
      </c>
      <c r="L253" s="227">
        <f t="shared" si="112"/>
        <v>62464636</v>
      </c>
    </row>
    <row r="254" spans="1:12" ht="20.25" customHeight="1">
      <c r="A254" s="229" t="s">
        <v>449</v>
      </c>
      <c r="B254" s="230" t="s">
        <v>27</v>
      </c>
      <c r="C254" s="156"/>
      <c r="D254" s="152">
        <f t="shared" ref="D254:L254" si="113">D255+D307</f>
        <v>246263000</v>
      </c>
      <c r="E254" s="152">
        <f t="shared" si="113"/>
        <v>261442765</v>
      </c>
      <c r="F254" s="152">
        <f t="shared" si="113"/>
        <v>330736733</v>
      </c>
      <c r="G254" s="152">
        <f t="shared" si="113"/>
        <v>0</v>
      </c>
      <c r="H254" s="118">
        <f t="shared" si="113"/>
        <v>65334803</v>
      </c>
      <c r="I254" s="152">
        <f t="shared" si="113"/>
        <v>265401930</v>
      </c>
      <c r="J254" s="152">
        <f t="shared" si="113"/>
        <v>268272097</v>
      </c>
      <c r="K254" s="152">
        <f t="shared" si="113"/>
        <v>0</v>
      </c>
      <c r="L254" s="152">
        <f t="shared" si="113"/>
        <v>62464636</v>
      </c>
    </row>
    <row r="255" spans="1:12" ht="25.5">
      <c r="A255" s="231" t="s">
        <v>450</v>
      </c>
      <c r="B255" s="160" t="s">
        <v>29</v>
      </c>
      <c r="C255" s="156"/>
      <c r="D255" s="152">
        <f t="shared" ref="D255:L255" si="114">D256+D273+D275+D286+D304</f>
        <v>261133181</v>
      </c>
      <c r="E255" s="152">
        <f t="shared" si="114"/>
        <v>290976673</v>
      </c>
      <c r="F255" s="152">
        <f t="shared" si="114"/>
        <v>334124044</v>
      </c>
      <c r="G255" s="152">
        <f t="shared" si="114"/>
        <v>0</v>
      </c>
      <c r="H255" s="118">
        <f t="shared" si="114"/>
        <v>48659056</v>
      </c>
      <c r="I255" s="152">
        <f t="shared" si="114"/>
        <v>285464988</v>
      </c>
      <c r="J255" s="152">
        <f t="shared" si="114"/>
        <v>286993928</v>
      </c>
      <c r="K255" s="152">
        <f t="shared" si="114"/>
        <v>0</v>
      </c>
      <c r="L255" s="152">
        <f t="shared" si="114"/>
        <v>47130116</v>
      </c>
    </row>
    <row r="256" spans="1:12" ht="27.75" customHeight="1">
      <c r="A256" s="232" t="s">
        <v>451</v>
      </c>
      <c r="B256" s="160" t="s">
        <v>31</v>
      </c>
      <c r="C256" s="156"/>
      <c r="D256" s="152">
        <f t="shared" ref="D256:L256" si="115">D257+D260+D269</f>
        <v>151118692</v>
      </c>
      <c r="E256" s="152">
        <f t="shared" si="115"/>
        <v>168761909</v>
      </c>
      <c r="F256" s="152">
        <f t="shared" si="115"/>
        <v>167019015</v>
      </c>
      <c r="G256" s="152">
        <f t="shared" si="115"/>
        <v>0</v>
      </c>
      <c r="H256" s="118">
        <f t="shared" si="115"/>
        <v>139444</v>
      </c>
      <c r="I256" s="152">
        <f t="shared" si="115"/>
        <v>166879571</v>
      </c>
      <c r="J256" s="152">
        <f t="shared" si="115"/>
        <v>166873466</v>
      </c>
      <c r="K256" s="152">
        <f t="shared" si="115"/>
        <v>0</v>
      </c>
      <c r="L256" s="152">
        <f t="shared" si="115"/>
        <v>145549</v>
      </c>
    </row>
    <row r="257" spans="1:12" ht="27.75" customHeight="1">
      <c r="A257" s="231" t="s">
        <v>452</v>
      </c>
      <c r="B257" s="160" t="s">
        <v>33</v>
      </c>
      <c r="C257" s="156"/>
      <c r="D257" s="152">
        <f t="shared" ref="D257:L258" si="116">D258</f>
        <v>450000</v>
      </c>
      <c r="E257" s="152">
        <f t="shared" si="116"/>
        <v>7650000</v>
      </c>
      <c r="F257" s="233">
        <f t="shared" si="116"/>
        <v>6889877</v>
      </c>
      <c r="G257" s="233">
        <f t="shared" si="116"/>
        <v>0</v>
      </c>
      <c r="H257" s="234">
        <f t="shared" si="116"/>
        <v>0</v>
      </c>
      <c r="I257" s="233">
        <f t="shared" si="116"/>
        <v>6889877</v>
      </c>
      <c r="J257" s="233">
        <f t="shared" si="116"/>
        <v>6889877</v>
      </c>
      <c r="K257" s="233">
        <f t="shared" si="116"/>
        <v>0</v>
      </c>
      <c r="L257" s="235">
        <f t="shared" si="116"/>
        <v>0</v>
      </c>
    </row>
    <row r="258" spans="1:12" ht="16.5" customHeight="1">
      <c r="A258" s="236" t="s">
        <v>453</v>
      </c>
      <c r="B258" s="237" t="s">
        <v>35</v>
      </c>
      <c r="C258" s="238"/>
      <c r="D258" s="239">
        <f t="shared" si="116"/>
        <v>450000</v>
      </c>
      <c r="E258" s="239">
        <f t="shared" si="116"/>
        <v>7650000</v>
      </c>
      <c r="F258" s="240">
        <f t="shared" si="116"/>
        <v>6889877</v>
      </c>
      <c r="G258" s="240">
        <f t="shared" si="116"/>
        <v>0</v>
      </c>
      <c r="H258" s="241">
        <f t="shared" si="116"/>
        <v>0</v>
      </c>
      <c r="I258" s="240">
        <f t="shared" si="116"/>
        <v>6889877</v>
      </c>
      <c r="J258" s="240">
        <f t="shared" si="116"/>
        <v>6889877</v>
      </c>
      <c r="K258" s="240">
        <f t="shared" si="116"/>
        <v>0</v>
      </c>
      <c r="L258" s="242">
        <f t="shared" si="116"/>
        <v>0</v>
      </c>
    </row>
    <row r="259" spans="1:12" ht="27.75" customHeight="1">
      <c r="A259" s="57" t="s">
        <v>36</v>
      </c>
      <c r="B259" s="58" t="s">
        <v>37</v>
      </c>
      <c r="C259" s="243"/>
      <c r="D259" s="209">
        <v>450000</v>
      </c>
      <c r="E259" s="209">
        <v>7650000</v>
      </c>
      <c r="F259" s="244">
        <f>H259+I259</f>
        <v>6889877</v>
      </c>
      <c r="G259" s="209"/>
      <c r="H259" s="210"/>
      <c r="I259" s="244">
        <f>J259</f>
        <v>6889877</v>
      </c>
      <c r="J259" s="209">
        <v>6889877</v>
      </c>
      <c r="K259" s="209">
        <v>0</v>
      </c>
      <c r="L259" s="245">
        <f>F259-J259-K259</f>
        <v>0</v>
      </c>
    </row>
    <row r="260" spans="1:12" ht="27.75" customHeight="1">
      <c r="A260" s="246" t="s">
        <v>38</v>
      </c>
      <c r="B260" s="247" t="s">
        <v>39</v>
      </c>
      <c r="C260" s="248"/>
      <c r="D260" s="148">
        <f t="shared" ref="D260:L260" si="117">D261+D264</f>
        <v>148005493</v>
      </c>
      <c r="E260" s="148">
        <f t="shared" si="117"/>
        <v>158448710</v>
      </c>
      <c r="F260" s="148">
        <f t="shared" si="117"/>
        <v>157405724</v>
      </c>
      <c r="G260" s="148">
        <f t="shared" si="117"/>
        <v>0</v>
      </c>
      <c r="H260" s="149">
        <f t="shared" si="117"/>
        <v>0</v>
      </c>
      <c r="I260" s="148">
        <f t="shared" si="117"/>
        <v>157405724</v>
      </c>
      <c r="J260" s="148">
        <f t="shared" si="117"/>
        <v>157405724</v>
      </c>
      <c r="K260" s="148">
        <f t="shared" si="117"/>
        <v>0</v>
      </c>
      <c r="L260" s="148">
        <f t="shared" si="117"/>
        <v>0</v>
      </c>
    </row>
    <row r="261" spans="1:12" ht="22.5" customHeight="1">
      <c r="A261" s="53" t="s">
        <v>40</v>
      </c>
      <c r="B261" s="66" t="s">
        <v>41</v>
      </c>
      <c r="C261" s="249"/>
      <c r="D261" s="250">
        <f t="shared" ref="D261:L261" si="118">D262+D263</f>
        <v>503493</v>
      </c>
      <c r="E261" s="250">
        <f t="shared" si="118"/>
        <v>720000</v>
      </c>
      <c r="F261" s="250">
        <f t="shared" si="118"/>
        <v>717219</v>
      </c>
      <c r="G261" s="250">
        <f t="shared" si="118"/>
        <v>0</v>
      </c>
      <c r="H261" s="149">
        <f t="shared" si="118"/>
        <v>0</v>
      </c>
      <c r="I261" s="250">
        <f t="shared" si="118"/>
        <v>717219</v>
      </c>
      <c r="J261" s="250">
        <f t="shared" si="118"/>
        <v>717219</v>
      </c>
      <c r="K261" s="250">
        <f t="shared" si="118"/>
        <v>0</v>
      </c>
      <c r="L261" s="250">
        <f t="shared" si="118"/>
        <v>0</v>
      </c>
    </row>
    <row r="262" spans="1:12" ht="18.75" customHeight="1">
      <c r="A262" s="68" t="s">
        <v>42</v>
      </c>
      <c r="B262" s="69" t="s">
        <v>43</v>
      </c>
      <c r="C262" s="243"/>
      <c r="D262" s="209"/>
      <c r="E262" s="251"/>
      <c r="F262" s="252">
        <v>0</v>
      </c>
      <c r="G262" s="251"/>
      <c r="H262" s="210"/>
      <c r="I262" s="252">
        <f>F262-H262</f>
        <v>0</v>
      </c>
      <c r="J262" s="251"/>
      <c r="K262" s="251">
        <v>0</v>
      </c>
      <c r="L262" s="245">
        <f>F262-J262-K262</f>
        <v>0</v>
      </c>
    </row>
    <row r="263" spans="1:12" ht="27.75" customHeight="1">
      <c r="A263" s="72" t="s">
        <v>44</v>
      </c>
      <c r="B263" s="73" t="s">
        <v>45</v>
      </c>
      <c r="C263" s="243"/>
      <c r="D263" s="209">
        <v>503493</v>
      </c>
      <c r="E263" s="209">
        <v>720000</v>
      </c>
      <c r="F263" s="244">
        <f>H263+I263</f>
        <v>717219</v>
      </c>
      <c r="G263" s="209"/>
      <c r="H263" s="210"/>
      <c r="I263" s="244">
        <f>J263</f>
        <v>717219</v>
      </c>
      <c r="J263" s="209">
        <v>717219</v>
      </c>
      <c r="K263" s="209">
        <v>0</v>
      </c>
      <c r="L263" s="245">
        <f>F263-J263-K263</f>
        <v>0</v>
      </c>
    </row>
    <row r="264" spans="1:12" ht="28.5" customHeight="1">
      <c r="A264" s="253" t="s">
        <v>46</v>
      </c>
      <c r="B264" s="54" t="s">
        <v>47</v>
      </c>
      <c r="C264" s="249"/>
      <c r="D264" s="250">
        <f>D265+D266+D267+D268</f>
        <v>147502000</v>
      </c>
      <c r="E264" s="250">
        <f t="shared" ref="E264:L264" si="119">E265+E266+E267+E268</f>
        <v>157728710</v>
      </c>
      <c r="F264" s="250">
        <f t="shared" si="119"/>
        <v>156688505</v>
      </c>
      <c r="G264" s="250">
        <f t="shared" si="119"/>
        <v>0</v>
      </c>
      <c r="H264" s="250">
        <f t="shared" si="119"/>
        <v>0</v>
      </c>
      <c r="I264" s="250">
        <f t="shared" si="119"/>
        <v>156688505</v>
      </c>
      <c r="J264" s="250">
        <f t="shared" si="119"/>
        <v>156688505</v>
      </c>
      <c r="K264" s="250">
        <f t="shared" si="119"/>
        <v>0</v>
      </c>
      <c r="L264" s="250">
        <f t="shared" si="119"/>
        <v>0</v>
      </c>
    </row>
    <row r="265" spans="1:12" ht="19.5" customHeight="1">
      <c r="A265" s="76" t="s">
        <v>48</v>
      </c>
      <c r="B265" s="73" t="s">
        <v>49</v>
      </c>
      <c r="C265" s="243"/>
      <c r="D265" s="209">
        <v>142983000</v>
      </c>
      <c r="E265" s="209">
        <v>142983000</v>
      </c>
      <c r="F265" s="244">
        <f>H265+I265</f>
        <v>141942795</v>
      </c>
      <c r="G265" s="209"/>
      <c r="H265" s="210"/>
      <c r="I265" s="209">
        <f>J265</f>
        <v>141942795</v>
      </c>
      <c r="J265" s="209">
        <v>141942795</v>
      </c>
      <c r="K265" s="209">
        <v>0</v>
      </c>
      <c r="L265" s="245">
        <f>F265-J265-K265</f>
        <v>0</v>
      </c>
    </row>
    <row r="266" spans="1:12" ht="27.75" customHeight="1">
      <c r="A266" s="76" t="s">
        <v>50</v>
      </c>
      <c r="B266" s="73" t="s">
        <v>51</v>
      </c>
      <c r="C266" s="243"/>
      <c r="D266" s="209">
        <v>0</v>
      </c>
      <c r="E266" s="209"/>
      <c r="F266" s="244">
        <v>0</v>
      </c>
      <c r="G266" s="209"/>
      <c r="H266" s="210"/>
      <c r="I266" s="209">
        <f>F266-H266</f>
        <v>0</v>
      </c>
      <c r="J266" s="209"/>
      <c r="K266" s="209">
        <v>0</v>
      </c>
      <c r="L266" s="245">
        <f>F266-J266-K266</f>
        <v>0</v>
      </c>
    </row>
    <row r="267" spans="1:12" ht="27.75" customHeight="1">
      <c r="A267" s="76" t="s">
        <v>52</v>
      </c>
      <c r="B267" s="77" t="s">
        <v>53</v>
      </c>
      <c r="C267" s="243"/>
      <c r="D267" s="209">
        <v>4519000</v>
      </c>
      <c r="E267" s="251">
        <v>4531640</v>
      </c>
      <c r="F267" s="252">
        <f>H267+I267</f>
        <v>4531640</v>
      </c>
      <c r="G267" s="251"/>
      <c r="H267" s="210"/>
      <c r="I267" s="251">
        <f>J267</f>
        <v>4531640</v>
      </c>
      <c r="J267" s="251">
        <v>4531640</v>
      </c>
      <c r="K267" s="251">
        <v>0</v>
      </c>
      <c r="L267" s="245">
        <f>F267-J267-K267</f>
        <v>0</v>
      </c>
    </row>
    <row r="268" spans="1:12" ht="27.75" customHeight="1">
      <c r="A268" s="76" t="s">
        <v>54</v>
      </c>
      <c r="B268" s="77" t="s">
        <v>55</v>
      </c>
      <c r="C268" s="243"/>
      <c r="D268" s="209">
        <v>0</v>
      </c>
      <c r="E268" s="251">
        <v>10214070</v>
      </c>
      <c r="F268" s="252">
        <f>H268+I268</f>
        <v>10214070</v>
      </c>
      <c r="G268" s="251"/>
      <c r="H268" s="210"/>
      <c r="I268" s="251">
        <f>J268</f>
        <v>10214070</v>
      </c>
      <c r="J268" s="251">
        <v>10214070</v>
      </c>
      <c r="K268" s="251"/>
      <c r="L268" s="254"/>
    </row>
    <row r="269" spans="1:12" ht="27.75" customHeight="1">
      <c r="A269" s="78" t="s">
        <v>454</v>
      </c>
      <c r="B269" s="46" t="s">
        <v>57</v>
      </c>
      <c r="C269" s="62"/>
      <c r="D269" s="148">
        <f t="shared" ref="D269:L271" si="120">D270</f>
        <v>2663199</v>
      </c>
      <c r="E269" s="148">
        <f t="shared" si="120"/>
        <v>2663199</v>
      </c>
      <c r="F269" s="148">
        <f t="shared" si="120"/>
        <v>2723414</v>
      </c>
      <c r="G269" s="148">
        <f t="shared" si="120"/>
        <v>0</v>
      </c>
      <c r="H269" s="149">
        <f t="shared" si="120"/>
        <v>139444</v>
      </c>
      <c r="I269" s="148">
        <f t="shared" si="120"/>
        <v>2583970</v>
      </c>
      <c r="J269" s="148">
        <f t="shared" si="120"/>
        <v>2577865</v>
      </c>
      <c r="K269" s="148">
        <f t="shared" si="120"/>
        <v>0</v>
      </c>
      <c r="L269" s="148">
        <f t="shared" si="120"/>
        <v>145549</v>
      </c>
    </row>
    <row r="270" spans="1:12" ht="29.25" customHeight="1">
      <c r="A270" s="53" t="s">
        <v>58</v>
      </c>
      <c r="B270" s="54" t="s">
        <v>59</v>
      </c>
      <c r="C270" s="67"/>
      <c r="D270" s="250">
        <f t="shared" si="120"/>
        <v>2663199</v>
      </c>
      <c r="E270" s="250">
        <f t="shared" si="120"/>
        <v>2663199</v>
      </c>
      <c r="F270" s="250">
        <f t="shared" si="120"/>
        <v>2723414</v>
      </c>
      <c r="G270" s="250">
        <f t="shared" si="120"/>
        <v>0</v>
      </c>
      <c r="H270" s="149">
        <f t="shared" si="120"/>
        <v>139444</v>
      </c>
      <c r="I270" s="250">
        <f t="shared" si="120"/>
        <v>2583970</v>
      </c>
      <c r="J270" s="250">
        <f t="shared" si="120"/>
        <v>2577865</v>
      </c>
      <c r="K270" s="250">
        <f t="shared" si="120"/>
        <v>0</v>
      </c>
      <c r="L270" s="250">
        <f t="shared" si="120"/>
        <v>145549</v>
      </c>
    </row>
    <row r="271" spans="1:12" ht="27.75" customHeight="1">
      <c r="A271" s="80" t="s">
        <v>60</v>
      </c>
      <c r="B271" s="73" t="s">
        <v>61</v>
      </c>
      <c r="C271" s="69"/>
      <c r="D271" s="209">
        <v>2663199</v>
      </c>
      <c r="E271" s="209">
        <v>2663199</v>
      </c>
      <c r="F271" s="244">
        <f>H271+I271</f>
        <v>2723414</v>
      </c>
      <c r="G271" s="209"/>
      <c r="H271" s="210">
        <v>139444</v>
      </c>
      <c r="I271" s="209">
        <f>2723414-139444</f>
        <v>2583970</v>
      </c>
      <c r="J271" s="255">
        <v>2577865</v>
      </c>
      <c r="K271" s="256">
        <f t="shared" si="120"/>
        <v>0</v>
      </c>
      <c r="L271" s="245">
        <f>F271-J271-K271</f>
        <v>145549</v>
      </c>
    </row>
    <row r="272" spans="1:12" ht="24" hidden="1" customHeight="1">
      <c r="A272" s="81" t="s">
        <v>455</v>
      </c>
      <c r="B272" s="82"/>
      <c r="C272" s="83"/>
      <c r="D272" s="209">
        <f>D273</f>
        <v>0</v>
      </c>
      <c r="E272" s="251">
        <f>E273</f>
        <v>0</v>
      </c>
      <c r="F272" s="252">
        <v>0</v>
      </c>
      <c r="G272" s="251">
        <f>G273</f>
        <v>0</v>
      </c>
      <c r="H272" s="149">
        <v>0</v>
      </c>
      <c r="I272" s="251">
        <f>F272-H272</f>
        <v>0</v>
      </c>
      <c r="J272" s="251">
        <f>K272</f>
        <v>0</v>
      </c>
      <c r="K272" s="251">
        <f>K273</f>
        <v>0</v>
      </c>
      <c r="L272" s="245">
        <f>F272-J272-K272</f>
        <v>0</v>
      </c>
    </row>
    <row r="273" spans="1:12" ht="18.75" hidden="1" customHeight="1">
      <c r="A273" s="78" t="s">
        <v>63</v>
      </c>
      <c r="B273" s="46" t="s">
        <v>64</v>
      </c>
      <c r="C273" s="257"/>
      <c r="D273" s="258">
        <f>D274</f>
        <v>0</v>
      </c>
      <c r="E273" s="258">
        <f>E274</f>
        <v>0</v>
      </c>
      <c r="F273" s="258">
        <f>F274</f>
        <v>0</v>
      </c>
      <c r="G273" s="258">
        <f>G274</f>
        <v>0</v>
      </c>
      <c r="H273" s="149">
        <f>H274</f>
        <v>0</v>
      </c>
      <c r="I273" s="258">
        <f>I274</f>
        <v>0</v>
      </c>
      <c r="J273" s="258">
        <f>J274</f>
        <v>0</v>
      </c>
      <c r="K273" s="258">
        <f>K274</f>
        <v>0</v>
      </c>
      <c r="L273" s="259">
        <f>L274</f>
        <v>0</v>
      </c>
    </row>
    <row r="274" spans="1:12" ht="27.75" hidden="1" customHeight="1">
      <c r="A274" s="76" t="s">
        <v>65</v>
      </c>
      <c r="B274" s="73" t="s">
        <v>66</v>
      </c>
      <c r="C274" s="83"/>
      <c r="D274" s="209"/>
      <c r="E274" s="251"/>
      <c r="F274" s="252">
        <v>0</v>
      </c>
      <c r="G274" s="251"/>
      <c r="H274" s="149">
        <v>0</v>
      </c>
      <c r="I274" s="252">
        <f>F274-H274</f>
        <v>0</v>
      </c>
      <c r="J274" s="251"/>
      <c r="K274" s="251"/>
      <c r="L274" s="245">
        <f>F274-J274-K274</f>
        <v>0</v>
      </c>
    </row>
    <row r="275" spans="1:12" ht="27.75" customHeight="1">
      <c r="A275" s="45" t="s">
        <v>67</v>
      </c>
      <c r="B275" s="419" t="s">
        <v>68</v>
      </c>
      <c r="C275" s="419"/>
      <c r="D275" s="148">
        <f>D276</f>
        <v>47244620</v>
      </c>
      <c r="E275" s="148">
        <f t="shared" ref="E275:L275" si="121">E276</f>
        <v>47393841</v>
      </c>
      <c r="F275" s="148">
        <f t="shared" si="121"/>
        <v>77987770</v>
      </c>
      <c r="G275" s="148">
        <f t="shared" si="121"/>
        <v>0</v>
      </c>
      <c r="H275" s="149">
        <f t="shared" si="121"/>
        <v>32979197</v>
      </c>
      <c r="I275" s="148">
        <f t="shared" si="121"/>
        <v>45008573</v>
      </c>
      <c r="J275" s="148">
        <f t="shared" si="121"/>
        <v>46908159</v>
      </c>
      <c r="K275" s="148">
        <f t="shared" si="121"/>
        <v>0</v>
      </c>
      <c r="L275" s="148">
        <f t="shared" si="121"/>
        <v>31079611</v>
      </c>
    </row>
    <row r="276" spans="1:12" ht="27.75" customHeight="1">
      <c r="A276" s="260" t="s">
        <v>69</v>
      </c>
      <c r="B276" s="54" t="s">
        <v>70</v>
      </c>
      <c r="C276" s="55"/>
      <c r="D276" s="250">
        <f t="shared" ref="D276:L276" si="122">D277+D280+D284+D285</f>
        <v>47244620</v>
      </c>
      <c r="E276" s="250">
        <f t="shared" si="122"/>
        <v>47393841</v>
      </c>
      <c r="F276" s="250">
        <f t="shared" si="122"/>
        <v>77987770</v>
      </c>
      <c r="G276" s="250">
        <f t="shared" si="122"/>
        <v>0</v>
      </c>
      <c r="H276" s="149">
        <f t="shared" si="122"/>
        <v>32979197</v>
      </c>
      <c r="I276" s="250">
        <f t="shared" si="122"/>
        <v>45008573</v>
      </c>
      <c r="J276" s="250">
        <f t="shared" si="122"/>
        <v>46908159</v>
      </c>
      <c r="K276" s="250">
        <f t="shared" si="122"/>
        <v>0</v>
      </c>
      <c r="L276" s="250">
        <f t="shared" si="122"/>
        <v>31079611</v>
      </c>
    </row>
    <row r="277" spans="1:12" ht="25.5">
      <c r="A277" s="261" t="s">
        <v>71</v>
      </c>
      <c r="B277" s="262" t="s">
        <v>72</v>
      </c>
      <c r="C277" s="101"/>
      <c r="D277" s="263">
        <f>D278+D279</f>
        <v>38069267</v>
      </c>
      <c r="E277" s="263">
        <f t="shared" ref="E277:L277" si="123">E278+E279</f>
        <v>38069267</v>
      </c>
      <c r="F277" s="263">
        <f t="shared" si="123"/>
        <v>63839749</v>
      </c>
      <c r="G277" s="263">
        <f t="shared" si="123"/>
        <v>0</v>
      </c>
      <c r="H277" s="149">
        <f t="shared" si="123"/>
        <v>27696424</v>
      </c>
      <c r="I277" s="149">
        <f t="shared" si="123"/>
        <v>36143325</v>
      </c>
      <c r="J277" s="149">
        <f t="shared" si="123"/>
        <v>37827391</v>
      </c>
      <c r="K277" s="263">
        <f t="shared" si="123"/>
        <v>0</v>
      </c>
      <c r="L277" s="263">
        <f t="shared" si="123"/>
        <v>26012358</v>
      </c>
    </row>
    <row r="278" spans="1:12" ht="27.75" customHeight="1">
      <c r="A278" s="76" t="s">
        <v>73</v>
      </c>
      <c r="B278" s="421" t="s">
        <v>74</v>
      </c>
      <c r="C278" s="425"/>
      <c r="D278" s="209">
        <v>13930625</v>
      </c>
      <c r="E278" s="209">
        <v>13930625</v>
      </c>
      <c r="F278" s="264">
        <f>H278+I278</f>
        <v>18155553</v>
      </c>
      <c r="G278" s="209"/>
      <c r="H278" s="210">
        <v>4070591</v>
      </c>
      <c r="I278" s="256">
        <f>18155553-4070591</f>
        <v>14084962</v>
      </c>
      <c r="J278" s="265">
        <v>13640340</v>
      </c>
      <c r="K278" s="209">
        <v>0</v>
      </c>
      <c r="L278" s="245">
        <f t="shared" ref="L278:L285" si="124">F278-J278-K278</f>
        <v>4515213</v>
      </c>
    </row>
    <row r="279" spans="1:12" ht="15">
      <c r="A279" s="76" t="s">
        <v>75</v>
      </c>
      <c r="B279" s="103" t="s">
        <v>76</v>
      </c>
      <c r="C279" s="104"/>
      <c r="D279" s="266">
        <v>24138642</v>
      </c>
      <c r="E279" s="209">
        <v>24138642</v>
      </c>
      <c r="F279" s="264">
        <f>H279+I279</f>
        <v>45684196</v>
      </c>
      <c r="G279" s="209"/>
      <c r="H279" s="210">
        <v>23625833</v>
      </c>
      <c r="I279" s="256">
        <f>45684196-23625833</f>
        <v>22058363</v>
      </c>
      <c r="J279" s="265">
        <v>24187051</v>
      </c>
      <c r="K279" s="209">
        <v>0</v>
      </c>
      <c r="L279" s="245">
        <f t="shared" si="124"/>
        <v>21497145</v>
      </c>
    </row>
    <row r="280" spans="1:12" ht="27.75" customHeight="1">
      <c r="A280" s="261" t="s">
        <v>456</v>
      </c>
      <c r="B280" s="441" t="s">
        <v>78</v>
      </c>
      <c r="C280" s="442"/>
      <c r="D280" s="207">
        <f>D281+D282+D283</f>
        <v>7084574</v>
      </c>
      <c r="E280" s="207">
        <f t="shared" ref="E280:L280" si="125">E281+E282+E283</f>
        <v>6934574</v>
      </c>
      <c r="F280" s="207">
        <f t="shared" si="125"/>
        <v>11374731</v>
      </c>
      <c r="G280" s="207">
        <f t="shared" si="125"/>
        <v>0</v>
      </c>
      <c r="H280" s="149">
        <f t="shared" si="125"/>
        <v>5032056</v>
      </c>
      <c r="I280" s="207">
        <f t="shared" si="125"/>
        <v>6342675</v>
      </c>
      <c r="J280" s="207">
        <f t="shared" si="125"/>
        <v>6620245</v>
      </c>
      <c r="K280" s="207">
        <f t="shared" si="125"/>
        <v>0</v>
      </c>
      <c r="L280" s="207">
        <f t="shared" si="125"/>
        <v>4754486</v>
      </c>
    </row>
    <row r="281" spans="1:12" ht="15">
      <c r="A281" s="76" t="s">
        <v>79</v>
      </c>
      <c r="B281" s="421" t="s">
        <v>80</v>
      </c>
      <c r="C281" s="425"/>
      <c r="D281" s="209">
        <v>3495483</v>
      </c>
      <c r="E281" s="209">
        <v>3495483</v>
      </c>
      <c r="F281" s="264">
        <f>H281+I281</f>
        <v>4813146</v>
      </c>
      <c r="G281" s="209"/>
      <c r="H281" s="210">
        <v>1419562</v>
      </c>
      <c r="I281" s="256">
        <f>4813146-1419562</f>
        <v>3393584</v>
      </c>
      <c r="J281" s="267">
        <v>3469135</v>
      </c>
      <c r="K281" s="209">
        <v>0</v>
      </c>
      <c r="L281" s="245">
        <f t="shared" si="124"/>
        <v>1344011</v>
      </c>
    </row>
    <row r="282" spans="1:12" ht="15">
      <c r="A282" s="76" t="s">
        <v>81</v>
      </c>
      <c r="B282" s="103" t="s">
        <v>82</v>
      </c>
      <c r="C282" s="104"/>
      <c r="D282" s="209">
        <v>2500720</v>
      </c>
      <c r="E282" s="209">
        <v>2350720</v>
      </c>
      <c r="F282" s="264">
        <f>H282+I282</f>
        <v>4974203</v>
      </c>
      <c r="G282" s="209"/>
      <c r="H282" s="210">
        <v>3009793</v>
      </c>
      <c r="I282" s="256">
        <f>4974203-3009793</f>
        <v>1964410</v>
      </c>
      <c r="J282" s="268">
        <v>2182400</v>
      </c>
      <c r="K282" s="209">
        <v>0</v>
      </c>
      <c r="L282" s="245">
        <f t="shared" si="124"/>
        <v>2791803</v>
      </c>
    </row>
    <row r="283" spans="1:12" ht="27.75" customHeight="1">
      <c r="A283" s="76" t="s">
        <v>457</v>
      </c>
      <c r="B283" s="103" t="s">
        <v>84</v>
      </c>
      <c r="C283" s="104"/>
      <c r="D283" s="209">
        <v>1088371</v>
      </c>
      <c r="E283" s="209">
        <v>1088371</v>
      </c>
      <c r="F283" s="264">
        <f>H283+I283</f>
        <v>1587382</v>
      </c>
      <c r="G283" s="209"/>
      <c r="H283" s="210">
        <v>602701</v>
      </c>
      <c r="I283" s="256">
        <f>1587382-602701</f>
        <v>984681</v>
      </c>
      <c r="J283" s="268">
        <v>968710</v>
      </c>
      <c r="K283" s="209">
        <v>0</v>
      </c>
      <c r="L283" s="245">
        <f t="shared" si="124"/>
        <v>618672</v>
      </c>
    </row>
    <row r="284" spans="1:12" ht="15">
      <c r="A284" s="76" t="s">
        <v>85</v>
      </c>
      <c r="B284" s="103" t="s">
        <v>86</v>
      </c>
      <c r="C284" s="104"/>
      <c r="D284" s="209">
        <v>2090779</v>
      </c>
      <c r="E284" s="209">
        <v>2390000</v>
      </c>
      <c r="F284" s="264">
        <f>H284+I284</f>
        <v>2773290</v>
      </c>
      <c r="G284" s="209"/>
      <c r="H284" s="210">
        <v>250717</v>
      </c>
      <c r="I284" s="256">
        <f>2773290-250717</f>
        <v>2522573</v>
      </c>
      <c r="J284" s="268">
        <v>2460523</v>
      </c>
      <c r="K284" s="209">
        <v>0</v>
      </c>
      <c r="L284" s="245">
        <f t="shared" si="124"/>
        <v>312767</v>
      </c>
    </row>
    <row r="285" spans="1:12" ht="15">
      <c r="A285" s="76" t="s">
        <v>87</v>
      </c>
      <c r="B285" s="103" t="s">
        <v>88</v>
      </c>
      <c r="C285" s="104"/>
      <c r="D285" s="209">
        <v>0</v>
      </c>
      <c r="E285" s="209">
        <f>J285</f>
        <v>0</v>
      </c>
      <c r="F285" s="264">
        <f>H285+I285</f>
        <v>0</v>
      </c>
      <c r="G285" s="209"/>
      <c r="H285" s="210">
        <v>0</v>
      </c>
      <c r="I285" s="256">
        <v>0</v>
      </c>
      <c r="J285" s="209">
        <v>0</v>
      </c>
      <c r="K285" s="209">
        <v>0</v>
      </c>
      <c r="L285" s="245">
        <f t="shared" si="124"/>
        <v>0</v>
      </c>
    </row>
    <row r="286" spans="1:12" ht="35.25" customHeight="1">
      <c r="A286" s="269" t="s">
        <v>89</v>
      </c>
      <c r="B286" s="443" t="s">
        <v>90</v>
      </c>
      <c r="C286" s="444"/>
      <c r="D286" s="270">
        <f t="shared" ref="D286:L286" si="126">D287+D293+D295+D298</f>
        <v>62768511</v>
      </c>
      <c r="E286" s="270">
        <f t="shared" si="126"/>
        <v>74817923</v>
      </c>
      <c r="F286" s="270">
        <f t="shared" si="126"/>
        <v>88844163</v>
      </c>
      <c r="G286" s="270">
        <f t="shared" si="126"/>
        <v>0</v>
      </c>
      <c r="H286" s="271">
        <f t="shared" si="126"/>
        <v>15267319</v>
      </c>
      <c r="I286" s="270">
        <f t="shared" si="126"/>
        <v>73576844</v>
      </c>
      <c r="J286" s="270">
        <f t="shared" si="126"/>
        <v>73209662</v>
      </c>
      <c r="K286" s="270">
        <f t="shared" si="126"/>
        <v>0</v>
      </c>
      <c r="L286" s="270">
        <f t="shared" si="126"/>
        <v>15634501</v>
      </c>
    </row>
    <row r="287" spans="1:12" ht="25.5">
      <c r="A287" s="272" t="s">
        <v>458</v>
      </c>
      <c r="B287" s="426" t="s">
        <v>92</v>
      </c>
      <c r="C287" s="432"/>
      <c r="D287" s="250">
        <f>D288+D289+D290+D291+D292</f>
        <v>47531000</v>
      </c>
      <c r="E287" s="250">
        <f t="shared" ref="E287:L287" si="127">E288+E289+E290+E291+E292</f>
        <v>59506100</v>
      </c>
      <c r="F287" s="250">
        <f t="shared" si="127"/>
        <v>58769144</v>
      </c>
      <c r="G287" s="250">
        <f t="shared" si="127"/>
        <v>0</v>
      </c>
      <c r="H287" s="149">
        <f t="shared" si="127"/>
        <v>0</v>
      </c>
      <c r="I287" s="250">
        <f t="shared" si="127"/>
        <v>58769144</v>
      </c>
      <c r="J287" s="250">
        <f t="shared" si="127"/>
        <v>58769144</v>
      </c>
      <c r="K287" s="250">
        <f t="shared" si="127"/>
        <v>0</v>
      </c>
      <c r="L287" s="250">
        <f t="shared" si="127"/>
        <v>0</v>
      </c>
    </row>
    <row r="288" spans="1:12" ht="25.5" hidden="1">
      <c r="A288" s="113" t="s">
        <v>93</v>
      </c>
      <c r="B288" s="421" t="s">
        <v>94</v>
      </c>
      <c r="C288" s="425"/>
      <c r="D288" s="209">
        <v>0</v>
      </c>
      <c r="E288" s="209"/>
      <c r="F288" s="273">
        <v>0</v>
      </c>
      <c r="G288" s="251"/>
      <c r="H288" s="149"/>
      <c r="I288" s="252">
        <f>F288-H288</f>
        <v>0</v>
      </c>
      <c r="J288" s="209"/>
      <c r="K288" s="209"/>
      <c r="L288" s="245">
        <f>F288-J288-K288</f>
        <v>0</v>
      </c>
    </row>
    <row r="289" spans="1:12" ht="54.75" customHeight="1">
      <c r="A289" s="113" t="s">
        <v>95</v>
      </c>
      <c r="B289" s="413" t="s">
        <v>96</v>
      </c>
      <c r="C289" s="414"/>
      <c r="D289" s="209">
        <v>47037000</v>
      </c>
      <c r="E289" s="209">
        <v>55283500</v>
      </c>
      <c r="F289" s="264">
        <f>H289+I289</f>
        <v>54620593</v>
      </c>
      <c r="G289" s="209"/>
      <c r="H289" s="210">
        <v>0</v>
      </c>
      <c r="I289" s="244">
        <f>J289</f>
        <v>54620593</v>
      </c>
      <c r="J289" s="209">
        <v>54620593</v>
      </c>
      <c r="K289" s="209">
        <v>0</v>
      </c>
      <c r="L289" s="245">
        <f>F289-J289-K289</f>
        <v>0</v>
      </c>
    </row>
    <row r="290" spans="1:12" ht="25.5">
      <c r="A290" s="113" t="s">
        <v>459</v>
      </c>
      <c r="B290" s="111" t="s">
        <v>98</v>
      </c>
      <c r="C290" s="34"/>
      <c r="D290" s="209">
        <v>0</v>
      </c>
      <c r="E290" s="209"/>
      <c r="F290" s="264">
        <f>H290+I290</f>
        <v>0</v>
      </c>
      <c r="G290" s="209"/>
      <c r="H290" s="210"/>
      <c r="I290" s="244">
        <v>0</v>
      </c>
      <c r="J290" s="209"/>
      <c r="K290" s="209">
        <v>0</v>
      </c>
      <c r="L290" s="245">
        <f>F290-J290-K290</f>
        <v>0</v>
      </c>
    </row>
    <row r="291" spans="1:12" ht="25.5">
      <c r="A291" s="113" t="s">
        <v>99</v>
      </c>
      <c r="B291" s="111" t="s">
        <v>100</v>
      </c>
      <c r="C291" s="34"/>
      <c r="D291" s="209">
        <v>0</v>
      </c>
      <c r="E291" s="209">
        <v>3686600</v>
      </c>
      <c r="F291" s="264">
        <f>H291+I291</f>
        <v>3613042</v>
      </c>
      <c r="G291" s="209"/>
      <c r="H291" s="210"/>
      <c r="I291" s="244">
        <f>J291</f>
        <v>3613042</v>
      </c>
      <c r="J291" s="209">
        <v>3613042</v>
      </c>
      <c r="K291" s="209">
        <v>0</v>
      </c>
      <c r="L291" s="245">
        <f>F291-J291-K291</f>
        <v>0</v>
      </c>
    </row>
    <row r="292" spans="1:12" ht="38.25">
      <c r="A292" s="113" t="s">
        <v>103</v>
      </c>
      <c r="B292" s="77" t="s">
        <v>104</v>
      </c>
      <c r="C292" s="34"/>
      <c r="D292" s="209">
        <v>494000</v>
      </c>
      <c r="E292" s="209">
        <v>536000</v>
      </c>
      <c r="F292" s="264">
        <f>H292+I292</f>
        <v>535509</v>
      </c>
      <c r="G292" s="209"/>
      <c r="H292" s="210"/>
      <c r="I292" s="244">
        <f>J292</f>
        <v>535509</v>
      </c>
      <c r="J292" s="209">
        <v>535509</v>
      </c>
      <c r="K292" s="209">
        <v>0</v>
      </c>
      <c r="L292" s="245">
        <f>F292-J292-K292</f>
        <v>0</v>
      </c>
    </row>
    <row r="293" spans="1:12" ht="27.75" customHeight="1">
      <c r="A293" s="260" t="s">
        <v>105</v>
      </c>
      <c r="B293" s="115" t="s">
        <v>106</v>
      </c>
      <c r="C293" s="116"/>
      <c r="D293" s="250">
        <f t="shared" ref="D293:L293" si="128">D294</f>
        <v>0</v>
      </c>
      <c r="E293" s="250">
        <f t="shared" si="128"/>
        <v>0</v>
      </c>
      <c r="F293" s="250">
        <f t="shared" si="128"/>
        <v>1147</v>
      </c>
      <c r="G293" s="250">
        <f t="shared" si="128"/>
        <v>0</v>
      </c>
      <c r="H293" s="149">
        <f t="shared" si="128"/>
        <v>0</v>
      </c>
      <c r="I293" s="250">
        <f t="shared" si="128"/>
        <v>1147</v>
      </c>
      <c r="J293" s="250">
        <f t="shared" si="128"/>
        <v>0</v>
      </c>
      <c r="K293" s="250">
        <f t="shared" si="128"/>
        <v>0</v>
      </c>
      <c r="L293" s="250">
        <f t="shared" si="128"/>
        <v>1147</v>
      </c>
    </row>
    <row r="294" spans="1:12" ht="15">
      <c r="A294" s="76" t="s">
        <v>107</v>
      </c>
      <c r="B294" s="111" t="s">
        <v>108</v>
      </c>
      <c r="C294" s="243"/>
      <c r="D294" s="209"/>
      <c r="E294" s="209"/>
      <c r="F294" s="244">
        <f>H294+I294</f>
        <v>1147</v>
      </c>
      <c r="G294" s="209"/>
      <c r="H294" s="210">
        <v>0</v>
      </c>
      <c r="I294" s="256">
        <v>1147</v>
      </c>
      <c r="J294" s="209">
        <v>0</v>
      </c>
      <c r="K294" s="209">
        <v>0</v>
      </c>
      <c r="L294" s="245">
        <f>F294-J294-K294</f>
        <v>1147</v>
      </c>
    </row>
    <row r="295" spans="1:12" ht="17.25" customHeight="1">
      <c r="A295" s="260" t="s">
        <v>109</v>
      </c>
      <c r="B295" s="115" t="s">
        <v>110</v>
      </c>
      <c r="C295" s="249"/>
      <c r="D295" s="250">
        <f t="shared" ref="D295:L295" si="129">D296+D297</f>
        <v>35688</v>
      </c>
      <c r="E295" s="250">
        <f t="shared" si="129"/>
        <v>110000</v>
      </c>
      <c r="F295" s="250">
        <f t="shared" si="129"/>
        <v>106446</v>
      </c>
      <c r="G295" s="250">
        <f t="shared" si="129"/>
        <v>0</v>
      </c>
      <c r="H295" s="149">
        <f t="shared" si="129"/>
        <v>0</v>
      </c>
      <c r="I295" s="250">
        <f t="shared" si="129"/>
        <v>106446</v>
      </c>
      <c r="J295" s="250">
        <f t="shared" si="129"/>
        <v>106446</v>
      </c>
      <c r="K295" s="250">
        <v>0</v>
      </c>
      <c r="L295" s="250">
        <f t="shared" si="129"/>
        <v>0</v>
      </c>
    </row>
    <row r="296" spans="1:12" ht="16.5" customHeight="1">
      <c r="A296" s="76" t="s">
        <v>111</v>
      </c>
      <c r="B296" s="111" t="s">
        <v>112</v>
      </c>
      <c r="C296" s="243"/>
      <c r="D296" s="209">
        <v>35688</v>
      </c>
      <c r="E296" s="209">
        <v>110000</v>
      </c>
      <c r="F296" s="244">
        <f>H296+I296</f>
        <v>106446</v>
      </c>
      <c r="G296" s="209"/>
      <c r="H296" s="210">
        <v>0</v>
      </c>
      <c r="I296" s="209">
        <f>J296</f>
        <v>106446</v>
      </c>
      <c r="J296" s="209">
        <v>106446</v>
      </c>
      <c r="K296" s="209">
        <v>0</v>
      </c>
      <c r="L296" s="245">
        <f>F296-J296-K296</f>
        <v>0</v>
      </c>
    </row>
    <row r="297" spans="1:12" ht="15.75" customHeight="1">
      <c r="A297" s="76" t="s">
        <v>113</v>
      </c>
      <c r="B297" s="111" t="s">
        <v>114</v>
      </c>
      <c r="C297" s="243"/>
      <c r="D297" s="209">
        <v>0</v>
      </c>
      <c r="E297" s="209"/>
      <c r="F297" s="244">
        <v>0</v>
      </c>
      <c r="G297" s="209"/>
      <c r="H297" s="210"/>
      <c r="I297" s="244">
        <f>J297</f>
        <v>0</v>
      </c>
      <c r="J297" s="209">
        <v>0</v>
      </c>
      <c r="K297" s="209">
        <v>0</v>
      </c>
      <c r="L297" s="245">
        <f>F297-J297-K297</f>
        <v>0</v>
      </c>
    </row>
    <row r="298" spans="1:12" ht="38.25">
      <c r="A298" s="260" t="s">
        <v>115</v>
      </c>
      <c r="B298" s="115" t="s">
        <v>116</v>
      </c>
      <c r="C298" s="243"/>
      <c r="D298" s="250">
        <f t="shared" ref="D298:L298" si="130">D299+D302+D303</f>
        <v>15201823</v>
      </c>
      <c r="E298" s="250">
        <f t="shared" si="130"/>
        <v>15201823</v>
      </c>
      <c r="F298" s="250">
        <f t="shared" si="130"/>
        <v>29967426</v>
      </c>
      <c r="G298" s="250">
        <f t="shared" si="130"/>
        <v>0</v>
      </c>
      <c r="H298" s="149">
        <f t="shared" si="130"/>
        <v>15267319</v>
      </c>
      <c r="I298" s="250">
        <f t="shared" si="130"/>
        <v>14700107</v>
      </c>
      <c r="J298" s="250">
        <f t="shared" si="130"/>
        <v>14334072</v>
      </c>
      <c r="K298" s="250">
        <f t="shared" si="130"/>
        <v>0</v>
      </c>
      <c r="L298" s="250">
        <f t="shared" si="130"/>
        <v>15633354</v>
      </c>
    </row>
    <row r="299" spans="1:12" ht="25.5">
      <c r="A299" s="274" t="s">
        <v>117</v>
      </c>
      <c r="B299" s="275" t="s">
        <v>118</v>
      </c>
      <c r="C299" s="276"/>
      <c r="D299" s="277">
        <f t="shared" ref="D299:L299" si="131">D300+D301</f>
        <v>14552547</v>
      </c>
      <c r="E299" s="277">
        <f t="shared" si="131"/>
        <v>14552547</v>
      </c>
      <c r="F299" s="277">
        <f t="shared" si="131"/>
        <v>29424832</v>
      </c>
      <c r="G299" s="277">
        <f t="shared" si="131"/>
        <v>0</v>
      </c>
      <c r="H299" s="278">
        <f t="shared" si="131"/>
        <v>15266535</v>
      </c>
      <c r="I299" s="277">
        <f t="shared" si="131"/>
        <v>14158297</v>
      </c>
      <c r="J299" s="277">
        <f t="shared" si="131"/>
        <v>13792287</v>
      </c>
      <c r="K299" s="277">
        <f t="shared" si="131"/>
        <v>0</v>
      </c>
      <c r="L299" s="277">
        <f t="shared" si="131"/>
        <v>15632545</v>
      </c>
    </row>
    <row r="300" spans="1:12" ht="25.5">
      <c r="A300" s="76" t="s">
        <v>119</v>
      </c>
      <c r="B300" s="111" t="s">
        <v>120</v>
      </c>
      <c r="C300" s="243"/>
      <c r="D300" s="209">
        <v>9645348</v>
      </c>
      <c r="E300" s="209">
        <v>9645348</v>
      </c>
      <c r="F300" s="264">
        <f>H300+I300</f>
        <v>18083043</v>
      </c>
      <c r="G300" s="209"/>
      <c r="H300" s="210">
        <v>8822605</v>
      </c>
      <c r="I300" s="264">
        <f>18083043-8822605</f>
        <v>9260438</v>
      </c>
      <c r="J300" s="268">
        <v>9225160</v>
      </c>
      <c r="K300" s="209">
        <v>0</v>
      </c>
      <c r="L300" s="245">
        <f>F300-J300-K300</f>
        <v>8857883</v>
      </c>
    </row>
    <row r="301" spans="1:12" ht="28.5" customHeight="1">
      <c r="A301" s="76" t="s">
        <v>121</v>
      </c>
      <c r="B301" s="111" t="s">
        <v>122</v>
      </c>
      <c r="C301" s="243"/>
      <c r="D301" s="209">
        <v>4907199</v>
      </c>
      <c r="E301" s="209">
        <v>4907199</v>
      </c>
      <c r="F301" s="264">
        <f>H301+I301</f>
        <v>11341789</v>
      </c>
      <c r="G301" s="209"/>
      <c r="H301" s="210">
        <v>6443930</v>
      </c>
      <c r="I301" s="264">
        <v>4897859</v>
      </c>
      <c r="J301" s="268">
        <v>4567127</v>
      </c>
      <c r="K301" s="209">
        <v>0</v>
      </c>
      <c r="L301" s="245">
        <f>F301-J301-K301</f>
        <v>6774662</v>
      </c>
    </row>
    <row r="302" spans="1:12" ht="25.5" customHeight="1">
      <c r="A302" s="76" t="s">
        <v>123</v>
      </c>
      <c r="B302" s="111" t="s">
        <v>124</v>
      </c>
      <c r="C302" s="243"/>
      <c r="D302" s="209">
        <v>649276</v>
      </c>
      <c r="E302" s="209">
        <v>649276</v>
      </c>
      <c r="F302" s="264">
        <f>H302+I302</f>
        <v>542594</v>
      </c>
      <c r="G302" s="209"/>
      <c r="H302" s="210">
        <v>784</v>
      </c>
      <c r="I302" s="256">
        <v>541810</v>
      </c>
      <c r="J302" s="256">
        <v>541785</v>
      </c>
      <c r="K302" s="209">
        <v>0</v>
      </c>
      <c r="L302" s="245">
        <f>F302-J302-K302</f>
        <v>809</v>
      </c>
    </row>
    <row r="303" spans="1:12" ht="27" customHeight="1">
      <c r="A303" s="76" t="s">
        <v>125</v>
      </c>
      <c r="B303" s="111" t="s">
        <v>126</v>
      </c>
      <c r="C303" s="243"/>
      <c r="D303" s="209">
        <v>0</v>
      </c>
      <c r="E303" s="209"/>
      <c r="F303" s="264">
        <v>0</v>
      </c>
      <c r="G303" s="209"/>
      <c r="H303" s="210"/>
      <c r="I303" s="264">
        <f>F303-H303</f>
        <v>0</v>
      </c>
      <c r="J303" s="209"/>
      <c r="K303" s="209">
        <v>0</v>
      </c>
      <c r="L303" s="245">
        <f>F303-J303-K303</f>
        <v>0</v>
      </c>
    </row>
    <row r="304" spans="1:12" ht="15.75" customHeight="1">
      <c r="A304" s="78" t="s">
        <v>127</v>
      </c>
      <c r="B304" s="419" t="s">
        <v>128</v>
      </c>
      <c r="C304" s="419"/>
      <c r="D304" s="148">
        <f t="shared" ref="D304:L305" si="132">D305</f>
        <v>1358</v>
      </c>
      <c r="E304" s="148">
        <f t="shared" si="132"/>
        <v>3000</v>
      </c>
      <c r="F304" s="148">
        <f t="shared" si="132"/>
        <v>273096</v>
      </c>
      <c r="G304" s="148">
        <f t="shared" si="132"/>
        <v>0</v>
      </c>
      <c r="H304" s="149">
        <f t="shared" si="132"/>
        <v>273096</v>
      </c>
      <c r="I304" s="148">
        <f t="shared" si="132"/>
        <v>0</v>
      </c>
      <c r="J304" s="148">
        <f t="shared" si="132"/>
        <v>2641</v>
      </c>
      <c r="K304" s="148">
        <f t="shared" si="132"/>
        <v>0</v>
      </c>
      <c r="L304" s="148">
        <f t="shared" si="132"/>
        <v>270455</v>
      </c>
    </row>
    <row r="305" spans="1:12" ht="21" customHeight="1">
      <c r="A305" s="78" t="s">
        <v>129</v>
      </c>
      <c r="B305" s="439" t="s">
        <v>130</v>
      </c>
      <c r="C305" s="440"/>
      <c r="D305" s="148">
        <f t="shared" si="132"/>
        <v>1358</v>
      </c>
      <c r="E305" s="148">
        <f t="shared" si="132"/>
        <v>3000</v>
      </c>
      <c r="F305" s="148">
        <f t="shared" si="132"/>
        <v>273096</v>
      </c>
      <c r="G305" s="148">
        <f t="shared" si="132"/>
        <v>0</v>
      </c>
      <c r="H305" s="149">
        <f t="shared" si="132"/>
        <v>273096</v>
      </c>
      <c r="I305" s="148">
        <f t="shared" si="132"/>
        <v>0</v>
      </c>
      <c r="J305" s="148">
        <f t="shared" si="132"/>
        <v>2641</v>
      </c>
      <c r="K305" s="148">
        <f t="shared" si="132"/>
        <v>0</v>
      </c>
      <c r="L305" s="148">
        <f t="shared" si="132"/>
        <v>270455</v>
      </c>
    </row>
    <row r="306" spans="1:12" ht="15.75" customHeight="1">
      <c r="A306" s="76" t="s">
        <v>131</v>
      </c>
      <c r="B306" s="421" t="s">
        <v>132</v>
      </c>
      <c r="C306" s="425"/>
      <c r="D306" s="209">
        <v>1358</v>
      </c>
      <c r="E306" s="209">
        <v>3000</v>
      </c>
      <c r="F306" s="244">
        <f>H306+I306</f>
        <v>273096</v>
      </c>
      <c r="G306" s="209"/>
      <c r="H306" s="210">
        <v>273096</v>
      </c>
      <c r="I306" s="209">
        <v>0</v>
      </c>
      <c r="J306" s="209">
        <v>2641</v>
      </c>
      <c r="K306" s="209">
        <v>0</v>
      </c>
      <c r="L306" s="245">
        <f>F306-J306-K306</f>
        <v>270455</v>
      </c>
    </row>
    <row r="307" spans="1:12" ht="15" customHeight="1">
      <c r="A307" s="78" t="s">
        <v>133</v>
      </c>
      <c r="B307" s="419" t="s">
        <v>134</v>
      </c>
      <c r="C307" s="419"/>
      <c r="D307" s="148">
        <f t="shared" ref="D307:L307" si="133">D308+D319</f>
        <v>-14870181</v>
      </c>
      <c r="E307" s="148">
        <f t="shared" si="133"/>
        <v>-29533908</v>
      </c>
      <c r="F307" s="148">
        <f t="shared" si="133"/>
        <v>-3387311</v>
      </c>
      <c r="G307" s="148">
        <f t="shared" si="133"/>
        <v>0</v>
      </c>
      <c r="H307" s="149">
        <f t="shared" si="133"/>
        <v>16675747</v>
      </c>
      <c r="I307" s="148">
        <f t="shared" si="133"/>
        <v>-20063058</v>
      </c>
      <c r="J307" s="148">
        <f t="shared" si="133"/>
        <v>-18721831</v>
      </c>
      <c r="K307" s="148">
        <f t="shared" si="133"/>
        <v>0</v>
      </c>
      <c r="L307" s="148">
        <f t="shared" si="133"/>
        <v>15334520</v>
      </c>
    </row>
    <row r="308" spans="1:12" ht="14.25" customHeight="1">
      <c r="A308" s="78" t="s">
        <v>135</v>
      </c>
      <c r="B308" s="419" t="s">
        <v>136</v>
      </c>
      <c r="C308" s="419"/>
      <c r="D308" s="148">
        <f t="shared" ref="D308:L308" si="134">D309+D317</f>
        <v>10140447</v>
      </c>
      <c r="E308" s="148">
        <f t="shared" si="134"/>
        <v>11005447</v>
      </c>
      <c r="F308" s="148">
        <f t="shared" si="134"/>
        <v>14073451</v>
      </c>
      <c r="G308" s="148">
        <f t="shared" si="134"/>
        <v>0</v>
      </c>
      <c r="H308" s="149">
        <f t="shared" si="134"/>
        <v>3495371</v>
      </c>
      <c r="I308" s="148">
        <f t="shared" si="134"/>
        <v>10578080</v>
      </c>
      <c r="J308" s="148">
        <f t="shared" si="134"/>
        <v>11121905</v>
      </c>
      <c r="K308" s="148">
        <f t="shared" si="134"/>
        <v>0</v>
      </c>
      <c r="L308" s="148">
        <f t="shared" si="134"/>
        <v>2951546</v>
      </c>
    </row>
    <row r="309" spans="1:12" ht="30" customHeight="1">
      <c r="A309" s="53" t="s">
        <v>460</v>
      </c>
      <c r="B309" s="115" t="s">
        <v>138</v>
      </c>
      <c r="C309" s="116"/>
      <c r="D309" s="250">
        <f t="shared" ref="D309:L309" si="135">D310+D311+D312+D314+D316</f>
        <v>10140447</v>
      </c>
      <c r="E309" s="250">
        <f t="shared" si="135"/>
        <v>11005447</v>
      </c>
      <c r="F309" s="250">
        <f t="shared" si="135"/>
        <v>14073451</v>
      </c>
      <c r="G309" s="250">
        <f t="shared" si="135"/>
        <v>0</v>
      </c>
      <c r="H309" s="149">
        <f t="shared" si="135"/>
        <v>3495371</v>
      </c>
      <c r="I309" s="250">
        <f t="shared" si="135"/>
        <v>10578080</v>
      </c>
      <c r="J309" s="250">
        <f t="shared" si="135"/>
        <v>11121905</v>
      </c>
      <c r="K309" s="250">
        <f t="shared" si="135"/>
        <v>0</v>
      </c>
      <c r="L309" s="250">
        <f t="shared" si="135"/>
        <v>2951546</v>
      </c>
    </row>
    <row r="310" spans="1:12" ht="25.5" customHeight="1">
      <c r="A310" s="76" t="s">
        <v>139</v>
      </c>
      <c r="B310" s="430" t="s">
        <v>140</v>
      </c>
      <c r="C310" s="431"/>
      <c r="D310" s="209"/>
      <c r="E310" s="209"/>
      <c r="F310" s="252">
        <v>0</v>
      </c>
      <c r="G310" s="251"/>
      <c r="H310" s="149"/>
      <c r="I310" s="252">
        <f>F310-H310</f>
        <v>0</v>
      </c>
      <c r="J310" s="209"/>
      <c r="K310" s="209"/>
      <c r="L310" s="245">
        <f>F310-J310-K310</f>
        <v>0</v>
      </c>
    </row>
    <row r="311" spans="1:12" ht="27" customHeight="1">
      <c r="A311" s="76" t="s">
        <v>141</v>
      </c>
      <c r="B311" s="430" t="s">
        <v>142</v>
      </c>
      <c r="C311" s="431"/>
      <c r="D311" s="209"/>
      <c r="E311" s="209"/>
      <c r="F311" s="252">
        <v>0</v>
      </c>
      <c r="G311" s="251"/>
      <c r="H311" s="149"/>
      <c r="I311" s="252">
        <f>F311-H311</f>
        <v>0</v>
      </c>
      <c r="J311" s="209"/>
      <c r="K311" s="209"/>
      <c r="L311" s="245">
        <f>F311-J311-K311</f>
        <v>0</v>
      </c>
    </row>
    <row r="312" spans="1:12" ht="15.75" customHeight="1">
      <c r="A312" s="279" t="s">
        <v>143</v>
      </c>
      <c r="B312" s="435" t="s">
        <v>144</v>
      </c>
      <c r="C312" s="436"/>
      <c r="D312" s="280">
        <f>D313</f>
        <v>6140447</v>
      </c>
      <c r="E312" s="280">
        <f>E313</f>
        <v>6320447</v>
      </c>
      <c r="F312" s="281">
        <f>H312+I312</f>
        <v>9389232</v>
      </c>
      <c r="G312" s="280"/>
      <c r="H312" s="278">
        <f>H313</f>
        <v>3495371</v>
      </c>
      <c r="I312" s="281">
        <f>I313</f>
        <v>5893861</v>
      </c>
      <c r="J312" s="280">
        <f>J313</f>
        <v>6437686</v>
      </c>
      <c r="K312" s="280">
        <v>0</v>
      </c>
      <c r="L312" s="282">
        <f>F312-J312-K312</f>
        <v>2951546</v>
      </c>
    </row>
    <row r="313" spans="1:12" ht="28.5" customHeight="1">
      <c r="A313" s="135" t="s">
        <v>145</v>
      </c>
      <c r="B313" s="103" t="s">
        <v>146</v>
      </c>
      <c r="C313" s="104"/>
      <c r="D313" s="209">
        <v>6140447</v>
      </c>
      <c r="E313" s="209">
        <v>6320447</v>
      </c>
      <c r="F313" s="244">
        <f>H313+I313</f>
        <v>9389232</v>
      </c>
      <c r="G313" s="209"/>
      <c r="H313" s="210">
        <v>3495371</v>
      </c>
      <c r="I313" s="244">
        <v>5893861</v>
      </c>
      <c r="J313" s="255">
        <v>6437686</v>
      </c>
      <c r="K313" s="209"/>
      <c r="L313" s="283">
        <f>F313-J313-K313</f>
        <v>2951546</v>
      </c>
    </row>
    <row r="314" spans="1:12" ht="15">
      <c r="A314" s="284" t="s">
        <v>147</v>
      </c>
      <c r="B314" s="437" t="s">
        <v>148</v>
      </c>
      <c r="C314" s="438"/>
      <c r="D314" s="277">
        <f t="shared" ref="D314:L314" si="136">D315</f>
        <v>4000000</v>
      </c>
      <c r="E314" s="277">
        <f t="shared" si="136"/>
        <v>4685000</v>
      </c>
      <c r="F314" s="281">
        <f>H314+I314</f>
        <v>4684219</v>
      </c>
      <c r="G314" s="277">
        <f t="shared" si="136"/>
        <v>0</v>
      </c>
      <c r="H314" s="278">
        <f t="shared" si="136"/>
        <v>0</v>
      </c>
      <c r="I314" s="277">
        <f t="shared" si="136"/>
        <v>4684219</v>
      </c>
      <c r="J314" s="277">
        <f t="shared" si="136"/>
        <v>4684219</v>
      </c>
      <c r="K314" s="277">
        <f t="shared" si="136"/>
        <v>0</v>
      </c>
      <c r="L314" s="277">
        <f t="shared" si="136"/>
        <v>0</v>
      </c>
    </row>
    <row r="315" spans="1:12" ht="14.25" customHeight="1">
      <c r="A315" s="136" t="s">
        <v>149</v>
      </c>
      <c r="B315" s="112" t="s">
        <v>150</v>
      </c>
      <c r="C315" s="112"/>
      <c r="D315" s="209">
        <v>4000000</v>
      </c>
      <c r="E315" s="209">
        <v>4685000</v>
      </c>
      <c r="F315" s="244">
        <f>H315+I315</f>
        <v>4684219</v>
      </c>
      <c r="G315" s="251"/>
      <c r="H315" s="149"/>
      <c r="I315" s="252">
        <v>4684219</v>
      </c>
      <c r="J315" s="209">
        <v>4684219</v>
      </c>
      <c r="K315" s="209">
        <v>0</v>
      </c>
      <c r="L315" s="245">
        <f>F315-J315-K315</f>
        <v>0</v>
      </c>
    </row>
    <row r="316" spans="1:12" ht="13.5" customHeight="1">
      <c r="A316" s="76" t="s">
        <v>151</v>
      </c>
      <c r="B316" s="421" t="s">
        <v>152</v>
      </c>
      <c r="C316" s="425"/>
      <c r="D316" s="209"/>
      <c r="E316" s="209"/>
      <c r="F316" s="244">
        <f>H316+I316</f>
        <v>0</v>
      </c>
      <c r="G316" s="251"/>
      <c r="H316" s="149"/>
      <c r="I316" s="252">
        <v>0</v>
      </c>
      <c r="J316" s="209">
        <v>0</v>
      </c>
      <c r="K316" s="209">
        <v>0</v>
      </c>
      <c r="L316" s="245">
        <f>F316-J316-K316</f>
        <v>0</v>
      </c>
    </row>
    <row r="317" spans="1:12" ht="15" customHeight="1">
      <c r="A317" s="53" t="s">
        <v>153</v>
      </c>
      <c r="B317" s="426" t="s">
        <v>154</v>
      </c>
      <c r="C317" s="432"/>
      <c r="D317" s="250">
        <f t="shared" ref="D317:L317" si="137">D318</f>
        <v>0</v>
      </c>
      <c r="E317" s="250">
        <f t="shared" si="137"/>
        <v>0</v>
      </c>
      <c r="F317" s="250">
        <f t="shared" si="137"/>
        <v>0</v>
      </c>
      <c r="G317" s="250">
        <f t="shared" si="137"/>
        <v>0</v>
      </c>
      <c r="H317" s="149">
        <f t="shared" si="137"/>
        <v>0</v>
      </c>
      <c r="I317" s="250">
        <f t="shared" si="137"/>
        <v>0</v>
      </c>
      <c r="J317" s="250">
        <f t="shared" si="137"/>
        <v>0</v>
      </c>
      <c r="K317" s="250">
        <f t="shared" si="137"/>
        <v>0</v>
      </c>
      <c r="L317" s="250">
        <f t="shared" si="137"/>
        <v>0</v>
      </c>
    </row>
    <row r="318" spans="1:12" ht="15">
      <c r="A318" s="76" t="s">
        <v>155</v>
      </c>
      <c r="B318" s="413" t="s">
        <v>156</v>
      </c>
      <c r="C318" s="414"/>
      <c r="D318" s="285"/>
      <c r="E318" s="285"/>
      <c r="F318" s="286">
        <f>H318+I318</f>
        <v>0</v>
      </c>
      <c r="G318" s="285"/>
      <c r="H318" s="149"/>
      <c r="I318" s="285">
        <v>0</v>
      </c>
      <c r="J318" s="285">
        <v>0</v>
      </c>
      <c r="K318" s="285">
        <v>0</v>
      </c>
      <c r="L318" s="287">
        <f>F318-J318-K318</f>
        <v>0</v>
      </c>
    </row>
    <row r="319" spans="1:12" ht="26.25" customHeight="1">
      <c r="A319" s="78" t="s">
        <v>157</v>
      </c>
      <c r="B319" s="419" t="s">
        <v>158</v>
      </c>
      <c r="C319" s="419"/>
      <c r="D319" s="148">
        <f t="shared" ref="D319:L319" si="138">D320+D328+D331+D336+D343</f>
        <v>-25010628</v>
      </c>
      <c r="E319" s="148">
        <f t="shared" si="138"/>
        <v>-40539355</v>
      </c>
      <c r="F319" s="148">
        <f t="shared" si="138"/>
        <v>-17460762</v>
      </c>
      <c r="G319" s="148">
        <f t="shared" si="138"/>
        <v>0</v>
      </c>
      <c r="H319" s="149">
        <f t="shared" si="138"/>
        <v>13180376</v>
      </c>
      <c r="I319" s="148">
        <f t="shared" si="138"/>
        <v>-30641138</v>
      </c>
      <c r="J319" s="148">
        <f t="shared" si="138"/>
        <v>-29843736</v>
      </c>
      <c r="K319" s="148">
        <f t="shared" si="138"/>
        <v>0</v>
      </c>
      <c r="L319" s="148">
        <f t="shared" si="138"/>
        <v>12382974</v>
      </c>
    </row>
    <row r="320" spans="1:12" ht="39" customHeight="1">
      <c r="A320" s="53" t="s">
        <v>159</v>
      </c>
      <c r="B320" s="433" t="s">
        <v>160</v>
      </c>
      <c r="C320" s="434"/>
      <c r="D320" s="250">
        <f t="shared" ref="D320:L320" si="139">D321+D322+D323+D324+D325+D326+D327</f>
        <v>297715</v>
      </c>
      <c r="E320" s="250">
        <f t="shared" si="139"/>
        <v>436660</v>
      </c>
      <c r="F320" s="250">
        <f t="shared" si="139"/>
        <v>5985184</v>
      </c>
      <c r="G320" s="250">
        <f t="shared" si="139"/>
        <v>0</v>
      </c>
      <c r="H320" s="149">
        <f t="shared" si="139"/>
        <v>5532903</v>
      </c>
      <c r="I320" s="250">
        <f t="shared" si="139"/>
        <v>452281</v>
      </c>
      <c r="J320" s="250">
        <f t="shared" si="139"/>
        <v>458908</v>
      </c>
      <c r="K320" s="250">
        <f t="shared" si="139"/>
        <v>0</v>
      </c>
      <c r="L320" s="250">
        <f t="shared" si="139"/>
        <v>5526276</v>
      </c>
    </row>
    <row r="321" spans="1:12" ht="16.5" customHeight="1">
      <c r="A321" s="76" t="s">
        <v>161</v>
      </c>
      <c r="B321" s="421" t="s">
        <v>162</v>
      </c>
      <c r="C321" s="425"/>
      <c r="D321" s="209">
        <v>0</v>
      </c>
      <c r="E321" s="209"/>
      <c r="F321" s="252">
        <v>0</v>
      </c>
      <c r="G321" s="251"/>
      <c r="H321" s="149"/>
      <c r="I321" s="244">
        <f t="shared" ref="I321:I325" si="140">J321</f>
        <v>0</v>
      </c>
      <c r="J321" s="209"/>
      <c r="K321" s="209">
        <v>0</v>
      </c>
      <c r="L321" s="245">
        <f t="shared" ref="L321:L327" si="141">F321-J321-K321</f>
        <v>0</v>
      </c>
    </row>
    <row r="322" spans="1:12" ht="30" customHeight="1">
      <c r="A322" s="76" t="s">
        <v>163</v>
      </c>
      <c r="B322" s="413" t="s">
        <v>164</v>
      </c>
      <c r="C322" s="414"/>
      <c r="D322" s="209">
        <v>257055</v>
      </c>
      <c r="E322" s="209">
        <v>410000</v>
      </c>
      <c r="F322" s="244">
        <f>H322+I322</f>
        <v>435038</v>
      </c>
      <c r="G322" s="209"/>
      <c r="H322" s="210"/>
      <c r="I322" s="244">
        <f t="shared" si="140"/>
        <v>435038</v>
      </c>
      <c r="J322" s="209">
        <v>435038</v>
      </c>
      <c r="K322" s="209">
        <v>0</v>
      </c>
      <c r="L322" s="245">
        <f t="shared" si="141"/>
        <v>0</v>
      </c>
    </row>
    <row r="323" spans="1:12" ht="30.75" hidden="1" customHeight="1">
      <c r="A323" s="76" t="s">
        <v>165</v>
      </c>
      <c r="B323" s="421" t="s">
        <v>166</v>
      </c>
      <c r="C323" s="425"/>
      <c r="D323" s="209">
        <v>0</v>
      </c>
      <c r="E323" s="209"/>
      <c r="F323" s="252">
        <v>0</v>
      </c>
      <c r="G323" s="251"/>
      <c r="H323" s="149"/>
      <c r="I323" s="244">
        <f t="shared" si="140"/>
        <v>0</v>
      </c>
      <c r="J323" s="209"/>
      <c r="K323" s="209"/>
      <c r="L323" s="245">
        <f t="shared" si="141"/>
        <v>0</v>
      </c>
    </row>
    <row r="324" spans="1:12" ht="15.75" hidden="1" customHeight="1">
      <c r="A324" s="76" t="s">
        <v>167</v>
      </c>
      <c r="B324" s="421" t="s">
        <v>168</v>
      </c>
      <c r="C324" s="425"/>
      <c r="D324" s="209">
        <v>0</v>
      </c>
      <c r="E324" s="209"/>
      <c r="F324" s="252">
        <v>0</v>
      </c>
      <c r="G324" s="251"/>
      <c r="H324" s="149"/>
      <c r="I324" s="244">
        <f t="shared" si="140"/>
        <v>0</v>
      </c>
      <c r="J324" s="209"/>
      <c r="K324" s="209"/>
      <c r="L324" s="245">
        <f t="shared" si="141"/>
        <v>0</v>
      </c>
    </row>
    <row r="325" spans="1:12" ht="28.5" customHeight="1">
      <c r="A325" s="76" t="s">
        <v>169</v>
      </c>
      <c r="B325" s="421" t="s">
        <v>170</v>
      </c>
      <c r="C325" s="425"/>
      <c r="D325" s="209">
        <v>0</v>
      </c>
      <c r="E325" s="209"/>
      <c r="F325" s="244">
        <v>0</v>
      </c>
      <c r="G325" s="209"/>
      <c r="H325" s="210"/>
      <c r="I325" s="244">
        <f t="shared" si="140"/>
        <v>0</v>
      </c>
      <c r="J325" s="209"/>
      <c r="K325" s="209">
        <v>0</v>
      </c>
      <c r="L325" s="245">
        <f t="shared" si="141"/>
        <v>0</v>
      </c>
    </row>
    <row r="326" spans="1:12" ht="15" customHeight="1">
      <c r="A326" s="76" t="s">
        <v>171</v>
      </c>
      <c r="B326" s="421" t="s">
        <v>172</v>
      </c>
      <c r="C326" s="425"/>
      <c r="D326" s="209">
        <v>31354</v>
      </c>
      <c r="E326" s="209">
        <v>16354</v>
      </c>
      <c r="F326" s="244">
        <f>H326+I326</f>
        <v>5540259</v>
      </c>
      <c r="G326" s="209"/>
      <c r="H326" s="210">
        <v>5532903</v>
      </c>
      <c r="I326" s="244">
        <v>7356</v>
      </c>
      <c r="J326" s="267">
        <v>13983</v>
      </c>
      <c r="K326" s="209">
        <v>0</v>
      </c>
      <c r="L326" s="245">
        <f t="shared" si="141"/>
        <v>5526276</v>
      </c>
    </row>
    <row r="327" spans="1:12" ht="13.5" customHeight="1">
      <c r="A327" s="76" t="s">
        <v>173</v>
      </c>
      <c r="B327" s="430" t="s">
        <v>174</v>
      </c>
      <c r="C327" s="431"/>
      <c r="D327" s="209">
        <v>9306</v>
      </c>
      <c r="E327" s="209">
        <v>10306</v>
      </c>
      <c r="F327" s="244">
        <f>H327+I327</f>
        <v>9887</v>
      </c>
      <c r="G327" s="209"/>
      <c r="H327" s="210"/>
      <c r="I327" s="244">
        <f>J327</f>
        <v>9887</v>
      </c>
      <c r="J327" s="255">
        <v>9887</v>
      </c>
      <c r="K327" s="209">
        <v>0</v>
      </c>
      <c r="L327" s="245">
        <f t="shared" si="141"/>
        <v>0</v>
      </c>
    </row>
    <row r="328" spans="1:12" ht="30.75" customHeight="1">
      <c r="A328" s="53" t="s">
        <v>175</v>
      </c>
      <c r="B328" s="426" t="s">
        <v>176</v>
      </c>
      <c r="C328" s="432"/>
      <c r="D328" s="250">
        <f t="shared" ref="D328:L328" si="142">D329+D330</f>
        <v>115583</v>
      </c>
      <c r="E328" s="250">
        <f t="shared" si="142"/>
        <v>131000</v>
      </c>
      <c r="F328" s="250">
        <f t="shared" si="142"/>
        <v>133137</v>
      </c>
      <c r="G328" s="250">
        <f t="shared" si="142"/>
        <v>0</v>
      </c>
      <c r="H328" s="149">
        <f t="shared" si="142"/>
        <v>0</v>
      </c>
      <c r="I328" s="250">
        <f t="shared" si="142"/>
        <v>133137</v>
      </c>
      <c r="J328" s="250">
        <f t="shared" si="142"/>
        <v>133137</v>
      </c>
      <c r="K328" s="250">
        <v>0</v>
      </c>
      <c r="L328" s="250">
        <f t="shared" si="142"/>
        <v>0</v>
      </c>
    </row>
    <row r="329" spans="1:12" ht="14.25" customHeight="1">
      <c r="A329" s="76" t="s">
        <v>177</v>
      </c>
      <c r="B329" s="421" t="s">
        <v>178</v>
      </c>
      <c r="C329" s="425"/>
      <c r="D329" s="209">
        <v>3306</v>
      </c>
      <c r="E329" s="209">
        <f>3306+1694</f>
        <v>5000</v>
      </c>
      <c r="F329" s="244">
        <f>H329+I329</f>
        <v>4728</v>
      </c>
      <c r="G329" s="209"/>
      <c r="H329" s="210">
        <v>0</v>
      </c>
      <c r="I329" s="209">
        <f>J329</f>
        <v>4728</v>
      </c>
      <c r="J329" s="209">
        <v>4728</v>
      </c>
      <c r="K329" s="209">
        <v>0</v>
      </c>
      <c r="L329" s="245">
        <f>F329-J329-K329</f>
        <v>0</v>
      </c>
    </row>
    <row r="330" spans="1:12" ht="14.25" customHeight="1">
      <c r="A330" s="76" t="s">
        <v>179</v>
      </c>
      <c r="B330" s="421" t="s">
        <v>180</v>
      </c>
      <c r="C330" s="425"/>
      <c r="D330" s="209">
        <v>112277</v>
      </c>
      <c r="E330" s="209">
        <v>126000</v>
      </c>
      <c r="F330" s="244">
        <f>H330+I330</f>
        <v>128409</v>
      </c>
      <c r="G330" s="209"/>
      <c r="H330" s="210"/>
      <c r="I330" s="209">
        <f>J330</f>
        <v>128409</v>
      </c>
      <c r="J330" s="255">
        <v>128409</v>
      </c>
      <c r="K330" s="209">
        <v>0</v>
      </c>
      <c r="L330" s="245">
        <f>F330-J330-K330</f>
        <v>0</v>
      </c>
    </row>
    <row r="331" spans="1:12" ht="31.5" customHeight="1">
      <c r="A331" s="53" t="s">
        <v>181</v>
      </c>
      <c r="B331" s="426" t="s">
        <v>182</v>
      </c>
      <c r="C331" s="427"/>
      <c r="D331" s="250">
        <f t="shared" ref="D331:L331" si="143">D332+D333+D334+D335</f>
        <v>5269038</v>
      </c>
      <c r="E331" s="250">
        <f t="shared" si="143"/>
        <v>4263020</v>
      </c>
      <c r="F331" s="250">
        <f t="shared" si="143"/>
        <v>10744457</v>
      </c>
      <c r="G331" s="250">
        <f t="shared" si="143"/>
        <v>0</v>
      </c>
      <c r="H331" s="149">
        <f t="shared" si="143"/>
        <v>7097342</v>
      </c>
      <c r="I331" s="250">
        <f t="shared" si="143"/>
        <v>3647115</v>
      </c>
      <c r="J331" s="250">
        <f t="shared" si="143"/>
        <v>4324093</v>
      </c>
      <c r="K331" s="250">
        <f t="shared" si="143"/>
        <v>0</v>
      </c>
      <c r="L331" s="250">
        <f t="shared" si="143"/>
        <v>6420364</v>
      </c>
    </row>
    <row r="332" spans="1:12" ht="27.75" customHeight="1">
      <c r="A332" s="110" t="s">
        <v>183</v>
      </c>
      <c r="B332" s="428" t="s">
        <v>184</v>
      </c>
      <c r="C332" s="429"/>
      <c r="D332" s="209">
        <v>5258885</v>
      </c>
      <c r="E332" s="209">
        <v>4258885</v>
      </c>
      <c r="F332" s="244">
        <f>H332+I332</f>
        <v>8889704</v>
      </c>
      <c r="G332" s="209"/>
      <c r="H332" s="210">
        <v>5242829</v>
      </c>
      <c r="I332" s="264">
        <f>5498978-1852103</f>
        <v>3646875</v>
      </c>
      <c r="J332" s="268">
        <v>4321443</v>
      </c>
      <c r="K332" s="209">
        <v>0</v>
      </c>
      <c r="L332" s="245">
        <f>F332-J332-K332</f>
        <v>4568261</v>
      </c>
    </row>
    <row r="333" spans="1:12" ht="27.75" customHeight="1">
      <c r="A333" s="110" t="s">
        <v>185</v>
      </c>
      <c r="B333" s="421" t="s">
        <v>186</v>
      </c>
      <c r="C333" s="422"/>
      <c r="D333" s="209">
        <v>0</v>
      </c>
      <c r="E333" s="209"/>
      <c r="F333" s="244">
        <v>0</v>
      </c>
      <c r="G333" s="209"/>
      <c r="H333" s="210"/>
      <c r="I333" s="264">
        <f>F333-H333</f>
        <v>0</v>
      </c>
      <c r="J333" s="209"/>
      <c r="K333" s="209">
        <v>0</v>
      </c>
      <c r="L333" s="245">
        <f>F333-J333-K333</f>
        <v>0</v>
      </c>
    </row>
    <row r="334" spans="1:12" ht="24.75" customHeight="1">
      <c r="A334" s="110" t="s">
        <v>187</v>
      </c>
      <c r="B334" s="421" t="s">
        <v>188</v>
      </c>
      <c r="C334" s="422"/>
      <c r="D334" s="209">
        <v>1059</v>
      </c>
      <c r="E334" s="209">
        <v>1059</v>
      </c>
      <c r="F334" s="244">
        <f>H334+I334</f>
        <v>240</v>
      </c>
      <c r="G334" s="209"/>
      <c r="H334" s="210"/>
      <c r="I334" s="264">
        <f>J334</f>
        <v>240</v>
      </c>
      <c r="J334" s="209">
        <v>240</v>
      </c>
      <c r="K334" s="209">
        <v>0</v>
      </c>
      <c r="L334" s="245">
        <f>F334-J334-K334</f>
        <v>0</v>
      </c>
    </row>
    <row r="335" spans="1:12" ht="20.100000000000001" customHeight="1">
      <c r="A335" s="110" t="s">
        <v>189</v>
      </c>
      <c r="B335" s="413" t="s">
        <v>190</v>
      </c>
      <c r="C335" s="418"/>
      <c r="D335" s="209">
        <v>9094</v>
      </c>
      <c r="E335" s="209">
        <v>3076</v>
      </c>
      <c r="F335" s="244">
        <f>H335+I335</f>
        <v>1854513</v>
      </c>
      <c r="G335" s="209"/>
      <c r="H335" s="210">
        <v>1854513</v>
      </c>
      <c r="I335" s="264">
        <v>0</v>
      </c>
      <c r="J335" s="209">
        <v>2410</v>
      </c>
      <c r="K335" s="209">
        <v>0</v>
      </c>
      <c r="L335" s="245">
        <f>F335-J335-K335</f>
        <v>1852103</v>
      </c>
    </row>
    <row r="336" spans="1:12" ht="27.75" customHeight="1">
      <c r="A336" s="53" t="s">
        <v>461</v>
      </c>
      <c r="B336" s="115" t="s">
        <v>192</v>
      </c>
      <c r="C336" s="290"/>
      <c r="D336" s="250">
        <f t="shared" ref="D336:L336" si="144">D337+D338+D339+D340+D342+D341</f>
        <v>6398700</v>
      </c>
      <c r="E336" s="250">
        <f t="shared" si="144"/>
        <v>4880200</v>
      </c>
      <c r="F336" s="250">
        <f t="shared" si="144"/>
        <v>5291312</v>
      </c>
      <c r="G336" s="250">
        <f t="shared" si="144"/>
        <v>0</v>
      </c>
      <c r="H336" s="149">
        <f t="shared" si="144"/>
        <v>550131</v>
      </c>
      <c r="I336" s="250">
        <f t="shared" si="144"/>
        <v>4741181</v>
      </c>
      <c r="J336" s="250">
        <f t="shared" si="144"/>
        <v>4854978</v>
      </c>
      <c r="K336" s="250">
        <f t="shared" si="144"/>
        <v>0</v>
      </c>
      <c r="L336" s="250">
        <f t="shared" si="144"/>
        <v>436334</v>
      </c>
    </row>
    <row r="337" spans="1:12" ht="20.25" customHeight="1">
      <c r="A337" s="76" t="s">
        <v>193</v>
      </c>
      <c r="B337" s="112" t="s">
        <v>194</v>
      </c>
      <c r="C337" s="289"/>
      <c r="D337" s="209">
        <v>0</v>
      </c>
      <c r="E337" s="209"/>
      <c r="F337" s="252">
        <v>0</v>
      </c>
      <c r="G337" s="251"/>
      <c r="H337" s="149"/>
      <c r="I337" s="252">
        <f>F337-H337</f>
        <v>0</v>
      </c>
      <c r="J337" s="209"/>
      <c r="K337" s="209">
        <v>0</v>
      </c>
      <c r="L337" s="245">
        <f t="shared" ref="L337:L342" si="145">F337-J337-K337</f>
        <v>0</v>
      </c>
    </row>
    <row r="338" spans="1:12" ht="24.75" customHeight="1">
      <c r="A338" s="76" t="s">
        <v>195</v>
      </c>
      <c r="B338" s="103" t="s">
        <v>196</v>
      </c>
      <c r="C338" s="288"/>
      <c r="D338" s="209">
        <v>0</v>
      </c>
      <c r="E338" s="209"/>
      <c r="F338" s="252">
        <v>0</v>
      </c>
      <c r="G338" s="251"/>
      <c r="H338" s="149"/>
      <c r="I338" s="252">
        <f>F338-H338</f>
        <v>0</v>
      </c>
      <c r="J338" s="209"/>
      <c r="K338" s="209">
        <v>0</v>
      </c>
      <c r="L338" s="245">
        <f t="shared" si="145"/>
        <v>0</v>
      </c>
    </row>
    <row r="339" spans="1:12" ht="15">
      <c r="A339" s="76" t="s">
        <v>197</v>
      </c>
      <c r="B339" s="104" t="s">
        <v>198</v>
      </c>
      <c r="C339" s="291"/>
      <c r="D339" s="209">
        <v>506574</v>
      </c>
      <c r="E339" s="209">
        <v>506574</v>
      </c>
      <c r="F339" s="244">
        <f>H339+I339</f>
        <v>806086</v>
      </c>
      <c r="G339" s="209"/>
      <c r="H339" s="210">
        <v>405998</v>
      </c>
      <c r="I339" s="252">
        <v>400088</v>
      </c>
      <c r="J339" s="268">
        <v>454515</v>
      </c>
      <c r="K339" s="209">
        <v>0</v>
      </c>
      <c r="L339" s="245">
        <f t="shared" si="145"/>
        <v>351571</v>
      </c>
    </row>
    <row r="340" spans="1:12" ht="15">
      <c r="A340" s="76" t="s">
        <v>201</v>
      </c>
      <c r="B340" s="421" t="s">
        <v>202</v>
      </c>
      <c r="C340" s="422"/>
      <c r="D340" s="209">
        <v>0</v>
      </c>
      <c r="E340" s="209"/>
      <c r="F340" s="244">
        <v>0</v>
      </c>
      <c r="G340" s="209"/>
      <c r="H340" s="210"/>
      <c r="I340" s="244">
        <f>F340-H340</f>
        <v>0</v>
      </c>
      <c r="J340" s="209"/>
      <c r="K340" s="209">
        <v>0</v>
      </c>
      <c r="L340" s="245">
        <f t="shared" si="145"/>
        <v>0</v>
      </c>
    </row>
    <row r="341" spans="1:12" ht="25.5">
      <c r="A341" s="76" t="s">
        <v>209</v>
      </c>
      <c r="B341" s="104" t="s">
        <v>210</v>
      </c>
      <c r="C341" s="288"/>
      <c r="D341" s="209"/>
      <c r="E341" s="209"/>
      <c r="F341" s="244">
        <v>0</v>
      </c>
      <c r="G341" s="209"/>
      <c r="H341" s="210"/>
      <c r="I341" s="244">
        <f>F341-H341</f>
        <v>0</v>
      </c>
      <c r="J341" s="209"/>
      <c r="K341" s="209">
        <v>0</v>
      </c>
      <c r="L341" s="245">
        <f t="shared" si="145"/>
        <v>0</v>
      </c>
    </row>
    <row r="342" spans="1:12" ht="16.5" customHeight="1">
      <c r="A342" s="76" t="s">
        <v>213</v>
      </c>
      <c r="B342" s="421" t="s">
        <v>214</v>
      </c>
      <c r="C342" s="422"/>
      <c r="D342" s="209">
        <v>5892126</v>
      </c>
      <c r="E342" s="209">
        <v>4373626</v>
      </c>
      <c r="F342" s="244">
        <f t="shared" ref="F342" si="146">H342+I342</f>
        <v>4485226</v>
      </c>
      <c r="G342" s="209"/>
      <c r="H342" s="210">
        <v>144133</v>
      </c>
      <c r="I342" s="244">
        <v>4341093</v>
      </c>
      <c r="J342" s="209">
        <v>4400463</v>
      </c>
      <c r="K342" s="209">
        <v>0</v>
      </c>
      <c r="L342" s="245">
        <f t="shared" si="145"/>
        <v>84763</v>
      </c>
    </row>
    <row r="343" spans="1:12" ht="25.5">
      <c r="A343" s="53" t="s">
        <v>462</v>
      </c>
      <c r="B343" s="109" t="s">
        <v>216</v>
      </c>
      <c r="C343" s="292"/>
      <c r="D343" s="250">
        <f t="shared" ref="D343:L343" si="147">D344+D345+D346</f>
        <v>-37091664</v>
      </c>
      <c r="E343" s="250">
        <f t="shared" si="147"/>
        <v>-50250235</v>
      </c>
      <c r="F343" s="250">
        <f t="shared" si="147"/>
        <v>-39614852</v>
      </c>
      <c r="G343" s="250">
        <f t="shared" si="147"/>
        <v>0</v>
      </c>
      <c r="H343" s="149">
        <f t="shared" si="147"/>
        <v>0</v>
      </c>
      <c r="I343" s="250">
        <f t="shared" si="147"/>
        <v>-39614852</v>
      </c>
      <c r="J343" s="250">
        <f t="shared" si="147"/>
        <v>-39614852</v>
      </c>
      <c r="K343" s="250">
        <v>0</v>
      </c>
      <c r="L343" s="250">
        <f t="shared" si="147"/>
        <v>0</v>
      </c>
    </row>
    <row r="344" spans="1:12" ht="18.75" customHeight="1">
      <c r="A344" s="76" t="s">
        <v>217</v>
      </c>
      <c r="B344" s="103" t="s">
        <v>218</v>
      </c>
      <c r="C344" s="288"/>
      <c r="D344" s="209">
        <v>0</v>
      </c>
      <c r="E344" s="209">
        <v>0</v>
      </c>
      <c r="F344" s="244">
        <f>H344+I344</f>
        <v>0</v>
      </c>
      <c r="G344" s="209"/>
      <c r="H344" s="210"/>
      <c r="I344" s="293">
        <v>0</v>
      </c>
      <c r="J344" s="209">
        <v>0</v>
      </c>
      <c r="K344" s="209">
        <v>0</v>
      </c>
      <c r="L344" s="245">
        <f>F344-J344-K344</f>
        <v>0</v>
      </c>
    </row>
    <row r="345" spans="1:12" ht="42" customHeight="1">
      <c r="A345" s="294" t="s">
        <v>463</v>
      </c>
      <c r="B345" s="104" t="s">
        <v>220</v>
      </c>
      <c r="C345" s="288"/>
      <c r="D345" s="209">
        <v>-37091664</v>
      </c>
      <c r="E345" s="209">
        <v>-50250235</v>
      </c>
      <c r="F345" s="244">
        <f>H345+I345</f>
        <v>-39614852</v>
      </c>
      <c r="G345" s="209"/>
      <c r="H345" s="210"/>
      <c r="I345" s="293">
        <f>J345</f>
        <v>-39614852</v>
      </c>
      <c r="J345" s="209">
        <v>-39614852</v>
      </c>
      <c r="K345" s="209">
        <v>0</v>
      </c>
      <c r="L345" s="245">
        <f>F345-J345-K345</f>
        <v>0</v>
      </c>
    </row>
    <row r="346" spans="1:12" ht="15">
      <c r="A346" s="76" t="s">
        <v>223</v>
      </c>
      <c r="B346" s="103" t="s">
        <v>224</v>
      </c>
      <c r="C346" s="288"/>
      <c r="D346" s="209">
        <v>0</v>
      </c>
      <c r="E346" s="209"/>
      <c r="F346" s="244">
        <f>H346+I346</f>
        <v>0</v>
      </c>
      <c r="G346" s="209"/>
      <c r="H346" s="210"/>
      <c r="I346" s="293">
        <f>J346</f>
        <v>0</v>
      </c>
      <c r="J346" s="209"/>
      <c r="K346" s="209">
        <v>0</v>
      </c>
      <c r="L346" s="245">
        <f>F346-J346-K346</f>
        <v>0</v>
      </c>
    </row>
    <row r="347" spans="1:12" ht="21" customHeight="1">
      <c r="A347" s="53" t="s">
        <v>239</v>
      </c>
      <c r="B347" s="423" t="s">
        <v>240</v>
      </c>
      <c r="C347" s="424"/>
      <c r="D347" s="250">
        <f t="shared" ref="D347:L347" si="148">D348</f>
        <v>0</v>
      </c>
      <c r="E347" s="250">
        <f t="shared" si="148"/>
        <v>0</v>
      </c>
      <c r="F347" s="250">
        <f t="shared" si="148"/>
        <v>0</v>
      </c>
      <c r="G347" s="250">
        <f t="shared" si="148"/>
        <v>0</v>
      </c>
      <c r="H347" s="149">
        <f t="shared" si="148"/>
        <v>0</v>
      </c>
      <c r="I347" s="250">
        <f t="shared" si="148"/>
        <v>0</v>
      </c>
      <c r="J347" s="250">
        <f t="shared" si="148"/>
        <v>0</v>
      </c>
      <c r="K347" s="250">
        <f t="shared" si="148"/>
        <v>0</v>
      </c>
      <c r="L347" s="250">
        <f t="shared" si="148"/>
        <v>0</v>
      </c>
    </row>
    <row r="348" spans="1:12" ht="26.25" customHeight="1">
      <c r="A348" s="53" t="s">
        <v>464</v>
      </c>
      <c r="B348" s="115" t="s">
        <v>242</v>
      </c>
      <c r="C348" s="295"/>
      <c r="D348" s="250">
        <f t="shared" ref="D348:L348" si="149">D349+D350+D351+D352+D353</f>
        <v>0</v>
      </c>
      <c r="E348" s="250">
        <f t="shared" si="149"/>
        <v>0</v>
      </c>
      <c r="F348" s="250">
        <f t="shared" si="149"/>
        <v>0</v>
      </c>
      <c r="G348" s="250">
        <f t="shared" si="149"/>
        <v>0</v>
      </c>
      <c r="H348" s="149">
        <f t="shared" si="149"/>
        <v>0</v>
      </c>
      <c r="I348" s="250">
        <f t="shared" si="149"/>
        <v>0</v>
      </c>
      <c r="J348" s="250">
        <f t="shared" si="149"/>
        <v>0</v>
      </c>
      <c r="K348" s="250">
        <f t="shared" si="149"/>
        <v>0</v>
      </c>
      <c r="L348" s="250">
        <f t="shared" si="149"/>
        <v>0</v>
      </c>
    </row>
    <row r="349" spans="1:12" ht="24.95" hidden="1" customHeight="1">
      <c r="A349" s="110" t="s">
        <v>243</v>
      </c>
      <c r="B349" s="414" t="s">
        <v>244</v>
      </c>
      <c r="C349" s="418"/>
      <c r="D349" s="209"/>
      <c r="E349" s="209"/>
      <c r="F349" s="252">
        <v>0</v>
      </c>
      <c r="G349" s="251"/>
      <c r="H349" s="149"/>
      <c r="I349" s="252">
        <f>F349-H349</f>
        <v>0</v>
      </c>
      <c r="J349" s="209"/>
      <c r="K349" s="209"/>
      <c r="L349" s="245">
        <f>F349-J349-K349</f>
        <v>0</v>
      </c>
    </row>
    <row r="350" spans="1:12" ht="24.95" hidden="1" customHeight="1">
      <c r="A350" s="110" t="s">
        <v>465</v>
      </c>
      <c r="B350" s="414" t="s">
        <v>246</v>
      </c>
      <c r="C350" s="418"/>
      <c r="D350" s="209"/>
      <c r="E350" s="209"/>
      <c r="F350" s="252">
        <v>0</v>
      </c>
      <c r="G350" s="251"/>
      <c r="H350" s="149"/>
      <c r="I350" s="252">
        <f>F350-H350</f>
        <v>0</v>
      </c>
      <c r="J350" s="209"/>
      <c r="K350" s="209"/>
      <c r="L350" s="245">
        <f>F350-J350-K350</f>
        <v>0</v>
      </c>
    </row>
    <row r="351" spans="1:12" ht="24.95" hidden="1" customHeight="1">
      <c r="A351" s="110" t="s">
        <v>247</v>
      </c>
      <c r="B351" s="414" t="s">
        <v>248</v>
      </c>
      <c r="C351" s="418"/>
      <c r="D351" s="209"/>
      <c r="E351" s="209"/>
      <c r="F351" s="252">
        <v>0</v>
      </c>
      <c r="G351" s="251"/>
      <c r="H351" s="149"/>
      <c r="I351" s="252">
        <f>F351-H351</f>
        <v>0</v>
      </c>
      <c r="J351" s="209"/>
      <c r="K351" s="209"/>
      <c r="L351" s="245">
        <f>F351-J351-K351</f>
        <v>0</v>
      </c>
    </row>
    <row r="352" spans="1:12" ht="24.95" hidden="1" customHeight="1">
      <c r="A352" s="110" t="s">
        <v>249</v>
      </c>
      <c r="B352" s="414" t="s">
        <v>250</v>
      </c>
      <c r="C352" s="418"/>
      <c r="D352" s="209"/>
      <c r="E352" s="209"/>
      <c r="F352" s="252">
        <v>0</v>
      </c>
      <c r="G352" s="251"/>
      <c r="H352" s="149"/>
      <c r="I352" s="252">
        <f>F352-H352</f>
        <v>0</v>
      </c>
      <c r="J352" s="209"/>
      <c r="K352" s="209"/>
      <c r="L352" s="245">
        <f>F352-J352-K352</f>
        <v>0</v>
      </c>
    </row>
    <row r="353" spans="1:12" ht="15.75" customHeight="1">
      <c r="A353" s="76" t="s">
        <v>257</v>
      </c>
      <c r="B353" s="296" t="s">
        <v>258</v>
      </c>
      <c r="C353" s="297"/>
      <c r="D353" s="209"/>
      <c r="E353" s="209"/>
      <c r="F353" s="252">
        <v>0</v>
      </c>
      <c r="G353" s="251"/>
      <c r="H353" s="149"/>
      <c r="I353" s="252">
        <f>F353-H353</f>
        <v>0</v>
      </c>
      <c r="J353" s="209"/>
      <c r="K353" s="209">
        <v>0</v>
      </c>
      <c r="L353" s="245">
        <f>F353-J353-K353</f>
        <v>0</v>
      </c>
    </row>
    <row r="354" spans="1:12" ht="20.25" customHeight="1">
      <c r="A354" s="193" t="s">
        <v>466</v>
      </c>
      <c r="B354" s="298" t="s">
        <v>260</v>
      </c>
      <c r="C354" s="299"/>
      <c r="D354" s="207">
        <f t="shared" ref="D354:L354" si="150">D355</f>
        <v>7625000</v>
      </c>
      <c r="E354" s="207">
        <f t="shared" si="150"/>
        <v>5766959</v>
      </c>
      <c r="F354" s="207">
        <f t="shared" si="150"/>
        <v>5049864</v>
      </c>
      <c r="G354" s="207">
        <f t="shared" si="150"/>
        <v>0</v>
      </c>
      <c r="H354" s="149">
        <f t="shared" si="150"/>
        <v>0</v>
      </c>
      <c r="I354" s="207">
        <f t="shared" si="150"/>
        <v>5049864</v>
      </c>
      <c r="J354" s="207">
        <f t="shared" si="150"/>
        <v>5049864</v>
      </c>
      <c r="K354" s="207">
        <f>K355</f>
        <v>0</v>
      </c>
      <c r="L354" s="207">
        <f t="shared" si="150"/>
        <v>0</v>
      </c>
    </row>
    <row r="355" spans="1:12" ht="30.75" customHeight="1">
      <c r="A355" s="193" t="s">
        <v>261</v>
      </c>
      <c r="B355" s="298" t="s">
        <v>262</v>
      </c>
      <c r="C355" s="299"/>
      <c r="D355" s="207">
        <f t="shared" ref="D355:L355" si="151">D356+D370</f>
        <v>7625000</v>
      </c>
      <c r="E355" s="207">
        <f t="shared" si="151"/>
        <v>5766959</v>
      </c>
      <c r="F355" s="207">
        <f t="shared" si="151"/>
        <v>5049864</v>
      </c>
      <c r="G355" s="207">
        <f t="shared" si="151"/>
        <v>0</v>
      </c>
      <c r="H355" s="149">
        <f t="shared" si="151"/>
        <v>0</v>
      </c>
      <c r="I355" s="207">
        <f t="shared" si="151"/>
        <v>5049864</v>
      </c>
      <c r="J355" s="207">
        <f t="shared" si="151"/>
        <v>5049864</v>
      </c>
      <c r="K355" s="207">
        <f t="shared" si="151"/>
        <v>0</v>
      </c>
      <c r="L355" s="207">
        <f t="shared" si="151"/>
        <v>0</v>
      </c>
    </row>
    <row r="356" spans="1:12" ht="43.5" customHeight="1">
      <c r="A356" s="193" t="s">
        <v>467</v>
      </c>
      <c r="B356" s="300" t="s">
        <v>264</v>
      </c>
      <c r="C356" s="299"/>
      <c r="D356" s="207">
        <f t="shared" ref="D356:L356" si="152">D357+D358+D359+D360+D361+D362+D363+D364+D365+D366+D367+D368+D369</f>
        <v>7625000</v>
      </c>
      <c r="E356" s="207">
        <f t="shared" si="152"/>
        <v>5629000</v>
      </c>
      <c r="F356" s="207">
        <f t="shared" si="152"/>
        <v>4931828</v>
      </c>
      <c r="G356" s="207">
        <f t="shared" si="152"/>
        <v>0</v>
      </c>
      <c r="H356" s="149">
        <f t="shared" si="152"/>
        <v>0</v>
      </c>
      <c r="I356" s="207">
        <f t="shared" si="152"/>
        <v>4931828</v>
      </c>
      <c r="J356" s="207">
        <f t="shared" si="152"/>
        <v>4931828</v>
      </c>
      <c r="K356" s="207">
        <f t="shared" si="152"/>
        <v>0</v>
      </c>
      <c r="L356" s="207">
        <f t="shared" si="152"/>
        <v>0</v>
      </c>
    </row>
    <row r="357" spans="1:12" ht="20.100000000000001" hidden="1" customHeight="1">
      <c r="A357" s="110" t="s">
        <v>317</v>
      </c>
      <c r="B357" s="155" t="s">
        <v>318</v>
      </c>
      <c r="C357" s="243"/>
      <c r="D357" s="209"/>
      <c r="E357" s="209"/>
      <c r="F357" s="252">
        <v>0</v>
      </c>
      <c r="G357" s="251"/>
      <c r="H357" s="149"/>
      <c r="I357" s="252">
        <f>F357-H357</f>
        <v>0</v>
      </c>
      <c r="J357" s="209"/>
      <c r="K357" s="209"/>
      <c r="L357" s="245">
        <f t="shared" ref="L357:L369" si="153">F357-J357-K357</f>
        <v>0</v>
      </c>
    </row>
    <row r="358" spans="1:12" ht="20.100000000000001" hidden="1" customHeight="1">
      <c r="A358" s="110" t="s">
        <v>319</v>
      </c>
      <c r="B358" s="155" t="s">
        <v>320</v>
      </c>
      <c r="C358" s="243"/>
      <c r="D358" s="209"/>
      <c r="E358" s="209"/>
      <c r="F358" s="252">
        <v>0</v>
      </c>
      <c r="G358" s="251"/>
      <c r="H358" s="149"/>
      <c r="I358" s="252">
        <f t="shared" ref="I358:I369" si="154">F358-H358</f>
        <v>0</v>
      </c>
      <c r="J358" s="209"/>
      <c r="K358" s="209"/>
      <c r="L358" s="245">
        <f t="shared" si="153"/>
        <v>0</v>
      </c>
    </row>
    <row r="359" spans="1:12" ht="20.100000000000001" hidden="1" customHeight="1">
      <c r="A359" s="110" t="s">
        <v>323</v>
      </c>
      <c r="B359" s="156" t="s">
        <v>324</v>
      </c>
      <c r="C359" s="243"/>
      <c r="D359" s="209"/>
      <c r="E359" s="209"/>
      <c r="F359" s="252">
        <v>0</v>
      </c>
      <c r="G359" s="251"/>
      <c r="H359" s="149"/>
      <c r="I359" s="252">
        <f t="shared" si="154"/>
        <v>0</v>
      </c>
      <c r="J359" s="209"/>
      <c r="K359" s="209"/>
      <c r="L359" s="245">
        <f t="shared" si="153"/>
        <v>0</v>
      </c>
    </row>
    <row r="360" spans="1:12" ht="20.100000000000001" customHeight="1">
      <c r="A360" s="110" t="s">
        <v>325</v>
      </c>
      <c r="B360" s="156" t="s">
        <v>326</v>
      </c>
      <c r="C360" s="243"/>
      <c r="D360" s="209"/>
      <c r="E360" s="209"/>
      <c r="F360" s="252">
        <v>0</v>
      </c>
      <c r="G360" s="251"/>
      <c r="H360" s="149"/>
      <c r="I360" s="252">
        <f t="shared" si="154"/>
        <v>0</v>
      </c>
      <c r="J360" s="209"/>
      <c r="K360" s="209">
        <v>0</v>
      </c>
      <c r="L360" s="245">
        <f t="shared" si="153"/>
        <v>0</v>
      </c>
    </row>
    <row r="361" spans="1:12" ht="20.100000000000001" customHeight="1">
      <c r="A361" s="110" t="s">
        <v>327</v>
      </c>
      <c r="B361" s="156" t="s">
        <v>328</v>
      </c>
      <c r="C361" s="243"/>
      <c r="D361" s="209">
        <v>60000</v>
      </c>
      <c r="E361" s="209">
        <v>95000</v>
      </c>
      <c r="F361" s="244">
        <f>H361+I361</f>
        <v>94768</v>
      </c>
      <c r="G361" s="209"/>
      <c r="H361" s="149"/>
      <c r="I361" s="244">
        <f>J361</f>
        <v>94768</v>
      </c>
      <c r="J361" s="209">
        <v>94768</v>
      </c>
      <c r="K361" s="209">
        <v>0</v>
      </c>
      <c r="L361" s="245">
        <f t="shared" si="153"/>
        <v>0</v>
      </c>
    </row>
    <row r="362" spans="1:12" ht="20.100000000000001" hidden="1" customHeight="1">
      <c r="A362" s="110" t="s">
        <v>329</v>
      </c>
      <c r="B362" s="156" t="s">
        <v>330</v>
      </c>
      <c r="C362" s="243"/>
      <c r="D362" s="209"/>
      <c r="E362" s="209"/>
      <c r="F362" s="244">
        <v>0</v>
      </c>
      <c r="G362" s="209"/>
      <c r="H362" s="149"/>
      <c r="I362" s="244">
        <f t="shared" si="154"/>
        <v>0</v>
      </c>
      <c r="J362" s="209"/>
      <c r="K362" s="209"/>
      <c r="L362" s="245">
        <f t="shared" si="153"/>
        <v>0</v>
      </c>
    </row>
    <row r="363" spans="1:12" ht="20.100000000000001" hidden="1" customHeight="1">
      <c r="A363" s="110" t="s">
        <v>331</v>
      </c>
      <c r="B363" s="112" t="s">
        <v>332</v>
      </c>
      <c r="C363" s="243"/>
      <c r="D363" s="209"/>
      <c r="E363" s="209"/>
      <c r="F363" s="244">
        <v>0</v>
      </c>
      <c r="G363" s="209"/>
      <c r="H363" s="149"/>
      <c r="I363" s="244">
        <f t="shared" si="154"/>
        <v>0</v>
      </c>
      <c r="J363" s="209"/>
      <c r="K363" s="209"/>
      <c r="L363" s="245">
        <f t="shared" si="153"/>
        <v>0</v>
      </c>
    </row>
    <row r="364" spans="1:12" ht="20.100000000000001" hidden="1" customHeight="1">
      <c r="A364" s="110" t="s">
        <v>333</v>
      </c>
      <c r="B364" s="112" t="s">
        <v>334</v>
      </c>
      <c r="C364" s="243"/>
      <c r="D364" s="209"/>
      <c r="E364" s="209"/>
      <c r="F364" s="244">
        <v>0</v>
      </c>
      <c r="G364" s="209"/>
      <c r="H364" s="149"/>
      <c r="I364" s="244">
        <f t="shared" si="154"/>
        <v>0</v>
      </c>
      <c r="J364" s="209"/>
      <c r="K364" s="209"/>
      <c r="L364" s="245">
        <f t="shared" si="153"/>
        <v>0</v>
      </c>
    </row>
    <row r="365" spans="1:12" ht="20.100000000000001" customHeight="1">
      <c r="A365" s="110" t="s">
        <v>337</v>
      </c>
      <c r="B365" s="112" t="s">
        <v>338</v>
      </c>
      <c r="C365" s="243"/>
      <c r="D365" s="209">
        <v>7565000</v>
      </c>
      <c r="E365" s="209">
        <v>5534000</v>
      </c>
      <c r="F365" s="244">
        <f>H365+I365</f>
        <v>4837060</v>
      </c>
      <c r="G365" s="209"/>
      <c r="H365" s="149"/>
      <c r="I365" s="244">
        <f>J365</f>
        <v>4837060</v>
      </c>
      <c r="J365" s="209">
        <v>4837060</v>
      </c>
      <c r="K365" s="209">
        <v>0</v>
      </c>
      <c r="L365" s="245">
        <f t="shared" si="153"/>
        <v>0</v>
      </c>
    </row>
    <row r="366" spans="1:12" ht="20.100000000000001" customHeight="1">
      <c r="A366" s="110" t="s">
        <v>339</v>
      </c>
      <c r="B366" s="112" t="s">
        <v>340</v>
      </c>
      <c r="C366" s="243"/>
      <c r="D366" s="209">
        <v>0</v>
      </c>
      <c r="E366" s="209"/>
      <c r="F366" s="244">
        <f>H366+I366</f>
        <v>0</v>
      </c>
      <c r="G366" s="209"/>
      <c r="H366" s="149"/>
      <c r="I366" s="244">
        <f>J366</f>
        <v>0</v>
      </c>
      <c r="J366" s="209"/>
      <c r="K366" s="209">
        <v>0</v>
      </c>
      <c r="L366" s="245">
        <f t="shared" si="153"/>
        <v>0</v>
      </c>
    </row>
    <row r="367" spans="1:12" ht="20.100000000000001" hidden="1" customHeight="1">
      <c r="A367" s="110" t="s">
        <v>341</v>
      </c>
      <c r="B367" s="112" t="s">
        <v>342</v>
      </c>
      <c r="C367" s="243"/>
      <c r="D367" s="209">
        <v>0</v>
      </c>
      <c r="E367" s="209"/>
      <c r="F367" s="252">
        <f>H367+I367</f>
        <v>0</v>
      </c>
      <c r="G367" s="251"/>
      <c r="H367" s="149"/>
      <c r="I367" s="252">
        <f>J367</f>
        <v>0</v>
      </c>
      <c r="J367" s="209"/>
      <c r="K367" s="209">
        <v>0</v>
      </c>
      <c r="L367" s="245">
        <f t="shared" si="153"/>
        <v>0</v>
      </c>
    </row>
    <row r="368" spans="1:12" ht="20.100000000000001" hidden="1" customHeight="1">
      <c r="A368" s="110" t="s">
        <v>343</v>
      </c>
      <c r="B368" s="112" t="s">
        <v>344</v>
      </c>
      <c r="C368" s="243"/>
      <c r="D368" s="209">
        <v>0</v>
      </c>
      <c r="E368" s="209"/>
      <c r="F368" s="252">
        <f>H368+I368</f>
        <v>0</v>
      </c>
      <c r="G368" s="251"/>
      <c r="H368" s="149"/>
      <c r="I368" s="252">
        <f>J368</f>
        <v>0</v>
      </c>
      <c r="J368" s="209"/>
      <c r="K368" s="209">
        <v>0</v>
      </c>
      <c r="L368" s="245">
        <f t="shared" si="153"/>
        <v>0</v>
      </c>
    </row>
    <row r="369" spans="1:12" ht="15">
      <c r="B369" s="112" t="s">
        <v>346</v>
      </c>
      <c r="C369" s="243"/>
      <c r="D369" s="209"/>
      <c r="E369" s="209"/>
      <c r="F369" s="252">
        <v>0</v>
      </c>
      <c r="G369" s="251"/>
      <c r="H369" s="149"/>
      <c r="I369" s="252">
        <f t="shared" si="154"/>
        <v>0</v>
      </c>
      <c r="J369" s="209"/>
      <c r="K369" s="209"/>
      <c r="L369" s="245">
        <f t="shared" si="153"/>
        <v>0</v>
      </c>
    </row>
    <row r="370" spans="1:12" ht="29.25" customHeight="1">
      <c r="A370" s="193" t="s">
        <v>350</v>
      </c>
      <c r="B370" s="301" t="s">
        <v>351</v>
      </c>
      <c r="C370" s="302"/>
      <c r="D370" s="207">
        <f>D371+D372+D373+D374+D375+D377+D378+D376</f>
        <v>0</v>
      </c>
      <c r="E370" s="207">
        <f t="shared" ref="E370:L370" si="155">E371+E372+E373+E374+E375+E377+E378+E376</f>
        <v>137959</v>
      </c>
      <c r="F370" s="207">
        <f t="shared" si="155"/>
        <v>118036</v>
      </c>
      <c r="G370" s="207">
        <f t="shared" si="155"/>
        <v>0</v>
      </c>
      <c r="H370" s="149">
        <f t="shared" si="155"/>
        <v>0</v>
      </c>
      <c r="I370" s="207">
        <f t="shared" si="155"/>
        <v>118036</v>
      </c>
      <c r="J370" s="207">
        <f t="shared" si="155"/>
        <v>118036</v>
      </c>
      <c r="K370" s="207">
        <f t="shared" si="155"/>
        <v>0</v>
      </c>
      <c r="L370" s="207">
        <f t="shared" si="155"/>
        <v>0</v>
      </c>
    </row>
    <row r="371" spans="1:12" ht="27.75" hidden="1" customHeight="1">
      <c r="A371" s="76" t="s">
        <v>352</v>
      </c>
      <c r="B371" s="155" t="s">
        <v>353</v>
      </c>
      <c r="C371" s="243"/>
      <c r="D371" s="209"/>
      <c r="E371" s="251"/>
      <c r="F371" s="252">
        <v>0</v>
      </c>
      <c r="G371" s="251"/>
      <c r="H371" s="149"/>
      <c r="I371" s="252">
        <f>F371</f>
        <v>0</v>
      </c>
      <c r="J371" s="251"/>
      <c r="K371" s="209"/>
      <c r="L371" s="245">
        <f t="shared" ref="L371:L378" si="156">F371-J371-K371</f>
        <v>0</v>
      </c>
    </row>
    <row r="372" spans="1:12" ht="26.25" hidden="1" customHeight="1">
      <c r="A372" s="76" t="s">
        <v>354</v>
      </c>
      <c r="B372" s="155" t="s">
        <v>355</v>
      </c>
      <c r="C372" s="243"/>
      <c r="D372" s="209"/>
      <c r="E372" s="251"/>
      <c r="F372" s="252">
        <v>0</v>
      </c>
      <c r="G372" s="251"/>
      <c r="H372" s="149"/>
      <c r="I372" s="252">
        <f t="shared" ref="I372:I375" si="157">F372</f>
        <v>0</v>
      </c>
      <c r="J372" s="251"/>
      <c r="K372" s="209"/>
      <c r="L372" s="245">
        <f t="shared" si="156"/>
        <v>0</v>
      </c>
    </row>
    <row r="373" spans="1:12" ht="29.25" hidden="1" customHeight="1">
      <c r="A373" s="76" t="s">
        <v>356</v>
      </c>
      <c r="B373" s="155" t="s">
        <v>357</v>
      </c>
      <c r="C373" s="243"/>
      <c r="D373" s="209"/>
      <c r="E373" s="251"/>
      <c r="F373" s="96">
        <v>0</v>
      </c>
      <c r="G373" s="251"/>
      <c r="H373" s="149"/>
      <c r="I373" s="252">
        <f t="shared" si="157"/>
        <v>0</v>
      </c>
      <c r="J373" s="251"/>
      <c r="K373" s="209"/>
      <c r="L373" s="88">
        <f t="shared" si="156"/>
        <v>0</v>
      </c>
    </row>
    <row r="374" spans="1:12" ht="27" hidden="1" customHeight="1">
      <c r="A374" s="57" t="s">
        <v>358</v>
      </c>
      <c r="B374" s="303" t="s">
        <v>359</v>
      </c>
      <c r="C374" s="304"/>
      <c r="D374" s="305"/>
      <c r="E374" s="306"/>
      <c r="F374" s="307">
        <v>0</v>
      </c>
      <c r="G374" s="306"/>
      <c r="H374" s="308"/>
      <c r="I374" s="252">
        <f t="shared" si="157"/>
        <v>0</v>
      </c>
      <c r="J374" s="306"/>
      <c r="K374" s="305"/>
      <c r="L374" s="204">
        <f t="shared" si="156"/>
        <v>0</v>
      </c>
    </row>
    <row r="375" spans="1:12" ht="27" customHeight="1">
      <c r="A375" s="309" t="s">
        <v>360</v>
      </c>
      <c r="B375" s="188" t="s">
        <v>361</v>
      </c>
      <c r="C375" s="304"/>
      <c r="D375" s="310"/>
      <c r="E375" s="311"/>
      <c r="F375" s="312">
        <v>0</v>
      </c>
      <c r="G375" s="313"/>
      <c r="H375" s="314"/>
      <c r="I375" s="252">
        <f t="shared" si="157"/>
        <v>0</v>
      </c>
      <c r="J375" s="313"/>
      <c r="K375" s="315">
        <v>0</v>
      </c>
      <c r="L375" s="316">
        <f t="shared" si="156"/>
        <v>0</v>
      </c>
    </row>
    <row r="376" spans="1:12" ht="41.25" customHeight="1">
      <c r="A376" s="205" t="s">
        <v>429</v>
      </c>
      <c r="B376" s="188" t="s">
        <v>430</v>
      </c>
      <c r="C376" s="304"/>
      <c r="D376" s="315">
        <v>0</v>
      </c>
      <c r="E376" s="315">
        <v>120000</v>
      </c>
      <c r="F376" s="317">
        <f>H376+I376</f>
        <v>100077</v>
      </c>
      <c r="G376" s="315"/>
      <c r="H376" s="318"/>
      <c r="I376" s="121">
        <f>J376</f>
        <v>100077</v>
      </c>
      <c r="J376" s="315">
        <v>100077</v>
      </c>
      <c r="K376" s="315">
        <v>0</v>
      </c>
      <c r="L376" s="316"/>
    </row>
    <row r="377" spans="1:12" ht="29.25" customHeight="1">
      <c r="A377" s="189" t="s">
        <v>364</v>
      </c>
      <c r="B377" s="156" t="s">
        <v>365</v>
      </c>
      <c r="C377" s="243"/>
      <c r="D377" s="319">
        <v>0</v>
      </c>
      <c r="E377" s="319"/>
      <c r="F377" s="317">
        <f>H377+I377</f>
        <v>0</v>
      </c>
      <c r="G377" s="319"/>
      <c r="H377" s="320"/>
      <c r="I377" s="121">
        <f>J377</f>
        <v>0</v>
      </c>
      <c r="J377" s="319"/>
      <c r="K377" s="319">
        <v>0</v>
      </c>
      <c r="L377" s="316">
        <f t="shared" si="156"/>
        <v>0</v>
      </c>
    </row>
    <row r="378" spans="1:12" ht="44.25" customHeight="1" thickBot="1">
      <c r="A378" s="206" t="s">
        <v>366</v>
      </c>
      <c r="B378" s="191" t="s">
        <v>367</v>
      </c>
      <c r="C378" s="243"/>
      <c r="D378" s="311">
        <v>0</v>
      </c>
      <c r="E378" s="311">
        <v>17959</v>
      </c>
      <c r="F378" s="312">
        <f>H378+I378</f>
        <v>17959</v>
      </c>
      <c r="G378" s="321"/>
      <c r="H378" s="314"/>
      <c r="I378" s="252">
        <f>J378</f>
        <v>17959</v>
      </c>
      <c r="J378" s="313">
        <v>17959</v>
      </c>
      <c r="K378" s="321"/>
      <c r="L378" s="316">
        <f t="shared" si="156"/>
        <v>0</v>
      </c>
    </row>
    <row r="379" spans="1:12" ht="29.25" customHeight="1" thickBot="1">
      <c r="A379" s="220" t="s">
        <v>468</v>
      </c>
      <c r="B379" s="322" t="s">
        <v>23</v>
      </c>
      <c r="C379" s="323"/>
      <c r="D379" s="324">
        <f>D381+D395+D402+D407+D440+D487</f>
        <v>210071721</v>
      </c>
      <c r="E379" s="324">
        <f t="shared" ref="E379:K379" si="158">E381+E395+E402+E407+E440+E487</f>
        <v>153643168</v>
      </c>
      <c r="F379" s="324">
        <f>F381+F395+F402+F407+F487</f>
        <v>127104496</v>
      </c>
      <c r="G379" s="324">
        <f t="shared" ref="G379:I379" si="159">G381+G395+G402+G407+G487</f>
        <v>0</v>
      </c>
      <c r="H379" s="324">
        <f t="shared" si="159"/>
        <v>0</v>
      </c>
      <c r="I379" s="324">
        <f t="shared" si="159"/>
        <v>127104496</v>
      </c>
      <c r="J379" s="324">
        <f t="shared" si="158"/>
        <v>127104496</v>
      </c>
      <c r="K379" s="324">
        <f t="shared" si="158"/>
        <v>0</v>
      </c>
      <c r="L379" s="324">
        <f>L381+L395+L402+L407+L487</f>
        <v>0</v>
      </c>
    </row>
    <row r="380" spans="1:12" ht="26.25" customHeight="1">
      <c r="A380" s="325" t="s">
        <v>469</v>
      </c>
      <c r="B380" s="326" t="s">
        <v>25</v>
      </c>
      <c r="C380" s="327"/>
      <c r="D380" s="328">
        <f t="shared" ref="D380:K380" si="160">D381-D384-D393+D395+D402</f>
        <v>0</v>
      </c>
      <c r="E380" s="328">
        <f t="shared" si="160"/>
        <v>1656706</v>
      </c>
      <c r="F380" s="328">
        <f t="shared" si="160"/>
        <v>17700910</v>
      </c>
      <c r="G380" s="328">
        <f t="shared" si="160"/>
        <v>0</v>
      </c>
      <c r="H380" s="329">
        <f t="shared" si="160"/>
        <v>0</v>
      </c>
      <c r="I380" s="328">
        <f t="shared" si="160"/>
        <v>17700910</v>
      </c>
      <c r="J380" s="328">
        <f t="shared" si="160"/>
        <v>17700910</v>
      </c>
      <c r="K380" s="328">
        <f t="shared" si="160"/>
        <v>0</v>
      </c>
      <c r="L380" s="328">
        <f>F380-J380-K380</f>
        <v>0</v>
      </c>
    </row>
    <row r="381" spans="1:12" ht="13.5" customHeight="1">
      <c r="A381" s="231" t="s">
        <v>470</v>
      </c>
      <c r="B381" s="330" t="s">
        <v>27</v>
      </c>
      <c r="C381" s="327"/>
      <c r="D381" s="148">
        <f t="shared" ref="D381:L381" si="161">D382+D386</f>
        <v>37091664</v>
      </c>
      <c r="E381" s="148">
        <f t="shared" si="161"/>
        <v>51066235</v>
      </c>
      <c r="F381" s="148">
        <f t="shared" si="161"/>
        <v>40430796</v>
      </c>
      <c r="G381" s="148">
        <f t="shared" si="161"/>
        <v>0</v>
      </c>
      <c r="H381" s="149">
        <f t="shared" si="161"/>
        <v>0</v>
      </c>
      <c r="I381" s="148">
        <f t="shared" si="161"/>
        <v>40430796</v>
      </c>
      <c r="J381" s="148">
        <f t="shared" si="161"/>
        <v>40430796</v>
      </c>
      <c r="K381" s="148">
        <f t="shared" si="161"/>
        <v>0</v>
      </c>
      <c r="L381" s="148">
        <f t="shared" si="161"/>
        <v>0</v>
      </c>
    </row>
    <row r="382" spans="1:12" ht="15.75" customHeight="1">
      <c r="A382" s="231" t="s">
        <v>471</v>
      </c>
      <c r="B382" s="330" t="s">
        <v>29</v>
      </c>
      <c r="C382" s="327"/>
      <c r="D382" s="258">
        <f t="shared" ref="D382:L384" si="162">D383</f>
        <v>0</v>
      </c>
      <c r="E382" s="258">
        <f t="shared" si="162"/>
        <v>0</v>
      </c>
      <c r="F382" s="258">
        <f t="shared" si="162"/>
        <v>0</v>
      </c>
      <c r="G382" s="258">
        <f t="shared" si="162"/>
        <v>0</v>
      </c>
      <c r="H382" s="149">
        <f t="shared" si="162"/>
        <v>0</v>
      </c>
      <c r="I382" s="258">
        <f t="shared" si="162"/>
        <v>0</v>
      </c>
      <c r="J382" s="258">
        <f t="shared" si="162"/>
        <v>0</v>
      </c>
      <c r="K382" s="258">
        <f t="shared" si="162"/>
        <v>0</v>
      </c>
      <c r="L382" s="258">
        <f t="shared" si="162"/>
        <v>0</v>
      </c>
    </row>
    <row r="383" spans="1:12" ht="29.25" customHeight="1">
      <c r="A383" s="78" t="s">
        <v>472</v>
      </c>
      <c r="B383" s="247" t="s">
        <v>90</v>
      </c>
      <c r="C383" s="327"/>
      <c r="D383" s="148">
        <f t="shared" si="162"/>
        <v>0</v>
      </c>
      <c r="E383" s="148">
        <f t="shared" si="162"/>
        <v>0</v>
      </c>
      <c r="F383" s="148">
        <f t="shared" si="162"/>
        <v>0</v>
      </c>
      <c r="G383" s="148">
        <f t="shared" si="162"/>
        <v>0</v>
      </c>
      <c r="H383" s="149">
        <f t="shared" si="162"/>
        <v>0</v>
      </c>
      <c r="I383" s="148">
        <f t="shared" si="162"/>
        <v>0</v>
      </c>
      <c r="J383" s="148">
        <f t="shared" si="162"/>
        <v>0</v>
      </c>
      <c r="K383" s="148">
        <f t="shared" si="162"/>
        <v>0</v>
      </c>
      <c r="L383" s="148">
        <f t="shared" si="162"/>
        <v>0</v>
      </c>
    </row>
    <row r="384" spans="1:12" ht="17.25" customHeight="1">
      <c r="A384" s="78" t="s">
        <v>473</v>
      </c>
      <c r="B384" s="247" t="s">
        <v>92</v>
      </c>
      <c r="C384" s="327"/>
      <c r="D384" s="148">
        <f t="shared" si="162"/>
        <v>0</v>
      </c>
      <c r="E384" s="148">
        <f t="shared" si="162"/>
        <v>0</v>
      </c>
      <c r="F384" s="148">
        <f t="shared" si="162"/>
        <v>0</v>
      </c>
      <c r="G384" s="148">
        <f t="shared" si="162"/>
        <v>0</v>
      </c>
      <c r="H384" s="149">
        <f t="shared" si="162"/>
        <v>0</v>
      </c>
      <c r="I384" s="148">
        <f t="shared" si="162"/>
        <v>0</v>
      </c>
      <c r="J384" s="148">
        <f t="shared" si="162"/>
        <v>0</v>
      </c>
      <c r="K384" s="148">
        <f t="shared" si="162"/>
        <v>0</v>
      </c>
      <c r="L384" s="148">
        <f t="shared" si="162"/>
        <v>0</v>
      </c>
    </row>
    <row r="385" spans="1:12" ht="37.5" customHeight="1">
      <c r="A385" s="76" t="s">
        <v>101</v>
      </c>
      <c r="B385" s="111" t="s">
        <v>102</v>
      </c>
      <c r="C385" s="243"/>
      <c r="D385" s="251"/>
      <c r="E385" s="251"/>
      <c r="F385" s="96">
        <v>0</v>
      </c>
      <c r="G385" s="251"/>
      <c r="H385" s="149"/>
      <c r="I385" s="96">
        <f>F385-H385</f>
        <v>0</v>
      </c>
      <c r="J385" s="251"/>
      <c r="K385" s="251">
        <v>0</v>
      </c>
      <c r="L385" s="97">
        <f>F385-J385-K385</f>
        <v>0</v>
      </c>
    </row>
    <row r="386" spans="1:12" ht="13.5" customHeight="1">
      <c r="A386" s="78" t="s">
        <v>474</v>
      </c>
      <c r="B386" s="46" t="s">
        <v>134</v>
      </c>
      <c r="C386" s="248"/>
      <c r="D386" s="148">
        <f t="shared" ref="D386:L386" si="163">D387</f>
        <v>37091664</v>
      </c>
      <c r="E386" s="148">
        <f t="shared" si="163"/>
        <v>51066235</v>
      </c>
      <c r="F386" s="148">
        <f t="shared" si="163"/>
        <v>40430796</v>
      </c>
      <c r="G386" s="148">
        <f t="shared" si="163"/>
        <v>0</v>
      </c>
      <c r="H386" s="149">
        <f t="shared" si="163"/>
        <v>0</v>
      </c>
      <c r="I386" s="148">
        <f t="shared" si="163"/>
        <v>40430796</v>
      </c>
      <c r="J386" s="148">
        <f t="shared" si="163"/>
        <v>40430796</v>
      </c>
      <c r="K386" s="148">
        <f t="shared" si="163"/>
        <v>0</v>
      </c>
      <c r="L386" s="148">
        <f t="shared" si="163"/>
        <v>0</v>
      </c>
    </row>
    <row r="387" spans="1:12" ht="27.75" customHeight="1">
      <c r="A387" s="78" t="s">
        <v>475</v>
      </c>
      <c r="B387" s="419" t="s">
        <v>158</v>
      </c>
      <c r="C387" s="419"/>
      <c r="D387" s="148">
        <f t="shared" ref="D387:L387" si="164">D388+D393</f>
        <v>37091664</v>
      </c>
      <c r="E387" s="148">
        <f t="shared" si="164"/>
        <v>51066235</v>
      </c>
      <c r="F387" s="148">
        <f t="shared" si="164"/>
        <v>40430796</v>
      </c>
      <c r="G387" s="148">
        <f t="shared" si="164"/>
        <v>0</v>
      </c>
      <c r="H387" s="149">
        <f t="shared" si="164"/>
        <v>0</v>
      </c>
      <c r="I387" s="148">
        <f t="shared" si="164"/>
        <v>40430796</v>
      </c>
      <c r="J387" s="148">
        <f t="shared" si="164"/>
        <v>40430796</v>
      </c>
      <c r="K387" s="148">
        <f t="shared" si="164"/>
        <v>0</v>
      </c>
      <c r="L387" s="148">
        <f t="shared" si="164"/>
        <v>0</v>
      </c>
    </row>
    <row r="388" spans="1:12" ht="15">
      <c r="A388" s="331" t="s">
        <v>476</v>
      </c>
      <c r="B388" s="332" t="s">
        <v>192</v>
      </c>
      <c r="C388" s="333"/>
      <c r="D388" s="334">
        <f t="shared" ref="D388:L388" si="165">D389+D390+D391+D392</f>
        <v>0</v>
      </c>
      <c r="E388" s="334">
        <f t="shared" si="165"/>
        <v>816000</v>
      </c>
      <c r="F388" s="334">
        <f t="shared" si="165"/>
        <v>815944</v>
      </c>
      <c r="G388" s="334">
        <f t="shared" si="165"/>
        <v>0</v>
      </c>
      <c r="H388" s="149">
        <f t="shared" si="165"/>
        <v>0</v>
      </c>
      <c r="I388" s="334">
        <f t="shared" si="165"/>
        <v>815944</v>
      </c>
      <c r="J388" s="334">
        <f t="shared" si="165"/>
        <v>815944</v>
      </c>
      <c r="K388" s="334">
        <f t="shared" si="165"/>
        <v>0</v>
      </c>
      <c r="L388" s="334">
        <f t="shared" si="165"/>
        <v>0</v>
      </c>
    </row>
    <row r="389" spans="1:12" ht="18" customHeight="1">
      <c r="A389" s="76" t="s">
        <v>199</v>
      </c>
      <c r="B389" s="414" t="s">
        <v>200</v>
      </c>
      <c r="C389" s="414"/>
      <c r="D389" s="251"/>
      <c r="E389" s="251"/>
      <c r="F389" s="96">
        <v>0</v>
      </c>
      <c r="G389" s="251"/>
      <c r="H389" s="149"/>
      <c r="I389" s="96">
        <f>F389-H389</f>
        <v>0</v>
      </c>
      <c r="J389" s="251"/>
      <c r="K389" s="251">
        <v>0</v>
      </c>
      <c r="L389" s="97">
        <f>F389-J389-K389</f>
        <v>0</v>
      </c>
    </row>
    <row r="390" spans="1:12" ht="27.95" customHeight="1">
      <c r="A390" s="76" t="s">
        <v>203</v>
      </c>
      <c r="B390" s="112" t="s">
        <v>204</v>
      </c>
      <c r="C390" s="112"/>
      <c r="D390" s="251"/>
      <c r="E390" s="251"/>
      <c r="F390" s="96">
        <v>0</v>
      </c>
      <c r="G390" s="251"/>
      <c r="H390" s="149"/>
      <c r="I390" s="96">
        <f>F390-H390</f>
        <v>0</v>
      </c>
      <c r="J390" s="251"/>
      <c r="K390" s="251">
        <v>0</v>
      </c>
      <c r="L390" s="97">
        <f>F390-J390-K390</f>
        <v>0</v>
      </c>
    </row>
    <row r="391" spans="1:12" ht="27.95" customHeight="1">
      <c r="A391" s="76" t="s">
        <v>205</v>
      </c>
      <c r="B391" s="112" t="s">
        <v>206</v>
      </c>
      <c r="C391" s="112"/>
      <c r="D391" s="285">
        <v>0</v>
      </c>
      <c r="E391" s="285">
        <v>816000</v>
      </c>
      <c r="F391" s="335">
        <f>H391+I391</f>
        <v>815944</v>
      </c>
      <c r="G391" s="336"/>
      <c r="H391" s="337"/>
      <c r="I391" s="335">
        <f>J391</f>
        <v>815944</v>
      </c>
      <c r="J391" s="336">
        <v>815944</v>
      </c>
      <c r="K391" s="251">
        <v>0</v>
      </c>
      <c r="L391" s="97">
        <f>F391-J391-K391</f>
        <v>0</v>
      </c>
    </row>
    <row r="392" spans="1:12" ht="16.5" customHeight="1">
      <c r="A392" s="76" t="s">
        <v>211</v>
      </c>
      <c r="B392" s="112" t="s">
        <v>212</v>
      </c>
      <c r="C392" s="112"/>
      <c r="D392" s="338">
        <v>0</v>
      </c>
      <c r="E392" s="338">
        <v>0</v>
      </c>
      <c r="F392" s="339">
        <f>H392+I392</f>
        <v>0</v>
      </c>
      <c r="G392" s="321"/>
      <c r="H392" s="271"/>
      <c r="I392" s="340">
        <f>J392</f>
        <v>0</v>
      </c>
      <c r="J392" s="321">
        <v>0</v>
      </c>
      <c r="K392" s="321">
        <v>0</v>
      </c>
      <c r="L392" s="341">
        <f>F392-J392-K392</f>
        <v>0</v>
      </c>
    </row>
    <row r="393" spans="1:12" ht="25.5" customHeight="1">
      <c r="A393" s="342" t="s">
        <v>477</v>
      </c>
      <c r="B393" s="332" t="s">
        <v>216</v>
      </c>
      <c r="C393" s="333"/>
      <c r="D393" s="334">
        <f t="shared" ref="D393:I393" si="166">D394</f>
        <v>37091664</v>
      </c>
      <c r="E393" s="334">
        <f t="shared" si="166"/>
        <v>50250235</v>
      </c>
      <c r="F393" s="334">
        <f t="shared" si="166"/>
        <v>39614852</v>
      </c>
      <c r="G393" s="334">
        <f t="shared" si="166"/>
        <v>0</v>
      </c>
      <c r="H393" s="334">
        <f t="shared" si="166"/>
        <v>0</v>
      </c>
      <c r="I393" s="334">
        <f t="shared" si="166"/>
        <v>39614852</v>
      </c>
      <c r="J393" s="334">
        <f>J394</f>
        <v>39614852</v>
      </c>
      <c r="K393" s="334">
        <f>K394</f>
        <v>0</v>
      </c>
      <c r="L393" s="334">
        <f>L394</f>
        <v>0</v>
      </c>
    </row>
    <row r="394" spans="1:12" ht="20.100000000000001" customHeight="1">
      <c r="A394" s="76" t="s">
        <v>221</v>
      </c>
      <c r="B394" s="104" t="s">
        <v>222</v>
      </c>
      <c r="C394" s="343"/>
      <c r="D394" s="285">
        <v>37091664</v>
      </c>
      <c r="E394" s="285">
        <v>50250235</v>
      </c>
      <c r="F394" s="344">
        <f>H394+I394</f>
        <v>39614852</v>
      </c>
      <c r="G394" s="285"/>
      <c r="H394" s="149"/>
      <c r="I394" s="345">
        <f>J394</f>
        <v>39614852</v>
      </c>
      <c r="J394" s="285">
        <v>39614852</v>
      </c>
      <c r="K394" s="285">
        <v>0</v>
      </c>
      <c r="L394" s="346">
        <f>F394-J394-K394</f>
        <v>0</v>
      </c>
    </row>
    <row r="395" spans="1:12" ht="15.75" customHeight="1">
      <c r="A395" s="347" t="s">
        <v>225</v>
      </c>
      <c r="B395" s="420" t="s">
        <v>226</v>
      </c>
      <c r="C395" s="420"/>
      <c r="D395" s="334">
        <f t="shared" ref="D395:L395" si="167">D396</f>
        <v>0</v>
      </c>
      <c r="E395" s="334">
        <f t="shared" si="167"/>
        <v>840706</v>
      </c>
      <c r="F395" s="334">
        <f>H395+I395</f>
        <v>971449</v>
      </c>
      <c r="G395" s="334">
        <f t="shared" si="167"/>
        <v>0</v>
      </c>
      <c r="H395" s="149">
        <f t="shared" si="167"/>
        <v>0</v>
      </c>
      <c r="I395" s="334">
        <f t="shared" si="167"/>
        <v>971449</v>
      </c>
      <c r="J395" s="334">
        <f t="shared" si="167"/>
        <v>971449</v>
      </c>
      <c r="K395" s="334">
        <f t="shared" si="167"/>
        <v>0</v>
      </c>
      <c r="L395" s="334">
        <f t="shared" si="167"/>
        <v>0</v>
      </c>
    </row>
    <row r="396" spans="1:12" ht="24.75" customHeight="1">
      <c r="A396" s="342" t="s">
        <v>227</v>
      </c>
      <c r="B396" s="348" t="s">
        <v>228</v>
      </c>
      <c r="C396" s="349"/>
      <c r="D396" s="334">
        <f t="shared" ref="D396:L396" si="168">D397+D398+D399+D400+D401</f>
        <v>0</v>
      </c>
      <c r="E396" s="334">
        <f t="shared" si="168"/>
        <v>840706</v>
      </c>
      <c r="F396" s="334">
        <f>H396+I396</f>
        <v>971449</v>
      </c>
      <c r="G396" s="334">
        <f t="shared" si="168"/>
        <v>0</v>
      </c>
      <c r="H396" s="149">
        <f t="shared" si="168"/>
        <v>0</v>
      </c>
      <c r="I396" s="334">
        <f t="shared" si="168"/>
        <v>971449</v>
      </c>
      <c r="J396" s="334">
        <f t="shared" si="168"/>
        <v>971449</v>
      </c>
      <c r="K396" s="334">
        <f t="shared" si="168"/>
        <v>0</v>
      </c>
      <c r="L396" s="334">
        <f t="shared" si="168"/>
        <v>0</v>
      </c>
    </row>
    <row r="397" spans="1:12" ht="25.5" customHeight="1">
      <c r="A397" s="76" t="s">
        <v>229</v>
      </c>
      <c r="B397" s="413" t="s">
        <v>230</v>
      </c>
      <c r="C397" s="414"/>
      <c r="D397" s="209">
        <v>0</v>
      </c>
      <c r="E397" s="209">
        <v>30131</v>
      </c>
      <c r="F397" s="350">
        <f>H397+I397</f>
        <v>30131</v>
      </c>
      <c r="G397" s="351"/>
      <c r="H397" s="352"/>
      <c r="I397" s="266">
        <f t="shared" ref="I397:I402" si="169">J397</f>
        <v>30131</v>
      </c>
      <c r="J397" s="209">
        <v>30131</v>
      </c>
      <c r="K397" s="209">
        <v>0</v>
      </c>
      <c r="L397" s="88">
        <f>F397-J397-K397</f>
        <v>0</v>
      </c>
    </row>
    <row r="398" spans="1:12" ht="24.75" customHeight="1">
      <c r="A398" s="76" t="s">
        <v>231</v>
      </c>
      <c r="B398" s="413" t="s">
        <v>232</v>
      </c>
      <c r="C398" s="414"/>
      <c r="D398" s="209">
        <v>0</v>
      </c>
      <c r="E398" s="209">
        <v>49959</v>
      </c>
      <c r="F398" s="350">
        <f>H398+I398</f>
        <v>60303</v>
      </c>
      <c r="G398" s="351"/>
      <c r="H398" s="352"/>
      <c r="I398" s="266">
        <f t="shared" si="169"/>
        <v>60303</v>
      </c>
      <c r="J398" s="209">
        <v>60303</v>
      </c>
      <c r="K398" s="209">
        <v>0</v>
      </c>
      <c r="L398" s="88">
        <f>F398-J398-K398</f>
        <v>0</v>
      </c>
    </row>
    <row r="399" spans="1:12" ht="15">
      <c r="A399" s="76" t="s">
        <v>233</v>
      </c>
      <c r="B399" s="413" t="s">
        <v>234</v>
      </c>
      <c r="C399" s="414"/>
      <c r="D399" s="209">
        <v>0</v>
      </c>
      <c r="E399" s="209">
        <f>J399</f>
        <v>0</v>
      </c>
      <c r="F399" s="350">
        <v>0</v>
      </c>
      <c r="G399" s="351"/>
      <c r="H399" s="352"/>
      <c r="I399" s="266">
        <f t="shared" si="169"/>
        <v>0</v>
      </c>
      <c r="J399" s="209"/>
      <c r="K399" s="209">
        <v>0</v>
      </c>
      <c r="L399" s="88">
        <f>F399-J399-K399</f>
        <v>0</v>
      </c>
    </row>
    <row r="400" spans="1:12" ht="28.5" customHeight="1">
      <c r="A400" s="76" t="s">
        <v>235</v>
      </c>
      <c r="B400" s="413" t="s">
        <v>236</v>
      </c>
      <c r="C400" s="414"/>
      <c r="D400" s="209">
        <v>0</v>
      </c>
      <c r="E400" s="209">
        <v>760616</v>
      </c>
      <c r="F400" s="350">
        <f>H400+I400</f>
        <v>881015</v>
      </c>
      <c r="G400" s="351"/>
      <c r="H400" s="352"/>
      <c r="I400" s="266">
        <f t="shared" si="169"/>
        <v>881015</v>
      </c>
      <c r="J400" s="209">
        <v>881015</v>
      </c>
      <c r="K400" s="209">
        <v>0</v>
      </c>
      <c r="L400" s="88">
        <f>F400-J400-K400</f>
        <v>0</v>
      </c>
    </row>
    <row r="401" spans="1:12" ht="18" customHeight="1">
      <c r="A401" s="76" t="s">
        <v>237</v>
      </c>
      <c r="B401" s="112" t="s">
        <v>238</v>
      </c>
      <c r="C401" s="353"/>
      <c r="D401" s="285">
        <v>0</v>
      </c>
      <c r="E401" s="285">
        <f>J401</f>
        <v>0</v>
      </c>
      <c r="F401" s="344">
        <f>H401+I401</f>
        <v>0</v>
      </c>
      <c r="G401" s="354"/>
      <c r="H401" s="355"/>
      <c r="I401" s="345">
        <f t="shared" si="169"/>
        <v>0</v>
      </c>
      <c r="J401" s="285"/>
      <c r="K401" s="285">
        <v>0</v>
      </c>
      <c r="L401" s="346">
        <f>F401-J401-K401</f>
        <v>0</v>
      </c>
    </row>
    <row r="402" spans="1:12" ht="17.25" customHeight="1">
      <c r="A402" s="331" t="s">
        <v>239</v>
      </c>
      <c r="B402" s="332" t="s">
        <v>240</v>
      </c>
      <c r="C402" s="356"/>
      <c r="D402" s="334">
        <f t="shared" ref="D402:L402" si="170">D403</f>
        <v>0</v>
      </c>
      <c r="E402" s="334">
        <f t="shared" si="170"/>
        <v>0</v>
      </c>
      <c r="F402" s="334">
        <f t="shared" si="170"/>
        <v>15913517</v>
      </c>
      <c r="G402" s="334">
        <f t="shared" si="170"/>
        <v>0</v>
      </c>
      <c r="H402" s="149">
        <f t="shared" si="170"/>
        <v>0</v>
      </c>
      <c r="I402" s="334">
        <f t="shared" si="169"/>
        <v>15913517</v>
      </c>
      <c r="J402" s="334">
        <f t="shared" si="170"/>
        <v>15913517</v>
      </c>
      <c r="K402" s="334">
        <f t="shared" si="170"/>
        <v>0</v>
      </c>
      <c r="L402" s="334">
        <f t="shared" si="170"/>
        <v>0</v>
      </c>
    </row>
    <row r="403" spans="1:12" ht="28.5" customHeight="1">
      <c r="A403" s="331" t="s">
        <v>478</v>
      </c>
      <c r="B403" s="348" t="s">
        <v>242</v>
      </c>
      <c r="C403" s="356"/>
      <c r="D403" s="334">
        <f t="shared" ref="D403:L403" si="171">D404+D405+D406</f>
        <v>0</v>
      </c>
      <c r="E403" s="334">
        <f t="shared" si="171"/>
        <v>0</v>
      </c>
      <c r="F403" s="334">
        <f t="shared" si="171"/>
        <v>15913517</v>
      </c>
      <c r="G403" s="334">
        <f t="shared" si="171"/>
        <v>0</v>
      </c>
      <c r="H403" s="149">
        <f t="shared" si="171"/>
        <v>0</v>
      </c>
      <c r="I403" s="334">
        <f t="shared" si="171"/>
        <v>15913517</v>
      </c>
      <c r="J403" s="334">
        <f t="shared" si="171"/>
        <v>15913517</v>
      </c>
      <c r="K403" s="334">
        <f t="shared" si="171"/>
        <v>0</v>
      </c>
      <c r="L403" s="334">
        <f t="shared" si="171"/>
        <v>0</v>
      </c>
    </row>
    <row r="404" spans="1:12" ht="28.5" customHeight="1">
      <c r="A404" s="76" t="s">
        <v>251</v>
      </c>
      <c r="B404" s="112" t="s">
        <v>252</v>
      </c>
      <c r="C404" s="353"/>
      <c r="D404" s="251"/>
      <c r="E404" s="251"/>
      <c r="F404" s="96">
        <v>0</v>
      </c>
      <c r="G404" s="251"/>
      <c r="H404" s="149"/>
      <c r="I404" s="96">
        <f>F404-H404</f>
        <v>0</v>
      </c>
      <c r="J404" s="251"/>
      <c r="K404" s="251">
        <v>0</v>
      </c>
      <c r="L404" s="97">
        <f>F404-J404-K404</f>
        <v>0</v>
      </c>
    </row>
    <row r="405" spans="1:12" ht="28.5" customHeight="1">
      <c r="A405" s="76" t="s">
        <v>253</v>
      </c>
      <c r="B405" s="112" t="s">
        <v>254</v>
      </c>
      <c r="C405" s="353"/>
      <c r="D405" s="321"/>
      <c r="E405" s="321"/>
      <c r="F405" s="339">
        <f>H405+I405</f>
        <v>15913517</v>
      </c>
      <c r="G405" s="321"/>
      <c r="H405" s="271"/>
      <c r="I405" s="339">
        <f>J405</f>
        <v>15913517</v>
      </c>
      <c r="J405" s="321">
        <v>15913517</v>
      </c>
      <c r="K405" s="321">
        <v>0</v>
      </c>
      <c r="L405" s="357">
        <f>F405-J405-K405</f>
        <v>0</v>
      </c>
    </row>
    <row r="406" spans="1:12" ht="28.5" customHeight="1">
      <c r="A406" s="76" t="s">
        <v>255</v>
      </c>
      <c r="B406" s="112" t="s">
        <v>256</v>
      </c>
      <c r="C406" s="353"/>
      <c r="D406" s="321"/>
      <c r="E406" s="321"/>
      <c r="F406" s="339">
        <v>0</v>
      </c>
      <c r="G406" s="321"/>
      <c r="H406" s="271"/>
      <c r="I406" s="96">
        <f>F406-H406</f>
        <v>0</v>
      </c>
      <c r="J406" s="321"/>
      <c r="K406" s="321">
        <v>0</v>
      </c>
      <c r="L406" s="357">
        <f>F406-J406-K406</f>
        <v>0</v>
      </c>
    </row>
    <row r="407" spans="1:12" ht="17.25" customHeight="1">
      <c r="A407" s="358" t="s">
        <v>466</v>
      </c>
      <c r="B407" s="359" t="s">
        <v>260</v>
      </c>
      <c r="C407" s="360"/>
      <c r="D407" s="361">
        <f>D408+D485</f>
        <v>108216186</v>
      </c>
      <c r="E407" s="361">
        <f t="shared" ref="E407:L407" si="172">E408+E485</f>
        <v>63200337</v>
      </c>
      <c r="F407" s="361">
        <f t="shared" si="172"/>
        <v>59452804</v>
      </c>
      <c r="G407" s="361">
        <f t="shared" si="172"/>
        <v>0</v>
      </c>
      <c r="H407" s="361">
        <f t="shared" si="172"/>
        <v>0</v>
      </c>
      <c r="I407" s="361">
        <f t="shared" si="172"/>
        <v>59452804</v>
      </c>
      <c r="J407" s="361">
        <f t="shared" si="172"/>
        <v>59452804</v>
      </c>
      <c r="K407" s="361">
        <f t="shared" si="172"/>
        <v>0</v>
      </c>
      <c r="L407" s="361">
        <f t="shared" si="172"/>
        <v>0</v>
      </c>
    </row>
    <row r="408" spans="1:12" ht="25.5" customHeight="1">
      <c r="A408" s="358" t="s">
        <v>479</v>
      </c>
      <c r="B408" s="359" t="s">
        <v>262</v>
      </c>
      <c r="C408" s="360"/>
      <c r="D408" s="361">
        <f t="shared" ref="D408:L408" si="173">D409</f>
        <v>108216186</v>
      </c>
      <c r="E408" s="361">
        <f t="shared" si="173"/>
        <v>62250337</v>
      </c>
      <c r="F408" s="361">
        <f t="shared" si="173"/>
        <v>59418921</v>
      </c>
      <c r="G408" s="361">
        <f t="shared" si="173"/>
        <v>0</v>
      </c>
      <c r="H408" s="149">
        <f t="shared" si="173"/>
        <v>0</v>
      </c>
      <c r="I408" s="361">
        <f t="shared" si="173"/>
        <v>59418921</v>
      </c>
      <c r="J408" s="361">
        <f t="shared" si="173"/>
        <v>59418921</v>
      </c>
      <c r="K408" s="361">
        <f t="shared" si="173"/>
        <v>0</v>
      </c>
      <c r="L408" s="361">
        <f t="shared" si="173"/>
        <v>0</v>
      </c>
    </row>
    <row r="409" spans="1:12" ht="39" customHeight="1">
      <c r="A409" s="78" t="s">
        <v>480</v>
      </c>
      <c r="B409" s="362" t="s">
        <v>264</v>
      </c>
      <c r="C409" s="363"/>
      <c r="D409" s="148">
        <f>D410+D411+D412+D413+D414+D415+D420+D421+D422+D423+D424+D425+D429+D430+D434+D435+D436+D437+D438+D439</f>
        <v>108216186</v>
      </c>
      <c r="E409" s="148">
        <f t="shared" ref="E409:L409" si="174">E410+E411+E412+E413+E414+E415+E420+E421+E422+E423+E424+E425+E429+E430+E434+E435+E436+E437+E438+E439</f>
        <v>62250337</v>
      </c>
      <c r="F409" s="148">
        <f t="shared" si="174"/>
        <v>59418921</v>
      </c>
      <c r="G409" s="148">
        <f t="shared" si="174"/>
        <v>0</v>
      </c>
      <c r="H409" s="149">
        <f t="shared" si="174"/>
        <v>0</v>
      </c>
      <c r="I409" s="148">
        <f t="shared" si="174"/>
        <v>59418921</v>
      </c>
      <c r="J409" s="148">
        <f t="shared" si="174"/>
        <v>59418921</v>
      </c>
      <c r="K409" s="148">
        <f t="shared" si="174"/>
        <v>0</v>
      </c>
      <c r="L409" s="148">
        <f t="shared" si="174"/>
        <v>0</v>
      </c>
    </row>
    <row r="410" spans="1:12" ht="24.75" hidden="1" customHeight="1">
      <c r="A410" s="76" t="s">
        <v>265</v>
      </c>
      <c r="B410" s="155" t="s">
        <v>266</v>
      </c>
      <c r="C410" s="156"/>
      <c r="D410" s="251">
        <v>0</v>
      </c>
      <c r="E410" s="251"/>
      <c r="F410" s="96">
        <v>0</v>
      </c>
      <c r="G410" s="251"/>
      <c r="H410" s="149"/>
      <c r="I410" s="96">
        <f t="shared" ref="I410:I415" si="175">J410</f>
        <v>0</v>
      </c>
      <c r="J410" s="251"/>
      <c r="K410" s="251"/>
      <c r="L410" s="97">
        <f t="shared" ref="L410:L415" si="176">F410-J410-K410</f>
        <v>0</v>
      </c>
    </row>
    <row r="411" spans="1:12" ht="21" hidden="1" customHeight="1">
      <c r="A411" s="76" t="s">
        <v>267</v>
      </c>
      <c r="B411" s="156" t="s">
        <v>268</v>
      </c>
      <c r="C411" s="156"/>
      <c r="D411" s="209"/>
      <c r="E411" s="209"/>
      <c r="F411" s="70">
        <f>H411+I411</f>
        <v>0</v>
      </c>
      <c r="G411" s="209"/>
      <c r="H411" s="210"/>
      <c r="I411" s="70">
        <f t="shared" si="175"/>
        <v>0</v>
      </c>
      <c r="J411" s="209"/>
      <c r="K411" s="209"/>
      <c r="L411" s="88">
        <f t="shared" si="176"/>
        <v>0</v>
      </c>
    </row>
    <row r="412" spans="1:12" ht="18" customHeight="1">
      <c r="A412" s="76" t="s">
        <v>269</v>
      </c>
      <c r="B412" s="156" t="s">
        <v>270</v>
      </c>
      <c r="C412" s="156"/>
      <c r="D412" s="209"/>
      <c r="E412" s="209"/>
      <c r="F412" s="70">
        <f>H412+I412</f>
        <v>0</v>
      </c>
      <c r="G412" s="209"/>
      <c r="H412" s="210"/>
      <c r="I412" s="70">
        <f t="shared" si="175"/>
        <v>0</v>
      </c>
      <c r="J412" s="209"/>
      <c r="K412" s="209"/>
      <c r="L412" s="88">
        <f t="shared" si="176"/>
        <v>0</v>
      </c>
    </row>
    <row r="413" spans="1:12" ht="12.75" customHeight="1">
      <c r="A413" s="76" t="s">
        <v>271</v>
      </c>
      <c r="B413" s="415" t="s">
        <v>272</v>
      </c>
      <c r="C413" s="416"/>
      <c r="D413" s="209">
        <v>0</v>
      </c>
      <c r="E413" s="209">
        <v>337</v>
      </c>
      <c r="F413" s="70">
        <f>H413+I413</f>
        <v>337</v>
      </c>
      <c r="G413" s="209"/>
      <c r="H413" s="210"/>
      <c r="I413" s="70">
        <f t="shared" si="175"/>
        <v>337</v>
      </c>
      <c r="J413" s="209">
        <v>337</v>
      </c>
      <c r="K413" s="209"/>
      <c r="L413" s="88">
        <f t="shared" si="176"/>
        <v>0</v>
      </c>
    </row>
    <row r="414" spans="1:12" ht="24.75" hidden="1" customHeight="1">
      <c r="A414" s="76" t="s">
        <v>273</v>
      </c>
      <c r="B414" s="156" t="s">
        <v>274</v>
      </c>
      <c r="C414" s="156"/>
      <c r="D414" s="209"/>
      <c r="E414" s="209"/>
      <c r="F414" s="70">
        <f>H414+I414</f>
        <v>0</v>
      </c>
      <c r="G414" s="209"/>
      <c r="H414" s="210"/>
      <c r="I414" s="70">
        <f t="shared" si="175"/>
        <v>0</v>
      </c>
      <c r="J414" s="209"/>
      <c r="K414" s="209"/>
      <c r="L414" s="88">
        <f t="shared" si="176"/>
        <v>0</v>
      </c>
    </row>
    <row r="415" spans="1:12" ht="27" hidden="1" customHeight="1">
      <c r="A415" s="76" t="s">
        <v>275</v>
      </c>
      <c r="B415" s="156" t="s">
        <v>276</v>
      </c>
      <c r="C415" s="156"/>
      <c r="D415" s="209"/>
      <c r="E415" s="209"/>
      <c r="F415" s="70">
        <f>H415+I415</f>
        <v>0</v>
      </c>
      <c r="G415" s="209"/>
      <c r="H415" s="210"/>
      <c r="I415" s="70">
        <f t="shared" si="175"/>
        <v>0</v>
      </c>
      <c r="J415" s="209"/>
      <c r="K415" s="209"/>
      <c r="L415" s="88">
        <f t="shared" si="176"/>
        <v>0</v>
      </c>
    </row>
    <row r="416" spans="1:12" ht="36.75" hidden="1" customHeight="1">
      <c r="A416" s="364" t="s">
        <v>481</v>
      </c>
      <c r="B416" s="365" t="s">
        <v>278</v>
      </c>
      <c r="C416" s="366"/>
      <c r="D416" s="367">
        <f t="shared" ref="D416:L416" si="177">D417+D418+D419</f>
        <v>0</v>
      </c>
      <c r="E416" s="367">
        <f t="shared" si="177"/>
        <v>0</v>
      </c>
      <c r="F416" s="368">
        <f t="shared" si="177"/>
        <v>0</v>
      </c>
      <c r="G416" s="368">
        <f t="shared" si="177"/>
        <v>0</v>
      </c>
      <c r="H416" s="369">
        <f t="shared" si="177"/>
        <v>0</v>
      </c>
      <c r="I416" s="368">
        <f t="shared" si="177"/>
        <v>0</v>
      </c>
      <c r="J416" s="368">
        <f t="shared" si="177"/>
        <v>0</v>
      </c>
      <c r="K416" s="368">
        <f t="shared" si="177"/>
        <v>0</v>
      </c>
      <c r="L416" s="370">
        <f t="shared" si="177"/>
        <v>0</v>
      </c>
    </row>
    <row r="417" spans="1:12" ht="39" hidden="1" customHeight="1">
      <c r="A417" s="76" t="s">
        <v>279</v>
      </c>
      <c r="B417" s="112" t="s">
        <v>280</v>
      </c>
      <c r="C417" s="112"/>
      <c r="D417" s="209"/>
      <c r="E417" s="209"/>
      <c r="F417" s="70">
        <f t="shared" ref="F417:F424" si="178">H417+I417</f>
        <v>0</v>
      </c>
      <c r="G417" s="209"/>
      <c r="H417" s="210"/>
      <c r="I417" s="70">
        <f t="shared" ref="I417:I424" si="179">J417</f>
        <v>0</v>
      </c>
      <c r="J417" s="209"/>
      <c r="K417" s="209"/>
      <c r="L417" s="88">
        <f t="shared" ref="L417:L424" si="180">F417-J417-K417</f>
        <v>0</v>
      </c>
    </row>
    <row r="418" spans="1:12" ht="25.5" hidden="1" customHeight="1">
      <c r="A418" s="76" t="s">
        <v>281</v>
      </c>
      <c r="B418" s="112" t="s">
        <v>282</v>
      </c>
      <c r="C418" s="112"/>
      <c r="D418" s="209"/>
      <c r="E418" s="209"/>
      <c r="F418" s="70">
        <f t="shared" si="178"/>
        <v>0</v>
      </c>
      <c r="G418" s="209"/>
      <c r="H418" s="210"/>
      <c r="I418" s="70">
        <f t="shared" si="179"/>
        <v>0</v>
      </c>
      <c r="J418" s="209"/>
      <c r="K418" s="209"/>
      <c r="L418" s="88">
        <f t="shared" si="180"/>
        <v>0</v>
      </c>
    </row>
    <row r="419" spans="1:12" ht="28.5" hidden="1" customHeight="1">
      <c r="A419" s="76" t="s">
        <v>283</v>
      </c>
      <c r="B419" s="112" t="s">
        <v>284</v>
      </c>
      <c r="C419" s="112"/>
      <c r="D419" s="209"/>
      <c r="E419" s="209"/>
      <c r="F419" s="70">
        <f t="shared" si="178"/>
        <v>0</v>
      </c>
      <c r="G419" s="209"/>
      <c r="H419" s="210"/>
      <c r="I419" s="70">
        <f t="shared" si="179"/>
        <v>0</v>
      </c>
      <c r="J419" s="209"/>
      <c r="K419" s="209"/>
      <c r="L419" s="88">
        <f t="shared" si="180"/>
        <v>0</v>
      </c>
    </row>
    <row r="420" spans="1:12" ht="25.5" hidden="1" customHeight="1">
      <c r="A420" s="76" t="s">
        <v>285</v>
      </c>
      <c r="B420" s="111" t="s">
        <v>286</v>
      </c>
      <c r="C420" s="112"/>
      <c r="D420" s="209"/>
      <c r="E420" s="209"/>
      <c r="F420" s="70">
        <f t="shared" si="178"/>
        <v>0</v>
      </c>
      <c r="G420" s="209"/>
      <c r="H420" s="210"/>
      <c r="I420" s="70">
        <f t="shared" si="179"/>
        <v>0</v>
      </c>
      <c r="J420" s="209"/>
      <c r="K420" s="209"/>
      <c r="L420" s="88">
        <f t="shared" si="180"/>
        <v>0</v>
      </c>
    </row>
    <row r="421" spans="1:12" ht="22.5" customHeight="1">
      <c r="A421" s="176" t="s">
        <v>287</v>
      </c>
      <c r="B421" s="112" t="s">
        <v>288</v>
      </c>
      <c r="C421" s="112"/>
      <c r="D421" s="209"/>
      <c r="E421" s="209"/>
      <c r="F421" s="121">
        <f t="shared" si="178"/>
        <v>0</v>
      </c>
      <c r="G421" s="319"/>
      <c r="H421" s="320"/>
      <c r="I421" s="319">
        <f t="shared" si="179"/>
        <v>0</v>
      </c>
      <c r="J421" s="319"/>
      <c r="K421" s="319"/>
      <c r="L421" s="123">
        <f t="shared" si="180"/>
        <v>0</v>
      </c>
    </row>
    <row r="422" spans="1:12" ht="25.5" customHeight="1">
      <c r="A422" s="76" t="s">
        <v>289</v>
      </c>
      <c r="B422" s="112" t="s">
        <v>290</v>
      </c>
      <c r="C422" s="112"/>
      <c r="D422" s="209">
        <v>950000</v>
      </c>
      <c r="E422" s="209">
        <v>0</v>
      </c>
      <c r="F422" s="70">
        <f t="shared" si="178"/>
        <v>0</v>
      </c>
      <c r="G422" s="209"/>
      <c r="H422" s="210"/>
      <c r="I422" s="70">
        <f t="shared" si="179"/>
        <v>0</v>
      </c>
      <c r="J422" s="209"/>
      <c r="K422" s="209"/>
      <c r="L422" s="88">
        <f t="shared" si="180"/>
        <v>0</v>
      </c>
    </row>
    <row r="423" spans="1:12" ht="29.25" hidden="1" customHeight="1">
      <c r="A423" s="76" t="s">
        <v>291</v>
      </c>
      <c r="B423" s="112" t="s">
        <v>292</v>
      </c>
      <c r="C423" s="112"/>
      <c r="D423" s="209"/>
      <c r="E423" s="209"/>
      <c r="F423" s="70">
        <f t="shared" si="178"/>
        <v>0</v>
      </c>
      <c r="G423" s="209"/>
      <c r="H423" s="210"/>
      <c r="I423" s="70">
        <f t="shared" si="179"/>
        <v>0</v>
      </c>
      <c r="J423" s="209"/>
      <c r="K423" s="209"/>
      <c r="L423" s="88">
        <f t="shared" si="180"/>
        <v>0</v>
      </c>
    </row>
    <row r="424" spans="1:12" ht="18" hidden="1" customHeight="1">
      <c r="A424" s="76" t="s">
        <v>293</v>
      </c>
      <c r="B424" s="112" t="s">
        <v>294</v>
      </c>
      <c r="C424" s="112"/>
      <c r="D424" s="209"/>
      <c r="E424" s="209"/>
      <c r="F424" s="70">
        <f t="shared" si="178"/>
        <v>0</v>
      </c>
      <c r="G424" s="209"/>
      <c r="H424" s="210"/>
      <c r="I424" s="70">
        <f t="shared" si="179"/>
        <v>0</v>
      </c>
      <c r="J424" s="209"/>
      <c r="K424" s="209"/>
      <c r="L424" s="88">
        <f t="shared" si="180"/>
        <v>0</v>
      </c>
    </row>
    <row r="425" spans="1:12" ht="39.75" hidden="1" customHeight="1">
      <c r="A425" s="364" t="s">
        <v>295</v>
      </c>
      <c r="B425" s="366" t="s">
        <v>296</v>
      </c>
      <c r="C425" s="366"/>
      <c r="D425" s="367">
        <f t="shared" ref="D425:L425" si="181">D426+D427+D428</f>
        <v>0</v>
      </c>
      <c r="E425" s="367">
        <f t="shared" si="181"/>
        <v>0</v>
      </c>
      <c r="F425" s="368">
        <f t="shared" si="181"/>
        <v>0</v>
      </c>
      <c r="G425" s="368">
        <f t="shared" si="181"/>
        <v>0</v>
      </c>
      <c r="H425" s="369">
        <f t="shared" si="181"/>
        <v>0</v>
      </c>
      <c r="I425" s="368">
        <f t="shared" si="181"/>
        <v>0</v>
      </c>
      <c r="J425" s="368">
        <f t="shared" si="181"/>
        <v>0</v>
      </c>
      <c r="K425" s="368">
        <f t="shared" si="181"/>
        <v>0</v>
      </c>
      <c r="L425" s="370">
        <f t="shared" si="181"/>
        <v>0</v>
      </c>
    </row>
    <row r="426" spans="1:12" ht="24.95" hidden="1" customHeight="1">
      <c r="A426" s="110" t="s">
        <v>297</v>
      </c>
      <c r="B426" s="112" t="s">
        <v>298</v>
      </c>
      <c r="C426" s="112"/>
      <c r="D426" s="209"/>
      <c r="E426" s="209"/>
      <c r="F426" s="70">
        <f>H426+I426</f>
        <v>0</v>
      </c>
      <c r="G426" s="209"/>
      <c r="H426" s="210"/>
      <c r="I426" s="70">
        <f>J426</f>
        <v>0</v>
      </c>
      <c r="J426" s="209"/>
      <c r="K426" s="209"/>
      <c r="L426" s="88">
        <f>F426-J426-K426</f>
        <v>0</v>
      </c>
    </row>
    <row r="427" spans="1:12" ht="24.95" hidden="1" customHeight="1">
      <c r="A427" s="110" t="s">
        <v>299</v>
      </c>
      <c r="B427" s="112" t="s">
        <v>300</v>
      </c>
      <c r="C427" s="112"/>
      <c r="D427" s="209"/>
      <c r="E427" s="209"/>
      <c r="F427" s="70">
        <f>H427+I427</f>
        <v>0</v>
      </c>
      <c r="G427" s="209"/>
      <c r="H427" s="210"/>
      <c r="I427" s="70">
        <f>J427</f>
        <v>0</v>
      </c>
      <c r="J427" s="209"/>
      <c r="K427" s="209"/>
      <c r="L427" s="88">
        <f>F427-J427-K427</f>
        <v>0</v>
      </c>
    </row>
    <row r="428" spans="1:12" ht="24.95" hidden="1" customHeight="1">
      <c r="A428" s="110" t="s">
        <v>301</v>
      </c>
      <c r="B428" s="112" t="s">
        <v>302</v>
      </c>
      <c r="C428" s="112"/>
      <c r="D428" s="209"/>
      <c r="E428" s="209"/>
      <c r="F428" s="70">
        <f>H428+I428</f>
        <v>0</v>
      </c>
      <c r="G428" s="209"/>
      <c r="H428" s="210"/>
      <c r="I428" s="70">
        <f>J428</f>
        <v>0</v>
      </c>
      <c r="J428" s="209"/>
      <c r="K428" s="209"/>
      <c r="L428" s="88">
        <f>F428-J428-K428</f>
        <v>0</v>
      </c>
    </row>
    <row r="429" spans="1:12" ht="24.95" hidden="1" customHeight="1">
      <c r="A429" s="110" t="s">
        <v>303</v>
      </c>
      <c r="B429" s="112" t="s">
        <v>304</v>
      </c>
      <c r="C429" s="112"/>
      <c r="D429" s="209"/>
      <c r="E429" s="209"/>
      <c r="F429" s="70">
        <f>H429+I429</f>
        <v>0</v>
      </c>
      <c r="G429" s="209"/>
      <c r="H429" s="210"/>
      <c r="I429" s="70">
        <f>J429</f>
        <v>0</v>
      </c>
      <c r="J429" s="209"/>
      <c r="K429" s="209"/>
      <c r="L429" s="88">
        <f>F429-J429-K429</f>
        <v>0</v>
      </c>
    </row>
    <row r="430" spans="1:12" ht="39" hidden="1" customHeight="1">
      <c r="A430" s="371" t="s">
        <v>482</v>
      </c>
      <c r="B430" s="366" t="s">
        <v>306</v>
      </c>
      <c r="C430" s="366"/>
      <c r="D430" s="367">
        <f t="shared" ref="D430:L430" si="182">D431+D432+D433</f>
        <v>0</v>
      </c>
      <c r="E430" s="367">
        <f t="shared" si="182"/>
        <v>0</v>
      </c>
      <c r="F430" s="368">
        <f t="shared" si="182"/>
        <v>0</v>
      </c>
      <c r="G430" s="368">
        <f t="shared" si="182"/>
        <v>0</v>
      </c>
      <c r="H430" s="369">
        <f t="shared" si="182"/>
        <v>0</v>
      </c>
      <c r="I430" s="368">
        <f t="shared" si="182"/>
        <v>0</v>
      </c>
      <c r="J430" s="368">
        <f t="shared" si="182"/>
        <v>0</v>
      </c>
      <c r="K430" s="368">
        <f t="shared" si="182"/>
        <v>0</v>
      </c>
      <c r="L430" s="370">
        <f t="shared" si="182"/>
        <v>0</v>
      </c>
    </row>
    <row r="431" spans="1:12" ht="30" hidden="1" customHeight="1">
      <c r="A431" s="110" t="s">
        <v>307</v>
      </c>
      <c r="B431" s="112" t="s">
        <v>308</v>
      </c>
      <c r="C431" s="112"/>
      <c r="D431" s="251"/>
      <c r="E431" s="251"/>
      <c r="F431" s="244">
        <v>0</v>
      </c>
      <c r="G431" s="209"/>
      <c r="H431" s="210"/>
      <c r="I431" s="244">
        <f t="shared" ref="I431:I436" si="183">F431-H431</f>
        <v>0</v>
      </c>
      <c r="J431" s="209"/>
      <c r="K431" s="209"/>
      <c r="L431" s="97">
        <f t="shared" ref="L431:L439" si="184">F431-J431-K431</f>
        <v>0</v>
      </c>
    </row>
    <row r="432" spans="1:12" ht="30" hidden="1" customHeight="1">
      <c r="A432" s="110" t="s">
        <v>309</v>
      </c>
      <c r="B432" s="112" t="s">
        <v>310</v>
      </c>
      <c r="C432" s="112"/>
      <c r="D432" s="251"/>
      <c r="E432" s="251"/>
      <c r="F432" s="244">
        <v>0</v>
      </c>
      <c r="G432" s="209"/>
      <c r="H432" s="210"/>
      <c r="I432" s="244">
        <f t="shared" si="183"/>
        <v>0</v>
      </c>
      <c r="J432" s="209"/>
      <c r="K432" s="209"/>
      <c r="L432" s="97">
        <f t="shared" si="184"/>
        <v>0</v>
      </c>
    </row>
    <row r="433" spans="1:12" ht="30" hidden="1" customHeight="1">
      <c r="A433" s="110" t="s">
        <v>311</v>
      </c>
      <c r="B433" s="112" t="s">
        <v>312</v>
      </c>
      <c r="C433" s="112"/>
      <c r="D433" s="251"/>
      <c r="E433" s="251"/>
      <c r="F433" s="244">
        <v>0</v>
      </c>
      <c r="G433" s="209"/>
      <c r="H433" s="210"/>
      <c r="I433" s="244">
        <f t="shared" si="183"/>
        <v>0</v>
      </c>
      <c r="J433" s="209"/>
      <c r="K433" s="209"/>
      <c r="L433" s="97">
        <f t="shared" si="184"/>
        <v>0</v>
      </c>
    </row>
    <row r="434" spans="1:12" ht="30" hidden="1" customHeight="1">
      <c r="A434" s="110" t="s">
        <v>313</v>
      </c>
      <c r="B434" s="112" t="s">
        <v>314</v>
      </c>
      <c r="C434" s="112"/>
      <c r="D434" s="251"/>
      <c r="E434" s="251"/>
      <c r="F434" s="244">
        <v>0</v>
      </c>
      <c r="G434" s="209"/>
      <c r="H434" s="210"/>
      <c r="I434" s="244">
        <f t="shared" si="183"/>
        <v>0</v>
      </c>
      <c r="J434" s="209"/>
      <c r="K434" s="209"/>
      <c r="L434" s="97">
        <f t="shared" si="184"/>
        <v>0</v>
      </c>
    </row>
    <row r="435" spans="1:12" ht="30" hidden="1" customHeight="1">
      <c r="A435" s="110" t="s">
        <v>315</v>
      </c>
      <c r="B435" s="112" t="s">
        <v>316</v>
      </c>
      <c r="C435" s="112"/>
      <c r="D435" s="251"/>
      <c r="E435" s="251"/>
      <c r="F435" s="244">
        <v>0</v>
      </c>
      <c r="G435" s="209"/>
      <c r="H435" s="210"/>
      <c r="I435" s="244">
        <f t="shared" si="183"/>
        <v>0</v>
      </c>
      <c r="J435" s="209"/>
      <c r="K435" s="209"/>
      <c r="L435" s="97">
        <f t="shared" si="184"/>
        <v>0</v>
      </c>
    </row>
    <row r="436" spans="1:12" ht="15" hidden="1">
      <c r="A436" s="76" t="s">
        <v>483</v>
      </c>
      <c r="B436" s="112" t="s">
        <v>322</v>
      </c>
      <c r="C436" s="112"/>
      <c r="D436" s="251"/>
      <c r="E436" s="251"/>
      <c r="F436" s="244">
        <v>0</v>
      </c>
      <c r="G436" s="209"/>
      <c r="H436" s="210"/>
      <c r="I436" s="244">
        <f t="shared" si="183"/>
        <v>0</v>
      </c>
      <c r="J436" s="209"/>
      <c r="K436" s="209"/>
      <c r="L436" s="97">
        <f t="shared" si="184"/>
        <v>0</v>
      </c>
    </row>
    <row r="437" spans="1:12" ht="25.5">
      <c r="A437" s="76" t="s">
        <v>335</v>
      </c>
      <c r="B437" s="112" t="s">
        <v>336</v>
      </c>
      <c r="C437" s="112"/>
      <c r="D437" s="251"/>
      <c r="E437" s="251"/>
      <c r="F437" s="244">
        <v>0</v>
      </c>
      <c r="G437" s="209"/>
      <c r="H437" s="210"/>
      <c r="I437" s="244">
        <f>J437</f>
        <v>0</v>
      </c>
      <c r="J437" s="209"/>
      <c r="K437" s="209">
        <v>0</v>
      </c>
      <c r="L437" s="97">
        <f t="shared" si="184"/>
        <v>0</v>
      </c>
    </row>
    <row r="438" spans="1:12" ht="15">
      <c r="A438" s="76" t="s">
        <v>347</v>
      </c>
      <c r="B438" s="112" t="s">
        <v>348</v>
      </c>
      <c r="C438" s="112"/>
      <c r="D438" s="209">
        <v>107266186</v>
      </c>
      <c r="E438" s="209">
        <v>55000000</v>
      </c>
      <c r="F438" s="244">
        <f>H438+I438</f>
        <v>52195075</v>
      </c>
      <c r="G438" s="209"/>
      <c r="H438" s="210"/>
      <c r="I438" s="244">
        <f>J438</f>
        <v>52195075</v>
      </c>
      <c r="J438" s="209">
        <v>52195075</v>
      </c>
      <c r="K438" s="209">
        <v>0</v>
      </c>
      <c r="L438" s="88">
        <f t="shared" si="184"/>
        <v>0</v>
      </c>
    </row>
    <row r="439" spans="1:12" ht="48" customHeight="1">
      <c r="A439" s="110" t="s">
        <v>484</v>
      </c>
      <c r="B439" s="112" t="s">
        <v>349</v>
      </c>
      <c r="C439" s="112"/>
      <c r="D439" s="209">
        <v>0</v>
      </c>
      <c r="E439" s="209">
        <v>7250000</v>
      </c>
      <c r="F439" s="244">
        <f>H439+I439</f>
        <v>7223509</v>
      </c>
      <c r="G439" s="209"/>
      <c r="H439" s="210"/>
      <c r="I439" s="244">
        <f>J439</f>
        <v>7223509</v>
      </c>
      <c r="J439" s="209">
        <v>7223509</v>
      </c>
      <c r="K439" s="209">
        <v>0</v>
      </c>
      <c r="L439" s="88">
        <f t="shared" si="184"/>
        <v>0</v>
      </c>
    </row>
    <row r="440" spans="1:12" ht="39.75" hidden="1" customHeight="1">
      <c r="A440" s="78" t="s">
        <v>485</v>
      </c>
      <c r="B440" s="192" t="s">
        <v>369</v>
      </c>
      <c r="C440" s="192"/>
      <c r="D440" s="148">
        <f t="shared" ref="D440:L440" si="185">D441+D445+D449+D453+D457+D461+D465+D469+D473+D477+D481</f>
        <v>0</v>
      </c>
      <c r="E440" s="148">
        <f t="shared" si="185"/>
        <v>0</v>
      </c>
      <c r="F440" s="244">
        <f t="shared" ref="F440:F486" ca="1" si="186">H440+I440</f>
        <v>6403655</v>
      </c>
      <c r="G440" s="148">
        <f t="shared" si="185"/>
        <v>0</v>
      </c>
      <c r="H440" s="149">
        <f t="shared" si="185"/>
        <v>0</v>
      </c>
      <c r="I440" s="148">
        <f t="shared" ca="1" si="185"/>
        <v>0</v>
      </c>
      <c r="J440" s="148">
        <f t="shared" si="185"/>
        <v>0</v>
      </c>
      <c r="K440" s="148">
        <f t="shared" si="185"/>
        <v>0</v>
      </c>
      <c r="L440" s="148">
        <f t="shared" ca="1" si="185"/>
        <v>0</v>
      </c>
    </row>
    <row r="441" spans="1:12" ht="25.5" hidden="1" customHeight="1">
      <c r="A441" s="193" t="s">
        <v>370</v>
      </c>
      <c r="B441" s="194" t="s">
        <v>371</v>
      </c>
      <c r="C441" s="194"/>
      <c r="D441" s="207">
        <f>D442+D443+D444</f>
        <v>0</v>
      </c>
      <c r="E441" s="207">
        <f t="shared" ref="E441:L441" si="187">E442+E443+E444</f>
        <v>0</v>
      </c>
      <c r="F441" s="244">
        <f t="shared" ca="1" si="186"/>
        <v>6403655</v>
      </c>
      <c r="G441" s="207">
        <f t="shared" si="187"/>
        <v>0</v>
      </c>
      <c r="H441" s="149">
        <f t="shared" si="187"/>
        <v>0</v>
      </c>
      <c r="I441" s="207">
        <f t="shared" ca="1" si="187"/>
        <v>0</v>
      </c>
      <c r="J441" s="207">
        <f t="shared" si="187"/>
        <v>0</v>
      </c>
      <c r="K441" s="207">
        <f t="shared" si="187"/>
        <v>0</v>
      </c>
      <c r="L441" s="207">
        <f t="shared" ca="1" si="187"/>
        <v>0</v>
      </c>
    </row>
    <row r="442" spans="1:12" ht="27" hidden="1" customHeight="1">
      <c r="A442" s="76" t="s">
        <v>372</v>
      </c>
      <c r="B442" s="156" t="s">
        <v>373</v>
      </c>
      <c r="C442" s="156"/>
      <c r="D442" s="251"/>
      <c r="E442" s="251"/>
      <c r="F442" s="244">
        <f t="shared" ca="1" si="186"/>
        <v>6403655</v>
      </c>
      <c r="G442" s="321"/>
      <c r="H442" s="271"/>
      <c r="I442" s="372">
        <f ca="1">F442-H442</f>
        <v>0</v>
      </c>
      <c r="J442" s="251"/>
      <c r="K442" s="251"/>
      <c r="L442" s="373">
        <f t="shared" ref="L442:L484" ca="1" si="188">F442-J442-K442</f>
        <v>0</v>
      </c>
    </row>
    <row r="443" spans="1:12" ht="14.25" hidden="1" customHeight="1">
      <c r="A443" s="76" t="s">
        <v>374</v>
      </c>
      <c r="B443" s="156" t="s">
        <v>375</v>
      </c>
      <c r="C443" s="156"/>
      <c r="D443" s="251"/>
      <c r="E443" s="251"/>
      <c r="F443" s="244">
        <f t="shared" ca="1" si="186"/>
        <v>6403655</v>
      </c>
      <c r="G443" s="251"/>
      <c r="H443" s="149"/>
      <c r="I443" s="372">
        <f t="shared" ref="I443:I468" ca="1" si="189">F443-H443</f>
        <v>0</v>
      </c>
      <c r="J443" s="251"/>
      <c r="K443" s="251"/>
      <c r="L443" s="373">
        <f t="shared" ca="1" si="188"/>
        <v>0</v>
      </c>
    </row>
    <row r="444" spans="1:12" ht="14.25" hidden="1" customHeight="1">
      <c r="A444" s="76" t="s">
        <v>376</v>
      </c>
      <c r="B444" s="156" t="s">
        <v>377</v>
      </c>
      <c r="C444" s="156"/>
      <c r="D444" s="251"/>
      <c r="E444" s="251"/>
      <c r="F444" s="244">
        <f t="shared" ca="1" si="186"/>
        <v>6403655</v>
      </c>
      <c r="G444" s="251"/>
      <c r="H444" s="149"/>
      <c r="I444" s="372">
        <f t="shared" ca="1" si="189"/>
        <v>0</v>
      </c>
      <c r="J444" s="251"/>
      <c r="K444" s="251"/>
      <c r="L444" s="373">
        <f t="shared" ca="1" si="188"/>
        <v>0</v>
      </c>
    </row>
    <row r="445" spans="1:12" ht="28.5" hidden="1" customHeight="1">
      <c r="A445" s="193" t="s">
        <v>378</v>
      </c>
      <c r="B445" s="194" t="s">
        <v>379</v>
      </c>
      <c r="C445" s="194"/>
      <c r="D445" s="207">
        <f>D446+D447+D448</f>
        <v>0</v>
      </c>
      <c r="E445" s="207">
        <f t="shared" ref="E445:L445" si="190">E446+E447+E448</f>
        <v>0</v>
      </c>
      <c r="F445" s="244">
        <f t="shared" ca="1" si="186"/>
        <v>6403655</v>
      </c>
      <c r="G445" s="207">
        <f t="shared" si="190"/>
        <v>0</v>
      </c>
      <c r="H445" s="149">
        <f t="shared" si="190"/>
        <v>0</v>
      </c>
      <c r="I445" s="207">
        <f t="shared" ca="1" si="190"/>
        <v>0</v>
      </c>
      <c r="J445" s="207">
        <f t="shared" si="190"/>
        <v>0</v>
      </c>
      <c r="K445" s="207">
        <f t="shared" si="190"/>
        <v>0</v>
      </c>
      <c r="L445" s="207">
        <f t="shared" ca="1" si="190"/>
        <v>0</v>
      </c>
    </row>
    <row r="446" spans="1:12" ht="15" hidden="1">
      <c r="A446" s="76" t="s">
        <v>372</v>
      </c>
      <c r="B446" s="156" t="s">
        <v>380</v>
      </c>
      <c r="C446" s="156"/>
      <c r="D446" s="251"/>
      <c r="E446" s="251"/>
      <c r="F446" s="244">
        <f t="shared" ca="1" si="186"/>
        <v>6403655</v>
      </c>
      <c r="G446" s="251"/>
      <c r="H446" s="149"/>
      <c r="I446" s="372">
        <f t="shared" ca="1" si="189"/>
        <v>0</v>
      </c>
      <c r="J446" s="251"/>
      <c r="K446" s="251"/>
      <c r="L446" s="373">
        <f t="shared" ca="1" si="188"/>
        <v>0</v>
      </c>
    </row>
    <row r="447" spans="1:12" ht="15" hidden="1">
      <c r="A447" s="76" t="s">
        <v>374</v>
      </c>
      <c r="B447" s="156" t="s">
        <v>381</v>
      </c>
      <c r="C447" s="156"/>
      <c r="D447" s="285"/>
      <c r="E447" s="285">
        <f>J447</f>
        <v>0</v>
      </c>
      <c r="F447" s="244">
        <f t="shared" ca="1" si="186"/>
        <v>6403655</v>
      </c>
      <c r="G447" s="285"/>
      <c r="H447" s="149"/>
      <c r="I447" s="374">
        <f t="shared" ca="1" si="189"/>
        <v>0</v>
      </c>
      <c r="J447" s="285"/>
      <c r="K447" s="285"/>
      <c r="L447" s="375">
        <f t="shared" ca="1" si="188"/>
        <v>0</v>
      </c>
    </row>
    <row r="448" spans="1:12" ht="14.25" hidden="1" customHeight="1">
      <c r="A448" s="76" t="s">
        <v>376</v>
      </c>
      <c r="B448" s="156" t="s">
        <v>382</v>
      </c>
      <c r="C448" s="156"/>
      <c r="D448" s="251"/>
      <c r="E448" s="251"/>
      <c r="F448" s="244">
        <f t="shared" ca="1" si="186"/>
        <v>6403655</v>
      </c>
      <c r="G448" s="251"/>
      <c r="H448" s="149"/>
      <c r="I448" s="372">
        <f t="shared" ca="1" si="189"/>
        <v>0</v>
      </c>
      <c r="J448" s="251"/>
      <c r="K448" s="251"/>
      <c r="L448" s="373">
        <f t="shared" ca="1" si="188"/>
        <v>0</v>
      </c>
    </row>
    <row r="449" spans="1:12" ht="26.25" hidden="1" customHeight="1">
      <c r="A449" s="193" t="s">
        <v>383</v>
      </c>
      <c r="B449" s="194" t="s">
        <v>384</v>
      </c>
      <c r="C449" s="194"/>
      <c r="D449" s="376"/>
      <c r="E449" s="376"/>
      <c r="F449" s="244">
        <f t="shared" ca="1" si="186"/>
        <v>6403655</v>
      </c>
      <c r="G449" s="376">
        <f>G450+G451+G452</f>
        <v>0</v>
      </c>
      <c r="H449" s="377">
        <f>H450+H451+H452</f>
        <v>0</v>
      </c>
      <c r="I449" s="378">
        <f t="shared" ca="1" si="189"/>
        <v>0</v>
      </c>
      <c r="J449" s="378">
        <f>J450+J451+J452</f>
        <v>0</v>
      </c>
      <c r="K449" s="376">
        <f>K450+K451+K452</f>
        <v>0</v>
      </c>
      <c r="L449" s="379">
        <f t="shared" ca="1" si="188"/>
        <v>0</v>
      </c>
    </row>
    <row r="450" spans="1:12" ht="14.25" hidden="1" customHeight="1">
      <c r="A450" s="76" t="s">
        <v>372</v>
      </c>
      <c r="B450" s="156" t="s">
        <v>385</v>
      </c>
      <c r="C450" s="156"/>
      <c r="D450" s="380"/>
      <c r="E450" s="380"/>
      <c r="F450" s="244">
        <f t="shared" ca="1" si="186"/>
        <v>6403655</v>
      </c>
      <c r="G450" s="380"/>
      <c r="H450" s="377"/>
      <c r="I450" s="378">
        <f t="shared" ca="1" si="189"/>
        <v>0</v>
      </c>
      <c r="J450" s="293"/>
      <c r="K450" s="380"/>
      <c r="L450" s="381">
        <f t="shared" ca="1" si="188"/>
        <v>0</v>
      </c>
    </row>
    <row r="451" spans="1:12" ht="27" hidden="1" customHeight="1">
      <c r="A451" s="76" t="s">
        <v>374</v>
      </c>
      <c r="B451" s="156" t="s">
        <v>386</v>
      </c>
      <c r="C451" s="156"/>
      <c r="D451" s="380"/>
      <c r="E451" s="380"/>
      <c r="F451" s="244">
        <f t="shared" ca="1" si="186"/>
        <v>6403655</v>
      </c>
      <c r="G451" s="380"/>
      <c r="H451" s="377"/>
      <c r="I451" s="378">
        <f t="shared" ca="1" si="189"/>
        <v>0</v>
      </c>
      <c r="J451" s="293"/>
      <c r="K451" s="380"/>
      <c r="L451" s="381">
        <f t="shared" ca="1" si="188"/>
        <v>0</v>
      </c>
    </row>
    <row r="452" spans="1:12" ht="14.25" hidden="1" customHeight="1">
      <c r="A452" s="76" t="s">
        <v>376</v>
      </c>
      <c r="B452" s="156" t="s">
        <v>387</v>
      </c>
      <c r="C452" s="156"/>
      <c r="D452" s="380"/>
      <c r="E452" s="380"/>
      <c r="F452" s="244">
        <f t="shared" ca="1" si="186"/>
        <v>6403655</v>
      </c>
      <c r="G452" s="380"/>
      <c r="H452" s="377"/>
      <c r="I452" s="378">
        <f t="shared" ca="1" si="189"/>
        <v>0</v>
      </c>
      <c r="J452" s="293"/>
      <c r="K452" s="380"/>
      <c r="L452" s="381">
        <f t="shared" ca="1" si="188"/>
        <v>0</v>
      </c>
    </row>
    <row r="453" spans="1:12" ht="25.5" hidden="1" customHeight="1">
      <c r="A453" s="193" t="s">
        <v>388</v>
      </c>
      <c r="B453" s="194" t="s">
        <v>389</v>
      </c>
      <c r="C453" s="194"/>
      <c r="D453" s="376"/>
      <c r="E453" s="376"/>
      <c r="F453" s="244">
        <f t="shared" ca="1" si="186"/>
        <v>6403655</v>
      </c>
      <c r="G453" s="376">
        <f>G454+G455+G456</f>
        <v>0</v>
      </c>
      <c r="H453" s="377">
        <f>H454+H455+H456</f>
        <v>0</v>
      </c>
      <c r="I453" s="378">
        <f t="shared" ca="1" si="189"/>
        <v>0</v>
      </c>
      <c r="J453" s="378">
        <f>J454+J455+J456</f>
        <v>0</v>
      </c>
      <c r="K453" s="376">
        <f>K454+K455+K456</f>
        <v>0</v>
      </c>
      <c r="L453" s="379">
        <f t="shared" ca="1" si="188"/>
        <v>0</v>
      </c>
    </row>
    <row r="454" spans="1:12" ht="13.5" hidden="1" customHeight="1">
      <c r="A454" s="76" t="s">
        <v>372</v>
      </c>
      <c r="B454" s="156" t="s">
        <v>390</v>
      </c>
      <c r="C454" s="156"/>
      <c r="D454" s="380"/>
      <c r="E454" s="380"/>
      <c r="F454" s="244">
        <f t="shared" ca="1" si="186"/>
        <v>6403655</v>
      </c>
      <c r="G454" s="380"/>
      <c r="H454" s="377"/>
      <c r="I454" s="378">
        <f t="shared" ca="1" si="189"/>
        <v>0</v>
      </c>
      <c r="J454" s="293"/>
      <c r="K454" s="380"/>
      <c r="L454" s="381">
        <f t="shared" ca="1" si="188"/>
        <v>0</v>
      </c>
    </row>
    <row r="455" spans="1:12" ht="14.25" hidden="1" customHeight="1">
      <c r="A455" s="76" t="s">
        <v>374</v>
      </c>
      <c r="B455" s="156" t="s">
        <v>391</v>
      </c>
      <c r="C455" s="156"/>
      <c r="D455" s="380"/>
      <c r="E455" s="380"/>
      <c r="F455" s="244">
        <f t="shared" ca="1" si="186"/>
        <v>6403655</v>
      </c>
      <c r="G455" s="380"/>
      <c r="H455" s="377"/>
      <c r="I455" s="378">
        <f t="shared" ca="1" si="189"/>
        <v>0</v>
      </c>
      <c r="J455" s="293"/>
      <c r="K455" s="380"/>
      <c r="L455" s="381">
        <f t="shared" ca="1" si="188"/>
        <v>0</v>
      </c>
    </row>
    <row r="456" spans="1:12" ht="14.25" hidden="1" customHeight="1">
      <c r="A456" s="76" t="s">
        <v>376</v>
      </c>
      <c r="B456" s="156" t="s">
        <v>392</v>
      </c>
      <c r="C456" s="156"/>
      <c r="D456" s="380"/>
      <c r="E456" s="380"/>
      <c r="F456" s="244">
        <f t="shared" ca="1" si="186"/>
        <v>6403655</v>
      </c>
      <c r="G456" s="380"/>
      <c r="H456" s="377"/>
      <c r="I456" s="378">
        <f t="shared" ca="1" si="189"/>
        <v>0</v>
      </c>
      <c r="J456" s="293"/>
      <c r="K456" s="380"/>
      <c r="L456" s="381">
        <f t="shared" ca="1" si="188"/>
        <v>0</v>
      </c>
    </row>
    <row r="457" spans="1:12" ht="25.5" hidden="1" customHeight="1">
      <c r="A457" s="193" t="s">
        <v>393</v>
      </c>
      <c r="B457" s="194" t="s">
        <v>394</v>
      </c>
      <c r="C457" s="194"/>
      <c r="D457" s="376"/>
      <c r="E457" s="376"/>
      <c r="F457" s="244">
        <f t="shared" ca="1" si="186"/>
        <v>6403655</v>
      </c>
      <c r="G457" s="376">
        <f>G458+G459+G460</f>
        <v>0</v>
      </c>
      <c r="H457" s="377">
        <f>H458+H459+H460</f>
        <v>0</v>
      </c>
      <c r="I457" s="378">
        <f t="shared" ca="1" si="189"/>
        <v>0</v>
      </c>
      <c r="J457" s="378">
        <f>J458+J459+J460</f>
        <v>0</v>
      </c>
      <c r="K457" s="376">
        <f>K458+K459+K460</f>
        <v>0</v>
      </c>
      <c r="L457" s="379">
        <f t="shared" ca="1" si="188"/>
        <v>0</v>
      </c>
    </row>
    <row r="458" spans="1:12" ht="14.25" hidden="1" customHeight="1">
      <c r="A458" s="76" t="s">
        <v>372</v>
      </c>
      <c r="B458" s="156" t="s">
        <v>395</v>
      </c>
      <c r="C458" s="156"/>
      <c r="D458" s="380"/>
      <c r="E458" s="380"/>
      <c r="F458" s="244">
        <f t="shared" ca="1" si="186"/>
        <v>6403655</v>
      </c>
      <c r="G458" s="380"/>
      <c r="H458" s="377"/>
      <c r="I458" s="378">
        <f t="shared" ca="1" si="189"/>
        <v>0</v>
      </c>
      <c r="J458" s="293"/>
      <c r="K458" s="380"/>
      <c r="L458" s="381">
        <f t="shared" ca="1" si="188"/>
        <v>0</v>
      </c>
    </row>
    <row r="459" spans="1:12" ht="14.25" hidden="1" customHeight="1">
      <c r="A459" s="76" t="s">
        <v>374</v>
      </c>
      <c r="B459" s="156" t="s">
        <v>396</v>
      </c>
      <c r="C459" s="156"/>
      <c r="D459" s="380"/>
      <c r="E459" s="380"/>
      <c r="F459" s="244">
        <f t="shared" ca="1" si="186"/>
        <v>6403655</v>
      </c>
      <c r="G459" s="380"/>
      <c r="H459" s="377"/>
      <c r="I459" s="378">
        <f t="shared" ca="1" si="189"/>
        <v>0</v>
      </c>
      <c r="J459" s="293"/>
      <c r="K459" s="380"/>
      <c r="L459" s="381">
        <f t="shared" ca="1" si="188"/>
        <v>0</v>
      </c>
    </row>
    <row r="460" spans="1:12" ht="14.25" hidden="1" customHeight="1">
      <c r="A460" s="76" t="s">
        <v>376</v>
      </c>
      <c r="B460" s="156" t="s">
        <v>397</v>
      </c>
      <c r="C460" s="156"/>
      <c r="D460" s="380"/>
      <c r="E460" s="380"/>
      <c r="F460" s="244">
        <f t="shared" ca="1" si="186"/>
        <v>6403655</v>
      </c>
      <c r="G460" s="380"/>
      <c r="H460" s="377"/>
      <c r="I460" s="378">
        <f t="shared" ca="1" si="189"/>
        <v>0</v>
      </c>
      <c r="J460" s="293"/>
      <c r="K460" s="380"/>
      <c r="L460" s="381">
        <f t="shared" ca="1" si="188"/>
        <v>0</v>
      </c>
    </row>
    <row r="461" spans="1:12" ht="27" hidden="1" customHeight="1">
      <c r="A461" s="193" t="s">
        <v>398</v>
      </c>
      <c r="B461" s="194" t="s">
        <v>399</v>
      </c>
      <c r="C461" s="194"/>
      <c r="D461" s="376"/>
      <c r="E461" s="376"/>
      <c r="F461" s="244">
        <f t="shared" ca="1" si="186"/>
        <v>6403655</v>
      </c>
      <c r="G461" s="376">
        <f>G462+G463+G464</f>
        <v>0</v>
      </c>
      <c r="H461" s="377">
        <f>H462+H463+H464</f>
        <v>0</v>
      </c>
      <c r="I461" s="378">
        <f t="shared" ca="1" si="189"/>
        <v>0</v>
      </c>
      <c r="J461" s="378">
        <f>J462+J463+J464</f>
        <v>0</v>
      </c>
      <c r="K461" s="376">
        <f>K462+K463+K464</f>
        <v>0</v>
      </c>
      <c r="L461" s="379">
        <f t="shared" ca="1" si="188"/>
        <v>0</v>
      </c>
    </row>
    <row r="462" spans="1:12" ht="14.25" hidden="1" customHeight="1">
      <c r="A462" s="76" t="s">
        <v>372</v>
      </c>
      <c r="B462" s="156" t="s">
        <v>400</v>
      </c>
      <c r="C462" s="156"/>
      <c r="D462" s="380"/>
      <c r="E462" s="380"/>
      <c r="F462" s="244">
        <f t="shared" ca="1" si="186"/>
        <v>6403655</v>
      </c>
      <c r="G462" s="380"/>
      <c r="H462" s="377"/>
      <c r="I462" s="378">
        <f t="shared" ca="1" si="189"/>
        <v>0</v>
      </c>
      <c r="J462" s="293"/>
      <c r="K462" s="380"/>
      <c r="L462" s="381">
        <f t="shared" ca="1" si="188"/>
        <v>0</v>
      </c>
    </row>
    <row r="463" spans="1:12" ht="14.25" hidden="1" customHeight="1">
      <c r="A463" s="76" t="s">
        <v>374</v>
      </c>
      <c r="B463" s="156" t="s">
        <v>401</v>
      </c>
      <c r="C463" s="156"/>
      <c r="D463" s="380"/>
      <c r="E463" s="380"/>
      <c r="F463" s="244">
        <f t="shared" ca="1" si="186"/>
        <v>6403655</v>
      </c>
      <c r="G463" s="380"/>
      <c r="H463" s="377"/>
      <c r="I463" s="378">
        <f t="shared" ca="1" si="189"/>
        <v>0</v>
      </c>
      <c r="J463" s="293"/>
      <c r="K463" s="380"/>
      <c r="L463" s="381">
        <f t="shared" ca="1" si="188"/>
        <v>0</v>
      </c>
    </row>
    <row r="464" spans="1:12" ht="14.25" hidden="1" customHeight="1">
      <c r="A464" s="76" t="s">
        <v>376</v>
      </c>
      <c r="B464" s="156" t="s">
        <v>402</v>
      </c>
      <c r="C464" s="156"/>
      <c r="D464" s="380"/>
      <c r="E464" s="380"/>
      <c r="F464" s="244">
        <f t="shared" ca="1" si="186"/>
        <v>6403655</v>
      </c>
      <c r="G464" s="380"/>
      <c r="H464" s="377"/>
      <c r="I464" s="378">
        <f t="shared" ca="1" si="189"/>
        <v>0</v>
      </c>
      <c r="J464" s="293"/>
      <c r="K464" s="380"/>
      <c r="L464" s="381">
        <f t="shared" ca="1" si="188"/>
        <v>0</v>
      </c>
    </row>
    <row r="465" spans="1:12" ht="25.5" hidden="1">
      <c r="A465" s="193" t="s">
        <v>403</v>
      </c>
      <c r="B465" s="194" t="s">
        <v>404</v>
      </c>
      <c r="C465" s="194"/>
      <c r="D465" s="376">
        <f>D468+D467+D466</f>
        <v>0</v>
      </c>
      <c r="E465" s="376">
        <f t="shared" ref="E465:L465" si="191">E468+E467+E466</f>
        <v>0</v>
      </c>
      <c r="F465" s="244">
        <f t="shared" ca="1" si="186"/>
        <v>6403655</v>
      </c>
      <c r="G465" s="376">
        <f t="shared" si="191"/>
        <v>0</v>
      </c>
      <c r="H465" s="377">
        <f t="shared" si="191"/>
        <v>0</v>
      </c>
      <c r="I465" s="376">
        <f t="shared" ca="1" si="191"/>
        <v>0</v>
      </c>
      <c r="J465" s="376">
        <f t="shared" si="191"/>
        <v>0</v>
      </c>
      <c r="K465" s="376">
        <f t="shared" si="191"/>
        <v>0</v>
      </c>
      <c r="L465" s="376">
        <f t="shared" ca="1" si="191"/>
        <v>0</v>
      </c>
    </row>
    <row r="466" spans="1:12" ht="12.75" hidden="1" customHeight="1">
      <c r="A466" s="76" t="s">
        <v>372</v>
      </c>
      <c r="B466" s="156" t="s">
        <v>405</v>
      </c>
      <c r="C466" s="156"/>
      <c r="D466" s="382"/>
      <c r="E466" s="382"/>
      <c r="F466" s="244">
        <f t="shared" ca="1" si="186"/>
        <v>6403655</v>
      </c>
      <c r="G466" s="382"/>
      <c r="H466" s="377"/>
      <c r="I466" s="372">
        <f t="shared" ca="1" si="189"/>
        <v>0</v>
      </c>
      <c r="J466" s="383"/>
      <c r="K466" s="382"/>
      <c r="L466" s="384">
        <f t="shared" ca="1" si="188"/>
        <v>0</v>
      </c>
    </row>
    <row r="467" spans="1:12" ht="12.75" hidden="1" customHeight="1">
      <c r="A467" s="76" t="s">
        <v>374</v>
      </c>
      <c r="B467" s="156" t="s">
        <v>406</v>
      </c>
      <c r="C467" s="156"/>
      <c r="D467" s="382"/>
      <c r="E467" s="382"/>
      <c r="F467" s="244">
        <f t="shared" ca="1" si="186"/>
        <v>6403655</v>
      </c>
      <c r="G467" s="382"/>
      <c r="H467" s="377"/>
      <c r="I467" s="372">
        <f t="shared" ca="1" si="189"/>
        <v>0</v>
      </c>
      <c r="J467" s="383"/>
      <c r="K467" s="382"/>
      <c r="L467" s="384">
        <f t="shared" ca="1" si="188"/>
        <v>0</v>
      </c>
    </row>
    <row r="468" spans="1:12" ht="15" hidden="1">
      <c r="A468" s="76" t="s">
        <v>376</v>
      </c>
      <c r="B468" s="156" t="s">
        <v>407</v>
      </c>
      <c r="C468" s="156"/>
      <c r="D468" s="382"/>
      <c r="E468" s="382"/>
      <c r="F468" s="244">
        <f t="shared" ca="1" si="186"/>
        <v>6403655</v>
      </c>
      <c r="G468" s="382"/>
      <c r="H468" s="377"/>
      <c r="I468" s="372">
        <f t="shared" ca="1" si="189"/>
        <v>0</v>
      </c>
      <c r="J468" s="383"/>
      <c r="K468" s="382"/>
      <c r="L468" s="384">
        <f t="shared" ca="1" si="188"/>
        <v>0</v>
      </c>
    </row>
    <row r="469" spans="1:12" ht="27" hidden="1" customHeight="1">
      <c r="A469" s="193" t="s">
        <v>408</v>
      </c>
      <c r="B469" s="194" t="s">
        <v>409</v>
      </c>
      <c r="C469" s="194"/>
      <c r="D469" s="376"/>
      <c r="E469" s="376"/>
      <c r="F469" s="244">
        <f t="shared" si="186"/>
        <v>0</v>
      </c>
      <c r="G469" s="376">
        <f>G470+G471+G472</f>
        <v>0</v>
      </c>
      <c r="H469" s="377">
        <f>H470+H471+H472</f>
        <v>0</v>
      </c>
      <c r="I469" s="385">
        <f t="shared" ref="I469:I484" si="192">J469</f>
        <v>0</v>
      </c>
      <c r="J469" s="378">
        <f>J470+J471+J472</f>
        <v>0</v>
      </c>
      <c r="K469" s="376">
        <f>K470+K471+K472</f>
        <v>0</v>
      </c>
      <c r="L469" s="379">
        <f t="shared" si="188"/>
        <v>0</v>
      </c>
    </row>
    <row r="470" spans="1:12" ht="14.25" hidden="1" customHeight="1">
      <c r="A470" s="76" t="s">
        <v>372</v>
      </c>
      <c r="B470" s="156" t="s">
        <v>410</v>
      </c>
      <c r="C470" s="156"/>
      <c r="D470" s="380"/>
      <c r="E470" s="380"/>
      <c r="F470" s="244">
        <f t="shared" si="186"/>
        <v>0</v>
      </c>
      <c r="G470" s="380"/>
      <c r="H470" s="377"/>
      <c r="I470" s="385">
        <f t="shared" si="192"/>
        <v>0</v>
      </c>
      <c r="J470" s="293"/>
      <c r="K470" s="380"/>
      <c r="L470" s="381">
        <f t="shared" si="188"/>
        <v>0</v>
      </c>
    </row>
    <row r="471" spans="1:12" ht="14.25" hidden="1" customHeight="1">
      <c r="A471" s="76" t="s">
        <v>374</v>
      </c>
      <c r="B471" s="156" t="s">
        <v>411</v>
      </c>
      <c r="C471" s="156"/>
      <c r="D471" s="380"/>
      <c r="E471" s="380"/>
      <c r="F471" s="244">
        <f t="shared" si="186"/>
        <v>0</v>
      </c>
      <c r="G471" s="380"/>
      <c r="H471" s="377"/>
      <c r="I471" s="385">
        <f t="shared" si="192"/>
        <v>0</v>
      </c>
      <c r="J471" s="293"/>
      <c r="K471" s="380"/>
      <c r="L471" s="381">
        <f t="shared" si="188"/>
        <v>0</v>
      </c>
    </row>
    <row r="472" spans="1:12" ht="14.25" hidden="1" customHeight="1">
      <c r="A472" s="76" t="s">
        <v>376</v>
      </c>
      <c r="B472" s="156" t="s">
        <v>412</v>
      </c>
      <c r="C472" s="156"/>
      <c r="D472" s="380"/>
      <c r="E472" s="380"/>
      <c r="F472" s="244">
        <f t="shared" si="186"/>
        <v>0</v>
      </c>
      <c r="G472" s="380"/>
      <c r="H472" s="377"/>
      <c r="I472" s="385">
        <f t="shared" si="192"/>
        <v>0</v>
      </c>
      <c r="J472" s="293"/>
      <c r="K472" s="380"/>
      <c r="L472" s="381">
        <f t="shared" si="188"/>
        <v>0</v>
      </c>
    </row>
    <row r="473" spans="1:12" ht="27" hidden="1" customHeight="1">
      <c r="A473" s="193" t="s">
        <v>413</v>
      </c>
      <c r="B473" s="194" t="s">
        <v>414</v>
      </c>
      <c r="C473" s="194"/>
      <c r="D473" s="376"/>
      <c r="E473" s="376"/>
      <c r="F473" s="244">
        <f t="shared" si="186"/>
        <v>0</v>
      </c>
      <c r="G473" s="376">
        <f>G474+G475+G476</f>
        <v>0</v>
      </c>
      <c r="H473" s="377">
        <f>H474+H475+H476</f>
        <v>0</v>
      </c>
      <c r="I473" s="385">
        <f t="shared" si="192"/>
        <v>0</v>
      </c>
      <c r="J473" s="378">
        <f>J474+J475+J476</f>
        <v>0</v>
      </c>
      <c r="K473" s="376">
        <f>K474+K475+K476</f>
        <v>0</v>
      </c>
      <c r="L473" s="379">
        <f t="shared" si="188"/>
        <v>0</v>
      </c>
    </row>
    <row r="474" spans="1:12" ht="20.25" hidden="1" customHeight="1">
      <c r="A474" s="76" t="s">
        <v>372</v>
      </c>
      <c r="B474" s="156" t="s">
        <v>415</v>
      </c>
      <c r="C474" s="156"/>
      <c r="D474" s="380"/>
      <c r="E474" s="380"/>
      <c r="F474" s="244">
        <f t="shared" si="186"/>
        <v>0</v>
      </c>
      <c r="G474" s="380"/>
      <c r="H474" s="377"/>
      <c r="I474" s="385">
        <f t="shared" si="192"/>
        <v>0</v>
      </c>
      <c r="J474" s="293"/>
      <c r="K474" s="380"/>
      <c r="L474" s="381">
        <f t="shared" si="188"/>
        <v>0</v>
      </c>
    </row>
    <row r="475" spans="1:12" ht="14.25" hidden="1" customHeight="1">
      <c r="A475" s="76" t="s">
        <v>374</v>
      </c>
      <c r="B475" s="156" t="s">
        <v>416</v>
      </c>
      <c r="C475" s="156"/>
      <c r="D475" s="380"/>
      <c r="E475" s="380"/>
      <c r="F475" s="244">
        <f t="shared" si="186"/>
        <v>0</v>
      </c>
      <c r="G475" s="380"/>
      <c r="H475" s="377"/>
      <c r="I475" s="385">
        <f t="shared" si="192"/>
        <v>0</v>
      </c>
      <c r="J475" s="293"/>
      <c r="K475" s="380"/>
      <c r="L475" s="381">
        <f t="shared" si="188"/>
        <v>0</v>
      </c>
    </row>
    <row r="476" spans="1:12" ht="13.5" hidden="1" customHeight="1">
      <c r="A476" s="76" t="s">
        <v>376</v>
      </c>
      <c r="B476" s="156" t="s">
        <v>417</v>
      </c>
      <c r="C476" s="156"/>
      <c r="D476" s="380"/>
      <c r="E476" s="380"/>
      <c r="F476" s="244">
        <f t="shared" si="186"/>
        <v>0</v>
      </c>
      <c r="G476" s="380"/>
      <c r="H476" s="377"/>
      <c r="I476" s="385">
        <f t="shared" si="192"/>
        <v>0</v>
      </c>
      <c r="J476" s="293"/>
      <c r="K476" s="380"/>
      <c r="L476" s="381">
        <f t="shared" si="188"/>
        <v>0</v>
      </c>
    </row>
    <row r="477" spans="1:12" ht="25.5" hidden="1" customHeight="1">
      <c r="A477" s="193" t="s">
        <v>418</v>
      </c>
      <c r="B477" s="194" t="s">
        <v>419</v>
      </c>
      <c r="C477" s="194"/>
      <c r="D477" s="376"/>
      <c r="E477" s="376"/>
      <c r="F477" s="244">
        <f t="shared" si="186"/>
        <v>0</v>
      </c>
      <c r="G477" s="376">
        <f>G478+G479+G480</f>
        <v>0</v>
      </c>
      <c r="H477" s="377">
        <f>H478+H479+H480</f>
        <v>0</v>
      </c>
      <c r="I477" s="385">
        <f t="shared" si="192"/>
        <v>0</v>
      </c>
      <c r="J477" s="378">
        <f>J478+J479+J480</f>
        <v>0</v>
      </c>
      <c r="K477" s="376">
        <f>K478+K479+K480</f>
        <v>0</v>
      </c>
      <c r="L477" s="379">
        <f t="shared" si="188"/>
        <v>0</v>
      </c>
    </row>
    <row r="478" spans="1:12" ht="13.5" hidden="1" customHeight="1">
      <c r="A478" s="76" t="s">
        <v>372</v>
      </c>
      <c r="B478" s="156" t="s">
        <v>420</v>
      </c>
      <c r="C478" s="156"/>
      <c r="D478" s="380"/>
      <c r="E478" s="380"/>
      <c r="F478" s="244">
        <f t="shared" si="186"/>
        <v>0</v>
      </c>
      <c r="G478" s="380"/>
      <c r="H478" s="377"/>
      <c r="I478" s="385">
        <f t="shared" si="192"/>
        <v>0</v>
      </c>
      <c r="J478" s="293"/>
      <c r="K478" s="380"/>
      <c r="L478" s="381">
        <f t="shared" si="188"/>
        <v>0</v>
      </c>
    </row>
    <row r="479" spans="1:12" ht="14.25" hidden="1" customHeight="1">
      <c r="A479" s="76" t="s">
        <v>374</v>
      </c>
      <c r="B479" s="156" t="s">
        <v>421</v>
      </c>
      <c r="C479" s="156"/>
      <c r="D479" s="380"/>
      <c r="E479" s="380"/>
      <c r="F479" s="244">
        <f t="shared" si="186"/>
        <v>0</v>
      </c>
      <c r="G479" s="380"/>
      <c r="H479" s="377"/>
      <c r="I479" s="385">
        <f t="shared" si="192"/>
        <v>0</v>
      </c>
      <c r="J479" s="293"/>
      <c r="K479" s="380"/>
      <c r="L479" s="381">
        <f t="shared" si="188"/>
        <v>0</v>
      </c>
    </row>
    <row r="480" spans="1:12" ht="14.25" hidden="1" customHeight="1">
      <c r="A480" s="76" t="s">
        <v>422</v>
      </c>
      <c r="B480" s="156" t="s">
        <v>423</v>
      </c>
      <c r="C480" s="156"/>
      <c r="D480" s="380"/>
      <c r="E480" s="380"/>
      <c r="F480" s="244">
        <f t="shared" si="186"/>
        <v>0</v>
      </c>
      <c r="G480" s="380"/>
      <c r="H480" s="377"/>
      <c r="I480" s="385">
        <f t="shared" si="192"/>
        <v>0</v>
      </c>
      <c r="J480" s="293"/>
      <c r="K480" s="380"/>
      <c r="L480" s="381">
        <f t="shared" si="188"/>
        <v>0</v>
      </c>
    </row>
    <row r="481" spans="1:12" ht="36.75" hidden="1" customHeight="1">
      <c r="A481" s="193" t="s">
        <v>424</v>
      </c>
      <c r="B481" s="194" t="s">
        <v>425</v>
      </c>
      <c r="C481" s="194"/>
      <c r="D481" s="376"/>
      <c r="E481" s="376"/>
      <c r="F481" s="244">
        <f t="shared" si="186"/>
        <v>0</v>
      </c>
      <c r="G481" s="376">
        <f>G482+G483+G484</f>
        <v>0</v>
      </c>
      <c r="H481" s="377">
        <f>H482+H483+H484</f>
        <v>0</v>
      </c>
      <c r="I481" s="385">
        <f t="shared" si="192"/>
        <v>0</v>
      </c>
      <c r="J481" s="378">
        <f>J482+J483+J484</f>
        <v>0</v>
      </c>
      <c r="K481" s="376">
        <f>K482+K483+K484</f>
        <v>0</v>
      </c>
      <c r="L481" s="379">
        <f t="shared" si="188"/>
        <v>0</v>
      </c>
    </row>
    <row r="482" spans="1:12" ht="13.5" hidden="1" customHeight="1">
      <c r="A482" s="76" t="s">
        <v>372</v>
      </c>
      <c r="B482" s="156" t="s">
        <v>426</v>
      </c>
      <c r="C482" s="156"/>
      <c r="D482" s="380"/>
      <c r="E482" s="380"/>
      <c r="F482" s="244">
        <f t="shared" si="186"/>
        <v>0</v>
      </c>
      <c r="G482" s="380"/>
      <c r="H482" s="377"/>
      <c r="I482" s="385">
        <f t="shared" si="192"/>
        <v>0</v>
      </c>
      <c r="J482" s="293"/>
      <c r="K482" s="380"/>
      <c r="L482" s="381">
        <f t="shared" si="188"/>
        <v>0</v>
      </c>
    </row>
    <row r="483" spans="1:12" ht="13.5" hidden="1" customHeight="1">
      <c r="A483" s="76" t="s">
        <v>374</v>
      </c>
      <c r="B483" s="156" t="s">
        <v>427</v>
      </c>
      <c r="C483" s="156"/>
      <c r="D483" s="380"/>
      <c r="E483" s="380"/>
      <c r="F483" s="244">
        <f t="shared" si="186"/>
        <v>0</v>
      </c>
      <c r="G483" s="380"/>
      <c r="H483" s="377"/>
      <c r="I483" s="385">
        <f t="shared" si="192"/>
        <v>0</v>
      </c>
      <c r="J483" s="293"/>
      <c r="K483" s="380"/>
      <c r="L483" s="381">
        <f t="shared" si="188"/>
        <v>0</v>
      </c>
    </row>
    <row r="484" spans="1:12" ht="15" hidden="1" customHeight="1" thickBot="1">
      <c r="A484" s="386" t="s">
        <v>422</v>
      </c>
      <c r="B484" s="387" t="s">
        <v>428</v>
      </c>
      <c r="C484" s="387"/>
      <c r="D484" s="388"/>
      <c r="E484" s="388"/>
      <c r="F484" s="244">
        <f t="shared" si="186"/>
        <v>0</v>
      </c>
      <c r="G484" s="388"/>
      <c r="H484" s="389"/>
      <c r="I484" s="390">
        <f t="shared" si="192"/>
        <v>0</v>
      </c>
      <c r="J484" s="391"/>
      <c r="K484" s="388"/>
      <c r="L484" s="392">
        <f t="shared" si="188"/>
        <v>0</v>
      </c>
    </row>
    <row r="485" spans="1:12" ht="27.75" customHeight="1">
      <c r="A485" s="45" t="s">
        <v>486</v>
      </c>
      <c r="B485" s="45" t="s">
        <v>351</v>
      </c>
      <c r="C485" s="393"/>
      <c r="D485" s="394">
        <f>D486</f>
        <v>0</v>
      </c>
      <c r="E485" s="394">
        <f t="shared" ref="E485:L485" si="193">E486</f>
        <v>950000</v>
      </c>
      <c r="F485" s="394">
        <f t="shared" si="193"/>
        <v>33883</v>
      </c>
      <c r="G485" s="394">
        <f t="shared" si="193"/>
        <v>0</v>
      </c>
      <c r="H485" s="394">
        <f t="shared" si="193"/>
        <v>0</v>
      </c>
      <c r="I485" s="394">
        <f t="shared" si="193"/>
        <v>33883</v>
      </c>
      <c r="J485" s="394">
        <f t="shared" si="193"/>
        <v>33883</v>
      </c>
      <c r="K485" s="394">
        <f t="shared" si="193"/>
        <v>0</v>
      </c>
      <c r="L485" s="394">
        <f t="shared" si="193"/>
        <v>0</v>
      </c>
    </row>
    <row r="486" spans="1:12" ht="49.5" customHeight="1">
      <c r="A486" s="187" t="s">
        <v>362</v>
      </c>
      <c r="B486" s="395" t="s">
        <v>363</v>
      </c>
      <c r="C486" s="156"/>
      <c r="D486" s="380">
        <v>0</v>
      </c>
      <c r="E486" s="380">
        <v>950000</v>
      </c>
      <c r="F486" s="244">
        <f t="shared" si="186"/>
        <v>33883</v>
      </c>
      <c r="G486" s="396"/>
      <c r="H486" s="397"/>
      <c r="I486" s="398">
        <f>J486</f>
        <v>33883</v>
      </c>
      <c r="J486" s="399">
        <v>33883</v>
      </c>
      <c r="K486" s="400"/>
      <c r="L486" s="401"/>
    </row>
    <row r="487" spans="1:12" ht="38.25">
      <c r="A487" s="78" t="s">
        <v>431</v>
      </c>
      <c r="B487" s="192" t="s">
        <v>25</v>
      </c>
      <c r="C487" s="192"/>
      <c r="D487" s="148">
        <f>D488+D492+D496</f>
        <v>64763871</v>
      </c>
      <c r="E487" s="148">
        <f t="shared" ref="E487:L487" si="194">E488+E492+E496</f>
        <v>38535890</v>
      </c>
      <c r="F487" s="148">
        <f t="shared" si="194"/>
        <v>10335930</v>
      </c>
      <c r="G487" s="148">
        <f t="shared" si="194"/>
        <v>0</v>
      </c>
      <c r="H487" s="148">
        <f t="shared" si="194"/>
        <v>0</v>
      </c>
      <c r="I487" s="148">
        <f t="shared" si="194"/>
        <v>10335930</v>
      </c>
      <c r="J487" s="148">
        <f t="shared" si="194"/>
        <v>10335930</v>
      </c>
      <c r="K487" s="148">
        <f t="shared" si="194"/>
        <v>0</v>
      </c>
      <c r="L487" s="148">
        <f t="shared" si="194"/>
        <v>0</v>
      </c>
    </row>
    <row r="488" spans="1:12" ht="25.5">
      <c r="A488" s="193" t="s">
        <v>432</v>
      </c>
      <c r="B488" s="194" t="s">
        <v>433</v>
      </c>
      <c r="C488" s="194"/>
      <c r="D488" s="207">
        <f>D489+D490+D491</f>
        <v>58959795</v>
      </c>
      <c r="E488" s="207">
        <f t="shared" ref="E488:L488" si="195">E489+E490+E491</f>
        <v>33647814</v>
      </c>
      <c r="F488" s="207">
        <f t="shared" si="195"/>
        <v>8001502</v>
      </c>
      <c r="G488" s="207">
        <f t="shared" si="195"/>
        <v>0</v>
      </c>
      <c r="H488" s="149">
        <f t="shared" si="195"/>
        <v>0</v>
      </c>
      <c r="I488" s="207">
        <f t="shared" si="195"/>
        <v>8001502</v>
      </c>
      <c r="J488" s="207">
        <f t="shared" si="195"/>
        <v>8001502</v>
      </c>
      <c r="K488" s="207">
        <f t="shared" si="195"/>
        <v>0</v>
      </c>
      <c r="L488" s="207">
        <f t="shared" si="195"/>
        <v>0</v>
      </c>
    </row>
    <row r="489" spans="1:12" ht="15">
      <c r="A489" s="76" t="s">
        <v>372</v>
      </c>
      <c r="B489" s="156" t="s">
        <v>434</v>
      </c>
      <c r="C489" s="156"/>
      <c r="D489" s="209">
        <v>44950240</v>
      </c>
      <c r="E489" s="251">
        <v>20368259</v>
      </c>
      <c r="F489" s="339">
        <f>H489+I489</f>
        <v>4954930</v>
      </c>
      <c r="G489" s="321"/>
      <c r="H489" s="271"/>
      <c r="I489" s="372">
        <f>J489</f>
        <v>4954930</v>
      </c>
      <c r="J489" s="251">
        <v>4954930</v>
      </c>
      <c r="K489" s="251">
        <v>0</v>
      </c>
      <c r="L489" s="373">
        <f t="shared" ref="L489:L495" si="196">F489-J489-K489</f>
        <v>0</v>
      </c>
    </row>
    <row r="490" spans="1:12" ht="15">
      <c r="A490" s="76" t="s">
        <v>374</v>
      </c>
      <c r="B490" s="156" t="s">
        <v>435</v>
      </c>
      <c r="C490" s="156"/>
      <c r="D490" s="209">
        <v>14009555</v>
      </c>
      <c r="E490" s="251">
        <v>13009555</v>
      </c>
      <c r="F490" s="339">
        <f>H490+I490</f>
        <v>2783766</v>
      </c>
      <c r="G490" s="251"/>
      <c r="H490" s="149"/>
      <c r="I490" s="372">
        <f>J490</f>
        <v>2783766</v>
      </c>
      <c r="J490" s="251">
        <v>2783766</v>
      </c>
      <c r="K490" s="251">
        <v>0</v>
      </c>
      <c r="L490" s="373">
        <f t="shared" si="196"/>
        <v>0</v>
      </c>
    </row>
    <row r="491" spans="1:12" ht="15">
      <c r="A491" s="76" t="s">
        <v>376</v>
      </c>
      <c r="B491" s="156" t="s">
        <v>436</v>
      </c>
      <c r="C491" s="156"/>
      <c r="D491" s="251">
        <v>0</v>
      </c>
      <c r="E491" s="251">
        <v>270000</v>
      </c>
      <c r="F491" s="339">
        <f>H491+I491</f>
        <v>262806</v>
      </c>
      <c r="G491" s="251"/>
      <c r="H491" s="149"/>
      <c r="I491" s="372">
        <f>J491</f>
        <v>262806</v>
      </c>
      <c r="J491" s="251">
        <v>262806</v>
      </c>
      <c r="K491" s="251">
        <v>0</v>
      </c>
      <c r="L491" s="373">
        <f t="shared" si="196"/>
        <v>0</v>
      </c>
    </row>
    <row r="492" spans="1:12" ht="25.5">
      <c r="A492" s="193" t="s">
        <v>437</v>
      </c>
      <c r="B492" s="194" t="s">
        <v>438</v>
      </c>
      <c r="C492" s="194"/>
      <c r="D492" s="207">
        <f>D493+D494+D495</f>
        <v>1792890</v>
      </c>
      <c r="E492" s="207">
        <f t="shared" ref="E492:L492" si="197">E493+E494+E495</f>
        <v>2016890</v>
      </c>
      <c r="F492" s="207">
        <f t="shared" si="197"/>
        <v>1553614</v>
      </c>
      <c r="G492" s="207">
        <f t="shared" si="197"/>
        <v>0</v>
      </c>
      <c r="H492" s="149">
        <f t="shared" si="197"/>
        <v>0</v>
      </c>
      <c r="I492" s="207">
        <f t="shared" si="197"/>
        <v>1553614</v>
      </c>
      <c r="J492" s="207">
        <f t="shared" si="197"/>
        <v>1553614</v>
      </c>
      <c r="K492" s="207">
        <f t="shared" si="197"/>
        <v>0</v>
      </c>
      <c r="L492" s="207">
        <f t="shared" si="197"/>
        <v>0</v>
      </c>
    </row>
    <row r="493" spans="1:12" ht="15">
      <c r="A493" s="76" t="s">
        <v>372</v>
      </c>
      <c r="B493" s="156" t="s">
        <v>439</v>
      </c>
      <c r="C493" s="156"/>
      <c r="D493" s="209">
        <v>1220000</v>
      </c>
      <c r="E493" s="209">
        <v>1116000</v>
      </c>
      <c r="F493" s="70">
        <f>H493+I493</f>
        <v>879413</v>
      </c>
      <c r="G493" s="209"/>
      <c r="H493" s="149">
        <v>0</v>
      </c>
      <c r="I493" s="212">
        <f>J493</f>
        <v>879413</v>
      </c>
      <c r="J493" s="209">
        <v>879413</v>
      </c>
      <c r="K493" s="209">
        <v>0</v>
      </c>
      <c r="L493" s="211">
        <f t="shared" si="196"/>
        <v>0</v>
      </c>
    </row>
    <row r="494" spans="1:12" ht="15">
      <c r="A494" s="76" t="s">
        <v>374</v>
      </c>
      <c r="B494" s="156" t="s">
        <v>440</v>
      </c>
      <c r="C494" s="156"/>
      <c r="D494" s="209">
        <v>572890</v>
      </c>
      <c r="E494" s="209">
        <v>572890</v>
      </c>
      <c r="F494" s="70">
        <f>H494+I494</f>
        <v>346201</v>
      </c>
      <c r="G494" s="209"/>
      <c r="H494" s="149"/>
      <c r="I494" s="212">
        <f>J494</f>
        <v>346201</v>
      </c>
      <c r="J494" s="209">
        <v>346201</v>
      </c>
      <c r="K494" s="209">
        <v>0</v>
      </c>
      <c r="L494" s="211">
        <f t="shared" si="196"/>
        <v>0</v>
      </c>
    </row>
    <row r="495" spans="1:12" ht="15">
      <c r="A495" s="76" t="s">
        <v>376</v>
      </c>
      <c r="B495" s="156" t="s">
        <v>441</v>
      </c>
      <c r="C495" s="156"/>
      <c r="D495" s="209">
        <v>0</v>
      </c>
      <c r="E495" s="209">
        <v>328000</v>
      </c>
      <c r="F495" s="70">
        <f>H495+I495</f>
        <v>328000</v>
      </c>
      <c r="G495" s="209"/>
      <c r="H495" s="149">
        <v>0</v>
      </c>
      <c r="I495" s="212">
        <f>J495</f>
        <v>328000</v>
      </c>
      <c r="J495" s="209">
        <v>328000</v>
      </c>
      <c r="K495" s="209">
        <v>0</v>
      </c>
      <c r="L495" s="211">
        <f t="shared" si="196"/>
        <v>0</v>
      </c>
    </row>
    <row r="496" spans="1:12" ht="15">
      <c r="A496" s="193" t="s">
        <v>442</v>
      </c>
      <c r="B496" s="194" t="s">
        <v>443</v>
      </c>
      <c r="C496" s="194"/>
      <c r="D496" s="207">
        <f>D497+D498+D499</f>
        <v>4011186</v>
      </c>
      <c r="E496" s="207">
        <f>E497+E498+E499</f>
        <v>2871186</v>
      </c>
      <c r="F496" s="207">
        <f t="shared" ref="F496:L496" si="198">F497+F498+F499</f>
        <v>780814</v>
      </c>
      <c r="G496" s="207">
        <f t="shared" si="198"/>
        <v>0</v>
      </c>
      <c r="H496" s="149">
        <f t="shared" si="198"/>
        <v>0</v>
      </c>
      <c r="I496" s="207">
        <f t="shared" si="198"/>
        <v>780814</v>
      </c>
      <c r="J496" s="207">
        <f t="shared" si="198"/>
        <v>780814</v>
      </c>
      <c r="K496" s="207">
        <f t="shared" si="198"/>
        <v>0</v>
      </c>
      <c r="L496" s="207">
        <f t="shared" si="198"/>
        <v>0</v>
      </c>
    </row>
    <row r="497" spans="1:12" ht="15">
      <c r="A497" s="76" t="s">
        <v>372</v>
      </c>
      <c r="B497" s="156" t="s">
        <v>444</v>
      </c>
      <c r="C497" s="156"/>
      <c r="D497" s="209">
        <v>3837500</v>
      </c>
      <c r="E497" s="209">
        <v>2337500</v>
      </c>
      <c r="F497" s="70">
        <f>H497+I497</f>
        <v>607848</v>
      </c>
      <c r="G497" s="209"/>
      <c r="H497" s="149">
        <v>0</v>
      </c>
      <c r="I497" s="212">
        <f>J497</f>
        <v>607848</v>
      </c>
      <c r="J497" s="209">
        <v>607848</v>
      </c>
      <c r="K497" s="209">
        <v>0</v>
      </c>
      <c r="L497" s="211">
        <f t="shared" ref="L497:L499" si="199">F497-J497-K497</f>
        <v>0</v>
      </c>
    </row>
    <row r="498" spans="1:12" ht="15">
      <c r="A498" s="76" t="s">
        <v>374</v>
      </c>
      <c r="B498" s="156" t="s">
        <v>445</v>
      </c>
      <c r="C498" s="156"/>
      <c r="D498" s="209">
        <v>173686</v>
      </c>
      <c r="E498" s="209">
        <v>173686</v>
      </c>
      <c r="F498" s="70">
        <f>H498+I498</f>
        <v>172966</v>
      </c>
      <c r="G498" s="209"/>
      <c r="H498" s="149"/>
      <c r="I498" s="212">
        <f>J498</f>
        <v>172966</v>
      </c>
      <c r="J498" s="209">
        <v>172966</v>
      </c>
      <c r="K498" s="209">
        <v>0</v>
      </c>
      <c r="L498" s="211">
        <f t="shared" si="199"/>
        <v>0</v>
      </c>
    </row>
    <row r="499" spans="1:12" ht="15">
      <c r="A499" s="76" t="s">
        <v>376</v>
      </c>
      <c r="B499" s="156" t="s">
        <v>446</v>
      </c>
      <c r="C499" s="156"/>
      <c r="D499" s="209">
        <v>0</v>
      </c>
      <c r="E499" s="209">
        <v>360000</v>
      </c>
      <c r="F499" s="70">
        <f>H499+I499</f>
        <v>0</v>
      </c>
      <c r="G499" s="209"/>
      <c r="H499" s="149">
        <v>0</v>
      </c>
      <c r="I499" s="212">
        <f>J499</f>
        <v>0</v>
      </c>
      <c r="J499" s="209">
        <v>0</v>
      </c>
      <c r="K499" s="209">
        <v>0</v>
      </c>
      <c r="L499" s="211">
        <f t="shared" si="199"/>
        <v>0</v>
      </c>
    </row>
    <row r="500" spans="1:12">
      <c r="A500" s="402"/>
      <c r="B500" s="214"/>
      <c r="C500" s="214"/>
      <c r="D500" s="2"/>
      <c r="E500" s="2"/>
      <c r="F500" s="403"/>
      <c r="G500" s="2"/>
      <c r="H500" s="2"/>
      <c r="I500" s="403"/>
      <c r="J500" s="404"/>
      <c r="K500" s="2"/>
      <c r="L500" s="2"/>
    </row>
    <row r="501" spans="1:12">
      <c r="A501" s="405"/>
    </row>
    <row r="502" spans="1:12" ht="14.25" customHeight="1">
      <c r="A502" s="405"/>
    </row>
    <row r="503" spans="1:12" ht="21" customHeight="1">
      <c r="A503" s="407" t="s">
        <v>487</v>
      </c>
      <c r="E503" s="408" t="s">
        <v>488</v>
      </c>
      <c r="F503" s="408"/>
      <c r="G503" s="408"/>
      <c r="H503" s="408"/>
      <c r="I503" s="408"/>
      <c r="J503" s="409"/>
      <c r="K503" s="408" t="s">
        <v>489</v>
      </c>
      <c r="L503" s="408"/>
    </row>
    <row r="504" spans="1:12" ht="27" customHeight="1">
      <c r="A504" s="417" t="s">
        <v>490</v>
      </c>
      <c r="B504" s="417"/>
      <c r="E504" s="408" t="s">
        <v>491</v>
      </c>
      <c r="F504" s="10"/>
      <c r="G504" s="10"/>
      <c r="H504" s="10"/>
      <c r="I504" s="10"/>
      <c r="J504" s="417" t="s">
        <v>492</v>
      </c>
      <c r="K504" s="417"/>
      <c r="L504" s="417"/>
    </row>
    <row r="505" spans="1:12" ht="40.5" customHeight="1">
      <c r="A505" s="405"/>
    </row>
    <row r="506" spans="1:12" ht="14.25" customHeight="1">
      <c r="A506" s="405"/>
    </row>
    <row r="507" spans="1:12" ht="14.25" customHeight="1">
      <c r="A507" s="405"/>
    </row>
    <row r="508" spans="1:12" ht="40.5" customHeight="1">
      <c r="A508" s="405"/>
    </row>
    <row r="509" spans="1:12" ht="54" customHeight="1">
      <c r="A509" s="411"/>
    </row>
    <row r="510" spans="1:12" ht="54" customHeight="1">
      <c r="A510" s="411"/>
    </row>
    <row r="511" spans="1:12" ht="81" customHeight="1">
      <c r="A511" s="411"/>
    </row>
    <row r="512" spans="1:12" ht="54" customHeight="1">
      <c r="A512" s="411"/>
    </row>
    <row r="513" spans="1:1" ht="40.5" customHeight="1">
      <c r="A513" s="405"/>
    </row>
    <row r="514" spans="1:1" ht="54" customHeight="1">
      <c r="A514" s="405"/>
    </row>
    <row r="515" spans="1:1" ht="14.25" customHeight="1">
      <c r="A515" s="405"/>
    </row>
    <row r="516" spans="1:1" ht="14.25" customHeight="1">
      <c r="A516" s="405"/>
    </row>
    <row r="517" spans="1:1">
      <c r="A517" s="405"/>
    </row>
    <row r="518" spans="1:1" ht="14.25" customHeight="1">
      <c r="A518" s="405"/>
    </row>
    <row r="519" spans="1:1" ht="54" customHeight="1">
      <c r="A519" s="405"/>
    </row>
    <row r="520" spans="1:1" ht="54" customHeight="1">
      <c r="A520" s="405"/>
    </row>
    <row r="521" spans="1:1" ht="40.5" customHeight="1">
      <c r="A521" s="405"/>
    </row>
    <row r="522" spans="1:1" ht="15" customHeight="1">
      <c r="A522" s="405"/>
    </row>
    <row r="523" spans="1:1" ht="40.5" customHeight="1">
      <c r="A523" s="405"/>
    </row>
    <row r="524" spans="1:1" ht="54" customHeight="1">
      <c r="A524" s="405"/>
    </row>
    <row r="525" spans="1:1" ht="40.5" customHeight="1">
      <c r="A525" s="410"/>
    </row>
    <row r="526" spans="1:1" ht="27" customHeight="1"/>
    <row r="527" spans="1:1" ht="40.5" customHeight="1"/>
    <row r="528" spans="1:1" ht="14.25" customHeight="1"/>
    <row r="529" ht="14.25" customHeight="1"/>
    <row r="530" ht="27" customHeight="1"/>
    <row r="531" ht="14.25" customHeight="1"/>
    <row r="532" ht="54" customHeight="1"/>
    <row r="533" ht="108" customHeight="1"/>
    <row r="534" ht="13.5" customHeight="1"/>
    <row r="535" ht="108" customHeight="1"/>
    <row r="536" ht="94.5" customHeight="1"/>
    <row r="537" ht="14.25" customHeight="1"/>
    <row r="538" ht="12.75" customHeight="1"/>
    <row r="539" ht="54.75" customHeight="1"/>
    <row r="540" ht="12.75" customHeight="1"/>
    <row r="541" ht="81" customHeight="1"/>
    <row r="542" ht="94.5" customHeight="1"/>
    <row r="543" ht="54" customHeight="1"/>
    <row r="544" ht="54" customHeight="1"/>
    <row r="545" ht="108" customHeight="1"/>
    <row r="546" ht="13.5" customHeight="1"/>
    <row r="547" ht="81" customHeight="1"/>
    <row r="548" ht="41.25" customHeight="1"/>
    <row r="549" ht="12.75" customHeight="1"/>
    <row r="550" ht="95.25" customHeight="1"/>
    <row r="551" ht="12.75" customHeight="1"/>
    <row r="552" ht="67.5" customHeight="1"/>
    <row r="553" ht="67.5" customHeight="1"/>
    <row r="554" ht="67.5" customHeight="1"/>
    <row r="555" ht="13.5" customHeight="1"/>
    <row r="556" ht="41.25" customHeight="1"/>
    <row r="557" ht="12.75" customHeight="1"/>
    <row r="558" ht="15" customHeight="1"/>
    <row r="559" ht="54" customHeight="1"/>
    <row r="560" ht="40.5" customHeight="1"/>
    <row r="561" ht="40.5" customHeight="1"/>
    <row r="562" ht="41.25" customHeight="1"/>
    <row r="563" ht="12.75" customHeight="1"/>
    <row r="564" ht="40.5" customHeight="1"/>
    <row r="565" ht="27" customHeight="1"/>
    <row r="566" ht="54" customHeight="1"/>
    <row r="567" ht="54" customHeight="1"/>
    <row r="568" ht="54" customHeight="1"/>
    <row r="569" ht="54" customHeight="1"/>
    <row r="570" ht="40.5" customHeight="1"/>
    <row r="571" ht="40.5" customHeight="1"/>
    <row r="572" ht="54" customHeight="1"/>
    <row r="573" ht="40.5" customHeight="1"/>
    <row r="574" ht="27" customHeight="1"/>
    <row r="575" ht="27" customHeight="1"/>
    <row r="576" ht="27" customHeight="1"/>
    <row r="577" ht="27" customHeight="1"/>
    <row r="592" ht="12.75" customHeight="1"/>
    <row r="593" ht="50.25" customHeight="1"/>
    <row r="596" ht="12.75" customHeight="1"/>
    <row r="597" ht="97.5" customHeight="1"/>
    <row r="611" ht="51" customHeight="1"/>
    <row r="612" ht="12.75" customHeight="1"/>
    <row r="614" ht="12.75" customHeight="1"/>
    <row r="615" ht="38.25" customHeight="1"/>
    <row r="618" ht="12.75" customHeight="1"/>
    <row r="620" ht="12.75" customHeight="1"/>
    <row r="623" ht="12.75" customHeight="1"/>
    <row r="624" ht="12.75" customHeight="1"/>
    <row r="626" ht="12.75" customHeight="1"/>
    <row r="627" ht="12.75" customHeight="1"/>
    <row r="638" ht="12.75" customHeight="1"/>
    <row r="643" ht="15.75" customHeight="1"/>
    <row r="647" ht="15" customHeight="1"/>
    <row r="648" ht="12.75" customHeight="1"/>
    <row r="653" ht="12.75" customHeight="1"/>
    <row r="654" ht="81.75" customHeight="1"/>
    <row r="655" ht="12.75" customHeight="1"/>
    <row r="658" ht="12.75" customHeight="1"/>
    <row r="659" ht="12.75" customHeight="1"/>
    <row r="661" ht="12.75" customHeight="1"/>
    <row r="662" ht="12.75" customHeight="1"/>
    <row r="675" ht="15.75" customHeight="1"/>
    <row r="678" ht="15" customHeight="1"/>
    <row r="679" ht="75" customHeight="1"/>
    <row r="680" ht="31.5" customHeight="1"/>
    <row r="681" ht="78.75" customHeight="1"/>
    <row r="682" ht="30" customHeight="1"/>
    <row r="683" ht="60" customHeight="1"/>
    <row r="684" ht="75" customHeight="1"/>
    <row r="685" ht="78.75" customHeight="1"/>
    <row r="686" ht="30" customHeight="1"/>
    <row r="687" ht="60" customHeight="1"/>
    <row r="688" ht="50.25" customHeight="1"/>
    <row r="689" ht="15" customHeight="1"/>
    <row r="690" ht="60" customHeight="1"/>
    <row r="691" ht="45" customHeight="1"/>
    <row r="692" ht="45" customHeight="1"/>
    <row r="693" ht="63" customHeight="1"/>
    <row r="694" ht="60" customHeight="1"/>
    <row r="695" ht="31.5" customHeight="1"/>
    <row r="696" ht="12.75" customHeight="1"/>
    <row r="697" ht="18.75" customHeight="1"/>
    <row r="705" ht="12.75" customHeight="1"/>
    <row r="707" ht="12.75" customHeight="1"/>
    <row r="708" ht="12.75" customHeight="1"/>
    <row r="724" ht="12.75" customHeight="1"/>
    <row r="725" ht="47.25" customHeight="1"/>
    <row r="729" ht="78.75" customHeight="1"/>
    <row r="739" ht="51" customHeight="1"/>
    <row r="740" ht="12.75" customHeight="1"/>
    <row r="742" ht="12.75" customHeight="1"/>
    <row r="743" ht="38.25" customHeight="1"/>
    <row r="752" ht="31.5" customHeight="1"/>
    <row r="753" ht="45" customHeight="1"/>
    <row r="754" ht="75" customHeight="1"/>
    <row r="755" ht="45" customHeight="1"/>
    <row r="756" ht="45" customHeight="1"/>
    <row r="757" ht="30" customHeight="1"/>
    <row r="758" ht="60" customHeight="1"/>
    <row r="759" ht="60" customHeight="1"/>
    <row r="760" ht="31.5" customHeight="1"/>
    <row r="761" ht="30" customHeight="1"/>
    <row r="762" ht="15" customHeight="1"/>
    <row r="763" ht="18.75" customHeight="1"/>
    <row r="764" ht="15.75" customHeight="1"/>
    <row r="765" ht="63" customHeight="1"/>
    <row r="766" ht="32.25" customHeight="1"/>
    <row r="768" ht="31.5" customHeight="1"/>
    <row r="769" ht="63" customHeight="1"/>
    <row r="770" ht="30" customHeight="1"/>
    <row r="771" ht="47.25" customHeight="1"/>
    <row r="772" ht="47.25" customHeight="1"/>
    <row r="774" ht="15.75" customHeight="1"/>
    <row r="775" ht="63" customHeight="1"/>
    <row r="776" ht="15.75" customHeight="1"/>
    <row r="777" ht="15.75" customHeight="1"/>
    <row r="778" ht="45" customHeight="1"/>
    <row r="779" ht="63" customHeight="1"/>
    <row r="780" ht="45" customHeight="1"/>
    <row r="781" ht="31.5" customHeight="1"/>
    <row r="782" ht="31.5" customHeight="1"/>
    <row r="784" ht="30" customHeight="1"/>
    <row r="789" ht="30" customHeight="1"/>
    <row r="790" ht="45" customHeight="1"/>
    <row r="791" ht="30" customHeight="1"/>
    <row r="792" ht="31.5" customHeight="1"/>
    <row r="793" ht="30" customHeight="1"/>
    <row r="794" ht="94.5" customHeight="1"/>
    <row r="795" ht="30" customHeight="1"/>
    <row r="796" ht="45" customHeight="1"/>
    <row r="797" ht="30" customHeight="1"/>
    <row r="803" ht="30" customHeight="1"/>
    <row r="804" ht="60" customHeight="1"/>
    <row r="805" ht="78.75" customHeight="1"/>
    <row r="806" ht="30" customHeight="1"/>
    <row r="807" ht="30" customHeight="1"/>
    <row r="808" ht="30" customHeight="1"/>
    <row r="809" ht="60" customHeight="1"/>
    <row r="810" ht="31.5" customHeight="1"/>
    <row r="811" ht="63" customHeight="1"/>
    <row r="814" ht="30" customHeight="1"/>
    <row r="815" ht="30" customHeight="1"/>
    <row r="816" ht="30" customHeight="1"/>
    <row r="817" ht="45" customHeight="1"/>
    <row r="818" ht="47.25" customHeight="1"/>
    <row r="820" ht="30" customHeight="1"/>
    <row r="821" ht="45" customHeight="1"/>
    <row r="822" ht="47.25" customHeight="1"/>
    <row r="823" ht="45" customHeight="1"/>
    <row r="824" ht="47.25" customHeight="1"/>
    <row r="825" ht="45" customHeight="1"/>
    <row r="826" ht="30" customHeight="1"/>
    <row r="827" ht="30" customHeight="1"/>
    <row r="828" ht="31.5" customHeight="1"/>
    <row r="830" ht="15.75" customHeight="1"/>
    <row r="831" ht="14.25" customHeight="1"/>
    <row r="832" ht="38.25" customHeight="1"/>
    <row r="833" ht="12.75" customHeight="1"/>
    <row r="834" ht="25.5" customHeight="1"/>
    <row r="835" ht="12.75" customHeight="1"/>
    <row r="836" ht="12.75" customHeight="1"/>
    <row r="837" ht="12.75" customHeight="1"/>
    <row r="838" ht="12.75" customHeight="1"/>
  </sheetData>
  <mergeCells count="116">
    <mergeCell ref="D13:D14"/>
    <mergeCell ref="E13:E14"/>
    <mergeCell ref="B16:C16"/>
    <mergeCell ref="B6:C7"/>
    <mergeCell ref="D6:E6"/>
    <mergeCell ref="F6:I6"/>
    <mergeCell ref="B8:C8"/>
    <mergeCell ref="B9:C9"/>
    <mergeCell ref="B11:C11"/>
    <mergeCell ref="B33:C33"/>
    <mergeCell ref="B36:C36"/>
    <mergeCell ref="B38:C38"/>
    <mergeCell ref="B39:C39"/>
    <mergeCell ref="B44:C44"/>
    <mergeCell ref="B45:C45"/>
    <mergeCell ref="B12:C12"/>
    <mergeCell ref="A13:A14"/>
    <mergeCell ref="B13:C14"/>
    <mergeCell ref="B67:C67"/>
    <mergeCell ref="B69:C69"/>
    <mergeCell ref="B70:C70"/>
    <mergeCell ref="B71:C71"/>
    <mergeCell ref="B73:C73"/>
    <mergeCell ref="B75:C75"/>
    <mergeCell ref="B46:C46"/>
    <mergeCell ref="B47:C47"/>
    <mergeCell ref="B63:C63"/>
    <mergeCell ref="B64:C64"/>
    <mergeCell ref="B65:C65"/>
    <mergeCell ref="B66:C66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94:C94"/>
    <mergeCell ref="B100:C100"/>
    <mergeCell ref="B106:C106"/>
    <mergeCell ref="B112:C112"/>
    <mergeCell ref="B114:C114"/>
    <mergeCell ref="B115:C115"/>
    <mergeCell ref="B88:C88"/>
    <mergeCell ref="B89:C89"/>
    <mergeCell ref="B90:C90"/>
    <mergeCell ref="B91:C91"/>
    <mergeCell ref="B92:C92"/>
    <mergeCell ref="B93:C93"/>
    <mergeCell ref="B278:C278"/>
    <mergeCell ref="B280:C280"/>
    <mergeCell ref="B281:C281"/>
    <mergeCell ref="B286:C286"/>
    <mergeCell ref="B287:C287"/>
    <mergeCell ref="B288:C288"/>
    <mergeCell ref="B116:C116"/>
    <mergeCell ref="B117:C117"/>
    <mergeCell ref="B129:C129"/>
    <mergeCell ref="B130:C130"/>
    <mergeCell ref="B135:C135"/>
    <mergeCell ref="B275:C275"/>
    <mergeCell ref="B310:C310"/>
    <mergeCell ref="B311:C311"/>
    <mergeCell ref="B312:C312"/>
    <mergeCell ref="B314:C314"/>
    <mergeCell ref="B316:C316"/>
    <mergeCell ref="B317:C317"/>
    <mergeCell ref="B289:C289"/>
    <mergeCell ref="B304:C304"/>
    <mergeCell ref="B305:C305"/>
    <mergeCell ref="B306:C306"/>
    <mergeCell ref="B307:C307"/>
    <mergeCell ref="B308:C308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A511:A512"/>
    <mergeCell ref="J1:L1"/>
    <mergeCell ref="B399:C399"/>
    <mergeCell ref="B400:C400"/>
    <mergeCell ref="B413:C413"/>
    <mergeCell ref="A504:B504"/>
    <mergeCell ref="J504:L504"/>
    <mergeCell ref="A509:A510"/>
    <mergeCell ref="B352:C352"/>
    <mergeCell ref="B387:C387"/>
    <mergeCell ref="B389:C389"/>
    <mergeCell ref="B395:C395"/>
    <mergeCell ref="B397:C397"/>
    <mergeCell ref="B398:C398"/>
    <mergeCell ref="B340:C340"/>
    <mergeCell ref="B342:C342"/>
    <mergeCell ref="B347:C347"/>
    <mergeCell ref="B349:C349"/>
    <mergeCell ref="B350:C350"/>
    <mergeCell ref="B351:C351"/>
    <mergeCell ref="B330:C330"/>
    <mergeCell ref="B331:C331"/>
    <mergeCell ref="B332:C332"/>
    <mergeCell ref="B333:C333"/>
  </mergeCells>
  <pageMargins left="0.18" right="0.19685039370078741" top="0.65" bottom="0.39" header="0.48" footer="0.19685039370078741"/>
  <pageSetup paperSize="9" scale="93" fitToHeight="15" orientation="landscape" r:id="rId1"/>
  <headerFooter alignWithMargins="0">
    <oddFooter>&amp;C &amp;P</oddFooter>
  </headerFooter>
  <rowBreaks count="1" manualBreakCount="1">
    <brk id="503" max="16383" man="1"/>
  </rowBreaks>
  <colBreaks count="1" manualBreakCount="1"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A1</vt:lpstr>
      <vt:lpstr>'A1'!Print_Area</vt:lpstr>
      <vt:lpstr>'A1'!Print_Titles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2023-05-09T10:44:43Z</cp:lastPrinted>
  <dcterms:created xsi:type="dcterms:W3CDTF">2023-03-07T09:37:36Z</dcterms:created>
  <dcterms:modified xsi:type="dcterms:W3CDTF">2023-10-17T12:20:41Z</dcterms:modified>
</cp:coreProperties>
</file>