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E5FC3239-9941-47A4-B7D2-1BCFEDBFA6B8}" xr6:coauthVersionLast="47" xr6:coauthVersionMax="47" xr10:uidLastSave="{00000000-0000-0000-0000-000000000000}"/>
  <bookViews>
    <workbookView xWindow="0" yWindow="0" windowWidth="28800" windowHeight="15600" xr2:uid="{98CF6968-13D2-463F-98E8-B227D9F8ECCC}"/>
  </bookViews>
  <sheets>
    <sheet name="Anexa nr.11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3" i="1" l="1"/>
  <c r="J293" i="1"/>
  <c r="J292" i="1" s="1"/>
  <c r="J291" i="1" s="1"/>
  <c r="I293" i="1"/>
  <c r="I292" i="1" s="1"/>
  <c r="I291" i="1" s="1"/>
  <c r="H293" i="1"/>
  <c r="H292" i="1" s="1"/>
  <c r="L291" i="1"/>
  <c r="G291" i="1"/>
  <c r="F291" i="1"/>
  <c r="K290" i="1"/>
  <c r="K289" i="1"/>
  <c r="F289" i="1" s="1"/>
  <c r="K288" i="1"/>
  <c r="K287" i="1"/>
  <c r="K286" i="1" s="1"/>
  <c r="K285" i="1" s="1"/>
  <c r="L286" i="1"/>
  <c r="L285" i="1" s="1"/>
  <c r="J286" i="1"/>
  <c r="J285" i="1" s="1"/>
  <c r="I286" i="1"/>
  <c r="I285" i="1" s="1"/>
  <c r="H286" i="1"/>
  <c r="H285" i="1" s="1"/>
  <c r="G286" i="1"/>
  <c r="G285" i="1" s="1"/>
  <c r="F286" i="1"/>
  <c r="F285" i="1" s="1"/>
  <c r="K284" i="1"/>
  <c r="K282" i="1"/>
  <c r="K281" i="1" s="1"/>
  <c r="D282" i="1"/>
  <c r="L281" i="1"/>
  <c r="J281" i="1"/>
  <c r="I281" i="1"/>
  <c r="H281" i="1"/>
  <c r="G281" i="1"/>
  <c r="F281" i="1"/>
  <c r="D281" i="1" s="1"/>
  <c r="L280" i="1"/>
  <c r="K280" i="1"/>
  <c r="J280" i="1"/>
  <c r="I280" i="1"/>
  <c r="H280" i="1"/>
  <c r="G280" i="1"/>
  <c r="E280" i="1" s="1"/>
  <c r="F280" i="1"/>
  <c r="D280" i="1" s="1"/>
  <c r="L279" i="1"/>
  <c r="K279" i="1"/>
  <c r="J279" i="1"/>
  <c r="I279" i="1"/>
  <c r="H279" i="1"/>
  <c r="G279" i="1"/>
  <c r="E279" i="1" s="1"/>
  <c r="F279" i="1"/>
  <c r="D279" i="1" s="1"/>
  <c r="L278" i="1"/>
  <c r="K278" i="1"/>
  <c r="J278" i="1"/>
  <c r="I278" i="1"/>
  <c r="H278" i="1"/>
  <c r="G278" i="1"/>
  <c r="E278" i="1" s="1"/>
  <c r="F278" i="1"/>
  <c r="D278" i="1" s="1"/>
  <c r="L277" i="1"/>
  <c r="K277" i="1"/>
  <c r="J277" i="1"/>
  <c r="I277" i="1"/>
  <c r="H277" i="1"/>
  <c r="G277" i="1"/>
  <c r="F277" i="1"/>
  <c r="D277" i="1" s="1"/>
  <c r="E277" i="1"/>
  <c r="L271" i="1"/>
  <c r="K271" i="1"/>
  <c r="K268" i="1" s="1"/>
  <c r="J271" i="1"/>
  <c r="I271" i="1"/>
  <c r="I268" i="1" s="1"/>
  <c r="H271" i="1"/>
  <c r="H268" i="1" s="1"/>
  <c r="G271" i="1"/>
  <c r="E271" i="1" s="1"/>
  <c r="F271" i="1"/>
  <c r="D271" i="1" s="1"/>
  <c r="L270" i="1"/>
  <c r="J270" i="1"/>
  <c r="G270" i="1"/>
  <c r="E270" i="1" s="1"/>
  <c r="F270" i="1"/>
  <c r="D270" i="1" s="1"/>
  <c r="L269" i="1"/>
  <c r="J269" i="1"/>
  <c r="G269" i="1"/>
  <c r="E269" i="1" s="1"/>
  <c r="F269" i="1"/>
  <c r="D269" i="1" s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/>
  <c r="D262" i="1"/>
  <c r="L261" i="1"/>
  <c r="K261" i="1"/>
  <c r="J261" i="1"/>
  <c r="I261" i="1"/>
  <c r="H261" i="1"/>
  <c r="G261" i="1"/>
  <c r="F261" i="1"/>
  <c r="E261" i="1"/>
  <c r="D261" i="1"/>
  <c r="L260" i="1"/>
  <c r="K260" i="1"/>
  <c r="J260" i="1"/>
  <c r="I260" i="1"/>
  <c r="H260" i="1"/>
  <c r="G260" i="1"/>
  <c r="F260" i="1"/>
  <c r="E260" i="1"/>
  <c r="D260" i="1"/>
  <c r="L259" i="1"/>
  <c r="K259" i="1"/>
  <c r="J259" i="1"/>
  <c r="I259" i="1"/>
  <c r="H259" i="1"/>
  <c r="G259" i="1"/>
  <c r="F259" i="1"/>
  <c r="E259" i="1"/>
  <c r="D259" i="1"/>
  <c r="L258" i="1"/>
  <c r="K258" i="1"/>
  <c r="J258" i="1"/>
  <c r="I258" i="1"/>
  <c r="H258" i="1"/>
  <c r="G258" i="1"/>
  <c r="F258" i="1"/>
  <c r="E258" i="1"/>
  <c r="D258" i="1"/>
  <c r="L257" i="1"/>
  <c r="K257" i="1"/>
  <c r="J257" i="1"/>
  <c r="I257" i="1"/>
  <c r="H257" i="1"/>
  <c r="G257" i="1"/>
  <c r="F257" i="1"/>
  <c r="E257" i="1"/>
  <c r="D257" i="1"/>
  <c r="L256" i="1"/>
  <c r="K256" i="1"/>
  <c r="J256" i="1"/>
  <c r="I256" i="1"/>
  <c r="H256" i="1"/>
  <c r="G256" i="1"/>
  <c r="F256" i="1"/>
  <c r="E256" i="1"/>
  <c r="D256" i="1"/>
  <c r="L255" i="1"/>
  <c r="K255" i="1"/>
  <c r="J255" i="1"/>
  <c r="I255" i="1"/>
  <c r="H255" i="1"/>
  <c r="G255" i="1"/>
  <c r="F255" i="1"/>
  <c r="E255" i="1"/>
  <c r="D255" i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F253" i="1"/>
  <c r="E253" i="1"/>
  <c r="D253" i="1"/>
  <c r="L252" i="1"/>
  <c r="K252" i="1"/>
  <c r="J252" i="1"/>
  <c r="I252" i="1"/>
  <c r="H252" i="1"/>
  <c r="G252" i="1"/>
  <c r="F252" i="1"/>
  <c r="E252" i="1"/>
  <c r="D252" i="1"/>
  <c r="L251" i="1"/>
  <c r="K251" i="1"/>
  <c r="J251" i="1"/>
  <c r="I251" i="1"/>
  <c r="H251" i="1"/>
  <c r="G251" i="1"/>
  <c r="F251" i="1"/>
  <c r="E251" i="1"/>
  <c r="D251" i="1"/>
  <c r="L250" i="1"/>
  <c r="K250" i="1"/>
  <c r="J250" i="1"/>
  <c r="I250" i="1"/>
  <c r="H250" i="1"/>
  <c r="G250" i="1"/>
  <c r="F250" i="1"/>
  <c r="E250" i="1"/>
  <c r="D250" i="1"/>
  <c r="L249" i="1"/>
  <c r="K249" i="1"/>
  <c r="J249" i="1"/>
  <c r="I249" i="1"/>
  <c r="H249" i="1"/>
  <c r="G249" i="1"/>
  <c r="F249" i="1"/>
  <c r="E249" i="1"/>
  <c r="D249" i="1"/>
  <c r="L248" i="1"/>
  <c r="K248" i="1"/>
  <c r="J248" i="1"/>
  <c r="I248" i="1"/>
  <c r="H248" i="1"/>
  <c r="G248" i="1"/>
  <c r="F248" i="1"/>
  <c r="E248" i="1"/>
  <c r="D248" i="1"/>
  <c r="L247" i="1"/>
  <c r="K247" i="1"/>
  <c r="J247" i="1"/>
  <c r="I247" i="1"/>
  <c r="H247" i="1"/>
  <c r="G247" i="1"/>
  <c r="F247" i="1"/>
  <c r="E247" i="1"/>
  <c r="D247" i="1"/>
  <c r="L246" i="1"/>
  <c r="K246" i="1"/>
  <c r="J246" i="1"/>
  <c r="I246" i="1"/>
  <c r="H246" i="1"/>
  <c r="G246" i="1"/>
  <c r="F246" i="1"/>
  <c r="E246" i="1"/>
  <c r="D246" i="1"/>
  <c r="L245" i="1"/>
  <c r="K245" i="1"/>
  <c r="J245" i="1"/>
  <c r="I245" i="1"/>
  <c r="H245" i="1"/>
  <c r="G245" i="1"/>
  <c r="F245" i="1"/>
  <c r="E245" i="1"/>
  <c r="D245" i="1"/>
  <c r="L244" i="1"/>
  <c r="K244" i="1"/>
  <c r="J244" i="1"/>
  <c r="I244" i="1"/>
  <c r="H244" i="1"/>
  <c r="G244" i="1"/>
  <c r="F244" i="1"/>
  <c r="E244" i="1"/>
  <c r="D244" i="1"/>
  <c r="L243" i="1"/>
  <c r="K243" i="1"/>
  <c r="J243" i="1"/>
  <c r="I243" i="1"/>
  <c r="H243" i="1"/>
  <c r="G243" i="1"/>
  <c r="F243" i="1"/>
  <c r="E243" i="1"/>
  <c r="D243" i="1"/>
  <c r="L242" i="1"/>
  <c r="K242" i="1"/>
  <c r="J242" i="1"/>
  <c r="I242" i="1"/>
  <c r="H242" i="1"/>
  <c r="G242" i="1"/>
  <c r="F242" i="1"/>
  <c r="E242" i="1"/>
  <c r="D242" i="1"/>
  <c r="L241" i="1"/>
  <c r="K241" i="1"/>
  <c r="J241" i="1"/>
  <c r="I241" i="1"/>
  <c r="H241" i="1"/>
  <c r="G241" i="1"/>
  <c r="F241" i="1"/>
  <c r="E241" i="1"/>
  <c r="D241" i="1"/>
  <c r="L240" i="1"/>
  <c r="K240" i="1"/>
  <c r="J240" i="1"/>
  <c r="I240" i="1"/>
  <c r="H240" i="1"/>
  <c r="G240" i="1"/>
  <c r="F240" i="1"/>
  <c r="E240" i="1"/>
  <c r="D240" i="1"/>
  <c r="L239" i="1"/>
  <c r="K239" i="1"/>
  <c r="J239" i="1"/>
  <c r="I239" i="1"/>
  <c r="H239" i="1"/>
  <c r="G239" i="1"/>
  <c r="F239" i="1"/>
  <c r="E239" i="1"/>
  <c r="D239" i="1"/>
  <c r="L238" i="1"/>
  <c r="K238" i="1"/>
  <c r="J238" i="1"/>
  <c r="I238" i="1"/>
  <c r="H238" i="1"/>
  <c r="G238" i="1"/>
  <c r="F238" i="1"/>
  <c r="E238" i="1"/>
  <c r="D238" i="1"/>
  <c r="L237" i="1"/>
  <c r="K237" i="1"/>
  <c r="J237" i="1"/>
  <c r="I237" i="1"/>
  <c r="H237" i="1"/>
  <c r="G237" i="1"/>
  <c r="F237" i="1"/>
  <c r="E237" i="1"/>
  <c r="D237" i="1"/>
  <c r="L236" i="1"/>
  <c r="K236" i="1"/>
  <c r="J236" i="1"/>
  <c r="I236" i="1"/>
  <c r="H236" i="1"/>
  <c r="G236" i="1"/>
  <c r="F236" i="1"/>
  <c r="E236" i="1"/>
  <c r="D236" i="1"/>
  <c r="L235" i="1"/>
  <c r="K235" i="1"/>
  <c r="J235" i="1"/>
  <c r="I235" i="1"/>
  <c r="H235" i="1"/>
  <c r="G235" i="1"/>
  <c r="F235" i="1"/>
  <c r="E235" i="1"/>
  <c r="D235" i="1"/>
  <c r="L234" i="1"/>
  <c r="K234" i="1"/>
  <c r="J234" i="1"/>
  <c r="I234" i="1"/>
  <c r="H234" i="1"/>
  <c r="G234" i="1"/>
  <c r="F234" i="1"/>
  <c r="E234" i="1"/>
  <c r="D234" i="1"/>
  <c r="L233" i="1"/>
  <c r="K233" i="1"/>
  <c r="J233" i="1"/>
  <c r="I233" i="1"/>
  <c r="H233" i="1"/>
  <c r="G233" i="1"/>
  <c r="F233" i="1"/>
  <c r="E233" i="1"/>
  <c r="D233" i="1"/>
  <c r="L232" i="1"/>
  <c r="K232" i="1"/>
  <c r="J232" i="1"/>
  <c r="I232" i="1"/>
  <c r="H232" i="1"/>
  <c r="G232" i="1"/>
  <c r="F232" i="1"/>
  <c r="E232" i="1"/>
  <c r="D232" i="1"/>
  <c r="L231" i="1"/>
  <c r="K231" i="1"/>
  <c r="J231" i="1"/>
  <c r="I231" i="1"/>
  <c r="H231" i="1"/>
  <c r="G231" i="1"/>
  <c r="F231" i="1"/>
  <c r="E231" i="1"/>
  <c r="D231" i="1"/>
  <c r="L230" i="1"/>
  <c r="K230" i="1"/>
  <c r="J230" i="1"/>
  <c r="I230" i="1"/>
  <c r="H230" i="1"/>
  <c r="G230" i="1"/>
  <c r="F230" i="1"/>
  <c r="E230" i="1"/>
  <c r="D230" i="1"/>
  <c r="L229" i="1"/>
  <c r="K229" i="1"/>
  <c r="J229" i="1"/>
  <c r="I229" i="1"/>
  <c r="H229" i="1"/>
  <c r="G229" i="1"/>
  <c r="F229" i="1"/>
  <c r="E229" i="1"/>
  <c r="D229" i="1"/>
  <c r="L228" i="1"/>
  <c r="K228" i="1"/>
  <c r="J228" i="1"/>
  <c r="I228" i="1"/>
  <c r="H228" i="1"/>
  <c r="G228" i="1"/>
  <c r="F228" i="1"/>
  <c r="E228" i="1"/>
  <c r="D228" i="1"/>
  <c r="L227" i="1"/>
  <c r="K227" i="1"/>
  <c r="J227" i="1"/>
  <c r="I227" i="1"/>
  <c r="H227" i="1"/>
  <c r="G227" i="1"/>
  <c r="E227" i="1" s="1"/>
  <c r="F227" i="1"/>
  <c r="D227" i="1" s="1"/>
  <c r="L226" i="1"/>
  <c r="K226" i="1"/>
  <c r="J226" i="1"/>
  <c r="I226" i="1"/>
  <c r="H226" i="1"/>
  <c r="G226" i="1"/>
  <c r="E226" i="1" s="1"/>
  <c r="F226" i="1"/>
  <c r="D226" i="1" s="1"/>
  <c r="L225" i="1"/>
  <c r="K225" i="1"/>
  <c r="J225" i="1"/>
  <c r="I225" i="1"/>
  <c r="H225" i="1"/>
  <c r="G225" i="1"/>
  <c r="E225" i="1" s="1"/>
  <c r="F225" i="1"/>
  <c r="D225" i="1" s="1"/>
  <c r="L221" i="1"/>
  <c r="L219" i="1" s="1"/>
  <c r="K221" i="1"/>
  <c r="K219" i="1" s="1"/>
  <c r="J221" i="1"/>
  <c r="I221" i="1"/>
  <c r="I219" i="1" s="1"/>
  <c r="H221" i="1"/>
  <c r="H219" i="1" s="1"/>
  <c r="G221" i="1"/>
  <c r="G219" i="1" s="1"/>
  <c r="F221" i="1"/>
  <c r="F219" i="1" s="1"/>
  <c r="E221" i="1"/>
  <c r="E219" i="1" s="1"/>
  <c r="D221" i="1"/>
  <c r="D219" i="1" s="1"/>
  <c r="J219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L205" i="1"/>
  <c r="L204" i="1" s="1"/>
  <c r="J205" i="1"/>
  <c r="J204" i="1" s="1"/>
  <c r="I205" i="1"/>
  <c r="I204" i="1" s="1"/>
  <c r="H205" i="1"/>
  <c r="H204" i="1" s="1"/>
  <c r="G205" i="1"/>
  <c r="G204" i="1" s="1"/>
  <c r="F205" i="1"/>
  <c r="F204" i="1" s="1"/>
  <c r="K203" i="1"/>
  <c r="K202" i="1"/>
  <c r="K201" i="1"/>
  <c r="K200" i="1"/>
  <c r="K199" i="1"/>
  <c r="K198" i="1"/>
  <c r="K197" i="1"/>
  <c r="K196" i="1"/>
  <c r="K195" i="1"/>
  <c r="L194" i="1"/>
  <c r="J194" i="1"/>
  <c r="J193" i="1" s="1"/>
  <c r="I194" i="1"/>
  <c r="H194" i="1"/>
  <c r="H193" i="1" s="1"/>
  <c r="G194" i="1"/>
  <c r="G193" i="1" s="1"/>
  <c r="F194" i="1"/>
  <c r="L193" i="1"/>
  <c r="I193" i="1"/>
  <c r="F193" i="1"/>
  <c r="K191" i="1"/>
  <c r="J190" i="1"/>
  <c r="J189" i="1" s="1"/>
  <c r="J188" i="1" s="1"/>
  <c r="L187" i="1"/>
  <c r="G187" i="1"/>
  <c r="F187" i="1"/>
  <c r="K186" i="1"/>
  <c r="K185" i="1"/>
  <c r="L184" i="1"/>
  <c r="L183" i="1" s="1"/>
  <c r="K184" i="1"/>
  <c r="J184" i="1"/>
  <c r="J183" i="1" s="1"/>
  <c r="I184" i="1"/>
  <c r="I183" i="1" s="1"/>
  <c r="H184" i="1"/>
  <c r="H183" i="1" s="1"/>
  <c r="G184" i="1"/>
  <c r="G183" i="1" s="1"/>
  <c r="F184" i="1"/>
  <c r="F183" i="1" s="1"/>
  <c r="K182" i="1"/>
  <c r="L181" i="1"/>
  <c r="L178" i="1" s="1"/>
  <c r="K181" i="1"/>
  <c r="J181" i="1"/>
  <c r="J178" i="1" s="1"/>
  <c r="I181" i="1"/>
  <c r="I178" i="1" s="1"/>
  <c r="H181" i="1"/>
  <c r="H178" i="1" s="1"/>
  <c r="G181" i="1"/>
  <c r="G178" i="1" s="1"/>
  <c r="F181" i="1"/>
  <c r="F178" i="1" s="1"/>
  <c r="K180" i="1"/>
  <c r="K179" i="1"/>
  <c r="K176" i="1"/>
  <c r="K175" i="1"/>
  <c r="K174" i="1"/>
  <c r="L173" i="1"/>
  <c r="J173" i="1"/>
  <c r="I173" i="1"/>
  <c r="H173" i="1"/>
  <c r="G173" i="1"/>
  <c r="F173" i="1"/>
  <c r="K172" i="1"/>
  <c r="K170" i="1"/>
  <c r="K169" i="1"/>
  <c r="K168" i="1"/>
  <c r="K167" i="1"/>
  <c r="K166" i="1"/>
  <c r="K165" i="1"/>
  <c r="K164" i="1"/>
  <c r="K163" i="1"/>
  <c r="K162" i="1"/>
  <c r="L161" i="1"/>
  <c r="J161" i="1"/>
  <c r="I161" i="1"/>
  <c r="H161" i="1"/>
  <c r="G161" i="1"/>
  <c r="F161" i="1"/>
  <c r="K160" i="1"/>
  <c r="K159" i="1"/>
  <c r="K158" i="1"/>
  <c r="K157" i="1"/>
  <c r="K156" i="1"/>
  <c r="K155" i="1" s="1"/>
  <c r="K154" i="1" s="1"/>
  <c r="L155" i="1"/>
  <c r="L154" i="1" s="1"/>
  <c r="J155" i="1"/>
  <c r="J154" i="1" s="1"/>
  <c r="I155" i="1"/>
  <c r="H155" i="1"/>
  <c r="H154" i="1" s="1"/>
  <c r="G155" i="1"/>
  <c r="G154" i="1" s="1"/>
  <c r="F155" i="1"/>
  <c r="F154" i="1" s="1"/>
  <c r="I154" i="1"/>
  <c r="K153" i="1"/>
  <c r="K152" i="1"/>
  <c r="L151" i="1"/>
  <c r="J151" i="1"/>
  <c r="I151" i="1"/>
  <c r="I150" i="1" s="1"/>
  <c r="H151" i="1"/>
  <c r="H150" i="1" s="1"/>
  <c r="G151" i="1"/>
  <c r="G150" i="1" s="1"/>
  <c r="F151" i="1"/>
  <c r="F150" i="1" s="1"/>
  <c r="L150" i="1"/>
  <c r="J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L137" i="1"/>
  <c r="L136" i="1" s="1"/>
  <c r="J137" i="1"/>
  <c r="J136" i="1" s="1"/>
  <c r="I137" i="1"/>
  <c r="H137" i="1"/>
  <c r="H136" i="1" s="1"/>
  <c r="G137" i="1"/>
  <c r="G136" i="1" s="1"/>
  <c r="F137" i="1"/>
  <c r="F136" i="1" s="1"/>
  <c r="I136" i="1"/>
  <c r="K135" i="1"/>
  <c r="I135" i="1"/>
  <c r="K134" i="1"/>
  <c r="K133" i="1" s="1"/>
  <c r="I134" i="1"/>
  <c r="L133" i="1"/>
  <c r="I133" i="1"/>
  <c r="K132" i="1"/>
  <c r="I132" i="1"/>
  <c r="K131" i="1"/>
  <c r="I131" i="1"/>
  <c r="K130" i="1"/>
  <c r="I130" i="1"/>
  <c r="L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L122" i="1"/>
  <c r="I122" i="1"/>
  <c r="K121" i="1"/>
  <c r="I121" i="1"/>
  <c r="K120" i="1"/>
  <c r="I120" i="1"/>
  <c r="K119" i="1"/>
  <c r="I119" i="1"/>
  <c r="K118" i="1"/>
  <c r="I118" i="1"/>
  <c r="L117" i="1"/>
  <c r="I117" i="1"/>
  <c r="K116" i="1"/>
  <c r="I116" i="1"/>
  <c r="K115" i="1"/>
  <c r="I115" i="1"/>
  <c r="L114" i="1"/>
  <c r="I114" i="1"/>
  <c r="I113" i="1"/>
  <c r="K112" i="1"/>
  <c r="I112" i="1"/>
  <c r="L111" i="1"/>
  <c r="K111" i="1"/>
  <c r="J111" i="1"/>
  <c r="I111" i="1"/>
  <c r="H111" i="1"/>
  <c r="G111" i="1"/>
  <c r="F111" i="1"/>
  <c r="K110" i="1"/>
  <c r="I110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K102" i="1"/>
  <c r="I102" i="1"/>
  <c r="L101" i="1"/>
  <c r="K101" i="1"/>
  <c r="J101" i="1"/>
  <c r="I101" i="1"/>
  <c r="H101" i="1"/>
  <c r="G101" i="1"/>
  <c r="F101" i="1"/>
  <c r="K100" i="1"/>
  <c r="G100" i="1"/>
  <c r="K99" i="1"/>
  <c r="G99" i="1"/>
  <c r="K98" i="1"/>
  <c r="G98" i="1"/>
  <c r="L97" i="1"/>
  <c r="J97" i="1"/>
  <c r="G97" i="1" s="1"/>
  <c r="I97" i="1"/>
  <c r="H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K82" i="1"/>
  <c r="G82" i="1"/>
  <c r="K81" i="1"/>
  <c r="G81" i="1"/>
  <c r="L80" i="1"/>
  <c r="J80" i="1"/>
  <c r="G80" i="1" s="1"/>
  <c r="I80" i="1"/>
  <c r="H80" i="1"/>
  <c r="L79" i="1"/>
  <c r="L76" i="1" s="1"/>
  <c r="K79" i="1"/>
  <c r="J79" i="1"/>
  <c r="J76" i="1" s="1"/>
  <c r="I79" i="1"/>
  <c r="I76" i="1" s="1"/>
  <c r="H79" i="1"/>
  <c r="H76" i="1" s="1"/>
  <c r="G79" i="1"/>
  <c r="G76" i="1" s="1"/>
  <c r="F79" i="1"/>
  <c r="F76" i="1" s="1"/>
  <c r="K78" i="1"/>
  <c r="K77" i="1"/>
  <c r="L75" i="1"/>
  <c r="K75" i="1"/>
  <c r="J75" i="1"/>
  <c r="I75" i="1"/>
  <c r="H75" i="1"/>
  <c r="G75" i="1"/>
  <c r="G73" i="1" s="1"/>
  <c r="F75" i="1"/>
  <c r="L74" i="1"/>
  <c r="L73" i="1" s="1"/>
  <c r="K74" i="1"/>
  <c r="J74" i="1"/>
  <c r="I74" i="1"/>
  <c r="H74" i="1"/>
  <c r="G74" i="1"/>
  <c r="F74" i="1"/>
  <c r="F73" i="1" s="1"/>
  <c r="K72" i="1"/>
  <c r="K71" i="1"/>
  <c r="K70" i="1"/>
  <c r="K69" i="1"/>
  <c r="L68" i="1"/>
  <c r="J68" i="1"/>
  <c r="I68" i="1"/>
  <c r="H68" i="1"/>
  <c r="G68" i="1"/>
  <c r="F68" i="1"/>
  <c r="K67" i="1"/>
  <c r="K66" i="1"/>
  <c r="L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59" i="1"/>
  <c r="K59" i="1"/>
  <c r="J59" i="1"/>
  <c r="I59" i="1"/>
  <c r="H59" i="1"/>
  <c r="G59" i="1"/>
  <c r="F59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K51" i="1"/>
  <c r="F51" i="1" s="1"/>
  <c r="K50" i="1"/>
  <c r="K49" i="1"/>
  <c r="K48" i="1"/>
  <c r="K47" i="1"/>
  <c r="K46" i="1"/>
  <c r="K45" i="1"/>
  <c r="L44" i="1"/>
  <c r="J44" i="1"/>
  <c r="I44" i="1"/>
  <c r="H44" i="1"/>
  <c r="G44" i="1"/>
  <c r="F44" i="1"/>
  <c r="K43" i="1"/>
  <c r="K42" i="1"/>
  <c r="K41" i="1"/>
  <c r="K40" i="1"/>
  <c r="K39" i="1"/>
  <c r="K38" i="1"/>
  <c r="K37" i="1"/>
  <c r="L36" i="1"/>
  <c r="J36" i="1"/>
  <c r="I36" i="1"/>
  <c r="H36" i="1"/>
  <c r="G36" i="1"/>
  <c r="F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L18" i="1"/>
  <c r="J18" i="1"/>
  <c r="I18" i="1"/>
  <c r="H18" i="1"/>
  <c r="G18" i="1"/>
  <c r="F18" i="1"/>
  <c r="L12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B5" i="1"/>
  <c r="J73" i="1" l="1"/>
  <c r="F268" i="1"/>
  <c r="H73" i="1"/>
  <c r="F103" i="1"/>
  <c r="L103" i="1"/>
  <c r="L276" i="1"/>
  <c r="L275" i="1" s="1"/>
  <c r="I276" i="1"/>
  <c r="H276" i="1"/>
  <c r="H275" i="1" s="1"/>
  <c r="H274" i="1" s="1"/>
  <c r="L268" i="1"/>
  <c r="D268" i="1"/>
  <c r="G17" i="1"/>
  <c r="K151" i="1"/>
  <c r="K150" i="1" s="1"/>
  <c r="G268" i="1"/>
  <c r="I17" i="1"/>
  <c r="E268" i="1"/>
  <c r="K122" i="1"/>
  <c r="H224" i="1"/>
  <c r="H223" i="1" s="1"/>
  <c r="J268" i="1"/>
  <c r="K103" i="1"/>
  <c r="I275" i="1"/>
  <c r="I274" i="1" s="1"/>
  <c r="K114" i="1"/>
  <c r="K113" i="1" s="1"/>
  <c r="J17" i="1"/>
  <c r="K65" i="1"/>
  <c r="K76" i="1"/>
  <c r="G103" i="1"/>
  <c r="G52" i="1" s="1"/>
  <c r="G177" i="1"/>
  <c r="G171" i="1" s="1"/>
  <c r="J276" i="1"/>
  <c r="J275" i="1" s="1"/>
  <c r="J274" i="1" s="1"/>
  <c r="J192" i="1" s="1"/>
  <c r="K117" i="1"/>
  <c r="G224" i="1"/>
  <c r="K276" i="1"/>
  <c r="K275" i="1" s="1"/>
  <c r="K274" i="1" s="1"/>
  <c r="F17" i="1"/>
  <c r="K44" i="1"/>
  <c r="K68" i="1"/>
  <c r="K173" i="1"/>
  <c r="K205" i="1"/>
  <c r="K204" i="1" s="1"/>
  <c r="J224" i="1"/>
  <c r="J223" i="1" s="1"/>
  <c r="F276" i="1"/>
  <c r="F275" i="1" s="1"/>
  <c r="F274" i="1" s="1"/>
  <c r="F53" i="1"/>
  <c r="L53" i="1"/>
  <c r="K53" i="1"/>
  <c r="J53" i="1"/>
  <c r="I53" i="1"/>
  <c r="K97" i="1"/>
  <c r="J177" i="1"/>
  <c r="J171" i="1" s="1"/>
  <c r="K224" i="1"/>
  <c r="K223" i="1" s="1"/>
  <c r="G276" i="1"/>
  <c r="G275" i="1" s="1"/>
  <c r="G274" i="1" s="1"/>
  <c r="G53" i="1"/>
  <c r="I73" i="1"/>
  <c r="K137" i="1"/>
  <c r="K136" i="1" s="1"/>
  <c r="K161" i="1"/>
  <c r="K194" i="1"/>
  <c r="K193" i="1" s="1"/>
  <c r="L224" i="1"/>
  <c r="L223" i="1" s="1"/>
  <c r="H17" i="1"/>
  <c r="H103" i="1"/>
  <c r="I103" i="1" s="1"/>
  <c r="I52" i="1" s="1"/>
  <c r="K129" i="1"/>
  <c r="K183" i="1"/>
  <c r="I224" i="1"/>
  <c r="I223" i="1" s="1"/>
  <c r="L274" i="1"/>
  <c r="L192" i="1" s="1"/>
  <c r="H53" i="1"/>
  <c r="D224" i="1"/>
  <c r="D276" i="1"/>
  <c r="D275" i="1" s="1"/>
  <c r="D274" i="1" s="1"/>
  <c r="K73" i="1"/>
  <c r="L17" i="1"/>
  <c r="K36" i="1"/>
  <c r="L113" i="1"/>
  <c r="I177" i="1"/>
  <c r="I171" i="1" s="1"/>
  <c r="F224" i="1"/>
  <c r="F223" i="1" s="1"/>
  <c r="F192" i="1" s="1"/>
  <c r="K18" i="1"/>
  <c r="J103" i="1"/>
  <c r="J52" i="1" s="1"/>
  <c r="J16" i="1" s="1"/>
  <c r="K178" i="1"/>
  <c r="K80" i="1"/>
  <c r="F177" i="1"/>
  <c r="F171" i="1" s="1"/>
  <c r="H291" i="1"/>
  <c r="K292" i="1"/>
  <c r="K291" i="1" s="1"/>
  <c r="H177" i="1"/>
  <c r="H171" i="1" s="1"/>
  <c r="E224" i="1"/>
  <c r="E276" i="1"/>
  <c r="E275" i="1" s="1"/>
  <c r="E274" i="1" s="1"/>
  <c r="L177" i="1"/>
  <c r="L171" i="1" s="1"/>
  <c r="K17" i="1"/>
  <c r="H190" i="1"/>
  <c r="I190" i="1"/>
  <c r="J187" i="1"/>
  <c r="E223" i="1" l="1"/>
  <c r="E16" i="1" s="1"/>
  <c r="L52" i="1"/>
  <c r="F52" i="1"/>
  <c r="F16" i="1"/>
  <c r="F15" i="1" s="1"/>
  <c r="F14" i="1" s="1"/>
  <c r="F9" i="1" s="1"/>
  <c r="H192" i="1"/>
  <c r="D223" i="1"/>
  <c r="D16" i="1" s="1"/>
  <c r="G223" i="1"/>
  <c r="G192" i="1" s="1"/>
  <c r="H52" i="1"/>
  <c r="H16" i="1" s="1"/>
  <c r="L16" i="1"/>
  <c r="L15" i="1" s="1"/>
  <c r="L14" i="1" s="1"/>
  <c r="L9" i="1" s="1"/>
  <c r="I16" i="1"/>
  <c r="K192" i="1"/>
  <c r="K52" i="1"/>
  <c r="K16" i="1" s="1"/>
  <c r="J15" i="1"/>
  <c r="J14" i="1" s="1"/>
  <c r="J9" i="1" s="1"/>
  <c r="I192" i="1"/>
  <c r="K177" i="1"/>
  <c r="K171" i="1" s="1"/>
  <c r="I189" i="1"/>
  <c r="I188" i="1" s="1"/>
  <c r="I187" i="1"/>
  <c r="K190" i="1"/>
  <c r="K187" i="1" s="1"/>
  <c r="H189" i="1"/>
  <c r="H188" i="1" s="1"/>
  <c r="H187" i="1"/>
  <c r="H15" i="1" s="1"/>
  <c r="E192" i="1"/>
  <c r="E14" i="1" s="1"/>
  <c r="E9" i="1" s="1"/>
  <c r="H14" i="1" l="1"/>
  <c r="H9" i="1" s="1"/>
  <c r="D192" i="1"/>
  <c r="D14" i="1" s="1"/>
  <c r="D9" i="1" s="1"/>
  <c r="G16" i="1"/>
  <c r="G15" i="1" s="1"/>
  <c r="G14" i="1" s="1"/>
  <c r="G9" i="1" s="1"/>
  <c r="I15" i="1"/>
  <c r="I14" i="1" s="1"/>
  <c r="I9" i="1" s="1"/>
  <c r="K15" i="1"/>
  <c r="K14" i="1" s="1"/>
  <c r="K9" i="1" s="1"/>
</calcChain>
</file>

<file path=xl/sharedStrings.xml><?xml version="1.0" encoding="utf-8"?>
<sst xmlns="http://schemas.openxmlformats.org/spreadsheetml/2006/main" count="559" uniqueCount="494">
  <si>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</si>
  <si>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</si>
  <si>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</si>
  <si>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</si>
  <si>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</si>
  <si>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</si>
  <si>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</si>
  <si>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</si>
  <si>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</si>
  <si>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</si>
  <si>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</si>
  <si>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</si>
  <si>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</si>
  <si>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</si>
  <si>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</si>
  <si>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</si>
  <si>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</si>
  <si>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</si>
  <si>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</si>
  <si>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</si>
  <si>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</si>
  <si>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</si>
  <si>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</si>
  <si>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</si>
  <si>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</si>
  <si>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</si>
  <si>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</si>
  <si>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</si>
  <si>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</si>
  <si>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</si>
  <si>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</si>
  <si>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</si>
  <si>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</si>
  <si>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</si>
  <si>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</si>
  <si>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</si>
  <si>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</si>
  <si>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</si>
  <si>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</si>
  <si>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</si>
  <si>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</si>
  <si>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</si>
  <si>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</si>
  <si>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</si>
  <si>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</si>
  <si>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</si>
  <si>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</si>
  <si>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</si>
  <si>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</si>
  <si>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</si>
  <si>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</si>
  <si>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</si>
  <si>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</si>
  <si>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</si>
  <si>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</si>
  <si>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</si>
  <si>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</si>
  <si>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</si>
  <si>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</si>
  <si>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</si>
  <si>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</si>
  <si>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</si>
  <si>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</si>
  <si>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</si>
  <si>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</si>
  <si>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</si>
  <si>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</si>
  <si>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</si>
  <si>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</si>
  <si>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</si>
  <si>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</si>
  <si>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</si>
  <si>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</si>
  <si>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</si>
  <si>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</si>
  <si>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</si>
  <si>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</si>
  <si>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</si>
  <si>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</si>
  <si>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
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</si>
  <si>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</si>
  <si>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</si>
  <si>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</si>
  <si>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</si>
  <si>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</si>
  <si>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</si>
  <si>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</si>
  <si>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</si>
  <si>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</si>
  <si>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</si>
  <si>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</si>
  <si>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</si>
  <si>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</si>
  <si>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</si>
  <si>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</si>
  <si>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</si>
  <si>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</si>
  <si>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</si>
  <si>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</si>
  <si>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</si>
  <si>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</si>
  <si>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</si>
  <si>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</si>
  <si>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</si>
  <si>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</si>
  <si>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</si>
  <si>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</si>
  <si>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</si>
  <si>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</si>
  <si>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</si>
  <si>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</si>
  <si>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</si>
  <si>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</si>
  <si>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</si>
  <si>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</si>
  <si>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</si>
  <si>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</si>
  <si>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</si>
  <si>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</si>
  <si>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</si>
  <si>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</si>
  <si>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Medicamete si materiale sanitare</t>
  </si>
  <si>
    <t>20,04</t>
  </si>
  <si>
    <t>20,04,02</t>
  </si>
  <si>
    <t xml:space="preserve">Dezinfectanti 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</si>
  <si>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</si>
  <si>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</si>
  <si>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</si>
  <si>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</si>
  <si>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</si>
  <si>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</si>
  <si>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</si>
  <si>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</si>
  <si>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</si>
  <si>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</si>
  <si>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</si>
  <si>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</si>
  <si>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</si>
  <si>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</si>
  <si>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</si>
  <si>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</si>
  <si>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</si>
  <si>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</si>
  <si>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</si>
  <si>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</si>
  <si>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</si>
  <si>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</si>
  <si>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</si>
  <si>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</si>
  <si>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</si>
  <si>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</si>
  <si>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</si>
  <si>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</si>
  <si>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</si>
  <si>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</si>
  <si>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</si>
  <si>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</si>
  <si>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</si>
  <si>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</si>
  <si>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</si>
  <si>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</si>
  <si>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</si>
  <si>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</si>
  <si>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</si>
  <si>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</si>
  <si>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</si>
  <si>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</si>
  <si>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</si>
  <si>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</si>
  <si>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</si>
  <si>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</si>
  <si>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</si>
  <si>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</si>
  <si>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</si>
  <si>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</si>
  <si>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</si>
  <si>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</si>
  <si>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</si>
  <si>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</si>
  <si>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</si>
  <si>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</si>
  <si>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</si>
  <si>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</si>
  <si>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</si>
  <si>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</si>
  <si>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</si>
  <si>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</si>
  <si>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</si>
  <si>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</si>
  <si>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</si>
  <si>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</si>
  <si>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</si>
  <si>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</si>
  <si>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</si>
  <si>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</si>
  <si>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</si>
  <si>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</si>
  <si>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</si>
  <si>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</si>
  <si>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</si>
  <si>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</si>
  <si>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</si>
  <si>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</si>
  <si>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</si>
  <si>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</si>
  <si>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</si>
  <si>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</si>
  <si>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</si>
  <si>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</si>
  <si>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</si>
  <si>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</si>
  <si>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</si>
  <si>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</si>
  <si>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</si>
  <si>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</si>
  <si>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</si>
  <si>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</si>
  <si>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</si>
  <si>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</si>
  <si>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</si>
  <si>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</si>
  <si>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</si>
  <si>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</si>
  <si>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</si>
  <si>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</si>
  <si>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</si>
  <si>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</si>
  <si>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</si>
  <si>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</si>
  <si>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</si>
  <si>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</si>
  <si>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</si>
  <si>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</si>
  <si>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</si>
  <si>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</si>
  <si>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</si>
  <si>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</si>
  <si>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</si>
  <si>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</si>
  <si>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</si>
  <si>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</si>
  <si>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</si>
  <si>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</si>
  <si>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</si>
  <si>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</si>
  <si>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</si>
  <si>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</si>
  <si>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</si>
  <si>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</si>
  <si>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</si>
  <si>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</si>
  <si>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</si>
  <si>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</si>
  <si>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</si>
  <si>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</si>
  <si>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</si>
  <si>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</si>
  <si>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</si>
  <si>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</si>
  <si>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</si>
  <si>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</si>
  <si>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</si>
  <si>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</si>
  <si>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</si>
  <si>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</si>
  <si>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</si>
  <si>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</si>
  <si>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</si>
  <si>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</si>
  <si>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</si>
  <si>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</si>
  <si>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</si>
  <si>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55.01.18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</si>
  <si>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</si>
  <si>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</si>
  <si>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</si>
  <si>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</si>
  <si>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</si>
  <si>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</si>
  <si>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</si>
  <si>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</si>
  <si>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</si>
  <si>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</si>
  <si>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</si>
  <si>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</si>
  <si>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</si>
  <si>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</si>
  <si>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</si>
  <si>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</si>
  <si>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</si>
  <si>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</si>
  <si>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</si>
  <si>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</si>
  <si>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</si>
  <si>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</si>
  <si>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</si>
  <si>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</si>
  <si>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</si>
  <si>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</si>
  <si>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</si>
  <si>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</si>
  <si>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</si>
  <si>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</si>
  <si>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</si>
  <si>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</si>
  <si>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</si>
  <si>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</si>
  <si>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</si>
  <si>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</si>
  <si>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</si>
  <si>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</si>
  <si>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</si>
  <si>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</si>
  <si>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</si>
  <si>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</si>
  <si>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</si>
  <si>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</si>
  <si>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</si>
  <si>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</si>
  <si>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</si>
  <si>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</si>
  <si>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</si>
  <si>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</si>
  <si>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</si>
  <si>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</si>
  <si>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</si>
  <si>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</si>
  <si>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</si>
  <si>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</si>
  <si>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</si>
  <si>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</si>
  <si>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</si>
  <si>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</si>
  <si>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</si>
  <si>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</si>
  <si>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</si>
  <si>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</si>
  <si>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</si>
  <si>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</si>
  <si>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</si>
  <si>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85.01,02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</si>
  <si>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</si>
  <si>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</si>
  <si>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</si>
  <si>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</si>
  <si>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</si>
  <si>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</si>
  <si>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</si>
  <si>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</si>
  <si>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</si>
  <si>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</si>
  <si>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</si>
  <si>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</si>
  <si>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</si>
  <si>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</si>
  <si>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</si>
  <si>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</si>
  <si>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</si>
  <si>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</si>
  <si>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</si>
  <si>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</si>
  <si>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</si>
  <si>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</si>
  <si>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</si>
  <si>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</si>
  <si>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</si>
  <si>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</si>
  <si>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</si>
  <si>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</si>
  <si>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</si>
  <si>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</si>
  <si>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</si>
  <si>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</si>
  <si>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</si>
  <si>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</si>
  <si>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</si>
  <si>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</si>
  <si>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</si>
  <si>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</si>
  <si>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</si>
  <si>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</si>
  <si>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</si>
  <si>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</si>
  <si>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</si>
  <si>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</si>
  <si>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</si>
  <si>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</si>
  <si>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</si>
  <si>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</si>
  <si>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</si>
  <si>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</si>
  <si>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</si>
  <si>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Titlul VIII Proiecte cu finantare din  Fonduri externe nerambursabile (FEN) postaderare (cod 56.01 la 56.05+cod 56.07+56.08+56.15+56.16+56.17+56.18)</t>
  </si>
  <si>
    <t>58.01</t>
  </si>
  <si>
    <t>58.01.01</t>
  </si>
  <si>
    <t>58.01.02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</si>
  <si>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</si>
  <si>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</si>
  <si>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</si>
  <si>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</si>
  <si>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</si>
  <si>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</si>
  <si>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</si>
  <si>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</si>
  <si>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</si>
  <si>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</si>
  <si>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</si>
  <si>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</si>
  <si>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</si>
  <si>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</si>
  <si>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</si>
  <si>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</si>
  <si>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</si>
  <si>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</si>
  <si>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</si>
  <si>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</si>
  <si>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</si>
  <si>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</si>
  <si>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</si>
  <si>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</si>
  <si>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</si>
  <si>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</si>
  <si>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</si>
  <si>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</si>
  <si>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</si>
  <si>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</si>
  <si>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</si>
  <si>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</si>
  <si>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</si>
  <si>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</si>
  <si>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</si>
  <si>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</si>
  <si>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</si>
  <si>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</si>
  <si>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</si>
  <si>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</si>
  <si>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</si>
  <si>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</si>
  <si>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</si>
  <si>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</si>
  <si>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</si>
  <si>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</si>
  <si>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</si>
  <si>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</si>
  <si>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</si>
  <si>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</si>
  <si>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</si>
  <si>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</si>
  <si>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</si>
  <si>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</si>
  <si>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</si>
  <si>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</si>
  <si>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</si>
  <si>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</si>
  <si>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</si>
  <si>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</si>
  <si>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</si>
  <si>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</si>
  <si>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</si>
  <si>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</si>
  <si>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</si>
  <si>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</si>
  <si>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</si>
  <si>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</si>
  <si>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</si>
  <si>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</si>
  <si>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</si>
  <si>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</si>
  <si>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</si>
  <si>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</si>
  <si>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</si>
  <si>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</si>
  <si>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</si>
  <si>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</si>
  <si>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</si>
  <si>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</si>
  <si>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</si>
  <si>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</si>
  <si>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</si>
  <si>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</si>
  <si>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</si>
  <si>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</si>
  <si>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</si>
  <si>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</si>
  <si>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85.01.02.</t>
  </si>
  <si>
    <t xml:space="preserve">ORDONATOR PRINCIPAL CREDITE </t>
  </si>
  <si>
    <t>DIRECTOR ECONOMIC</t>
  </si>
  <si>
    <t>SEF SERVICIU</t>
  </si>
  <si>
    <t>ec.Lucia Ursu</t>
  </si>
  <si>
    <t>ec.Terezia Borbei</t>
  </si>
  <si>
    <t>PRIMĂRIA MUNICIPIULUI SATU MARE</t>
  </si>
  <si>
    <t>85.01.01</t>
  </si>
  <si>
    <t>Anexa nr. 11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</si>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</sst>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2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4"/>
      <color indexed="9"/>
      <name val="Arial"/>
      <family val="2"/>
    </font>
    <font>
      <b/>
      <sz val="9"/>
      <color theme="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i/>
      <sz val="12"/>
      <name val="Arial"/>
      <family val="2"/>
      <charset val="238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b/>
      <sz val="10"/>
      <name val="Arial-T&amp;M"/>
      <charset val="238"/>
    </font>
    <font>
      <u/>
      <sz val="12"/>
      <name val="Arial"/>
      <family val="2"/>
    </font>
    <font>
      <b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0" fillId="0" borderId="0"/>
  </cellStyleXfs>
  <cellXfs count="23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 applyAlignment="1">
      <alignment horizontal="center"/>
    </xf>
    <xf numFmtId="0" fontId="6" fillId="0" borderId="0" xfId="2" applyFont="1"/>
    <xf numFmtId="3" fontId="7" fillId="0" borderId="0" xfId="2" applyNumberFormat="1" applyFont="1" applyAlignment="1">
      <alignment horizontal="center"/>
    </xf>
    <xf numFmtId="0" fontId="8" fillId="0" borderId="0" xfId="2" applyFont="1" applyAlignment="1">
      <alignment horizontal="left"/>
    </xf>
    <xf numFmtId="3" fontId="6" fillId="0" borderId="0" xfId="2" applyNumberFormat="1" applyFont="1"/>
    <xf numFmtId="0" fontId="10" fillId="0" borderId="0" xfId="2" applyFont="1"/>
    <xf numFmtId="3" fontId="6" fillId="0" borderId="0" xfId="2" applyNumberFormat="1" applyFont="1" applyAlignment="1">
      <alignment horizontal="center"/>
    </xf>
    <xf numFmtId="1" fontId="11" fillId="4" borderId="6" xfId="4" applyNumberFormat="1" applyFont="1" applyFill="1" applyBorder="1" applyAlignment="1">
      <alignment horizontal="center" vertical="center" wrapText="1"/>
    </xf>
    <xf numFmtId="1" fontId="11" fillId="0" borderId="9" xfId="4" applyNumberFormat="1" applyFont="1" applyBorder="1" applyAlignment="1">
      <alignment horizontal="center" vertical="center" wrapText="1"/>
    </xf>
    <xf numFmtId="1" fontId="11" fillId="5" borderId="12" xfId="4" applyNumberFormat="1" applyFont="1" applyFill="1" applyBorder="1" applyAlignment="1">
      <alignment horizontal="center" vertical="center" wrapText="1"/>
    </xf>
    <xf numFmtId="3" fontId="4" fillId="5" borderId="12" xfId="4" applyNumberFormat="1" applyFont="1" applyFill="1" applyBorder="1" applyAlignment="1">
      <alignment vertical="center" wrapText="1"/>
    </xf>
    <xf numFmtId="1" fontId="11" fillId="6" borderId="9" xfId="4" applyNumberFormat="1" applyFont="1" applyFill="1" applyBorder="1" applyAlignment="1">
      <alignment horizontal="center" vertical="center" wrapText="1"/>
    </xf>
    <xf numFmtId="3" fontId="4" fillId="6" borderId="9" xfId="4" applyNumberFormat="1" applyFont="1" applyFill="1" applyBorder="1" applyAlignment="1">
      <alignment vertical="center" wrapText="1"/>
    </xf>
    <xf numFmtId="49" fontId="11" fillId="7" borderId="9" xfId="5" applyNumberFormat="1" applyFont="1" applyFill="1" applyBorder="1" applyAlignment="1">
      <alignment horizontal="right"/>
    </xf>
    <xf numFmtId="3" fontId="4" fillId="7" borderId="9" xfId="4" applyNumberFormat="1" applyFont="1" applyFill="1" applyBorder="1" applyAlignment="1">
      <alignment vertical="center" wrapText="1"/>
    </xf>
    <xf numFmtId="49" fontId="12" fillId="8" borderId="9" xfId="5" applyNumberFormat="1" applyFont="1" applyFill="1" applyBorder="1" applyAlignment="1">
      <alignment horizontal="right"/>
    </xf>
    <xf numFmtId="49" fontId="14" fillId="8" borderId="9" xfId="5" applyNumberFormat="1" applyFont="1" applyFill="1" applyBorder="1" applyAlignment="1">
      <alignment horizontal="right"/>
    </xf>
    <xf numFmtId="3" fontId="14" fillId="8" borderId="9" xfId="2" applyNumberFormat="1" applyFont="1" applyFill="1" applyBorder="1"/>
    <xf numFmtId="0" fontId="15" fillId="0" borderId="0" xfId="2" applyFont="1"/>
    <xf numFmtId="49" fontId="5" fillId="9" borderId="9" xfId="5" applyNumberFormat="1" applyFont="1" applyFill="1" applyBorder="1" applyAlignment="1">
      <alignment vertical="top"/>
    </xf>
    <xf numFmtId="49" fontId="11" fillId="9" borderId="9" xfId="5" applyNumberFormat="1" applyFont="1" applyFill="1" applyBorder="1" applyAlignment="1">
      <alignment horizontal="right"/>
    </xf>
    <xf numFmtId="49" fontId="4" fillId="9" borderId="9" xfId="5" applyNumberFormat="1" applyFont="1" applyFill="1" applyBorder="1" applyAlignment="1">
      <alignment horizontal="right"/>
    </xf>
    <xf numFmtId="3" fontId="4" fillId="9" borderId="9" xfId="2" applyNumberFormat="1" applyFont="1" applyFill="1" applyBorder="1"/>
    <xf numFmtId="0" fontId="5" fillId="0" borderId="9" xfId="5" applyFont="1" applyBorder="1"/>
    <xf numFmtId="0" fontId="16" fillId="0" borderId="9" xfId="5" applyFont="1" applyBorder="1"/>
    <xf numFmtId="49" fontId="17" fillId="0" borderId="9" xfId="5" applyNumberFormat="1" applyFont="1" applyBorder="1" applyAlignment="1">
      <alignment horizontal="right"/>
    </xf>
    <xf numFmtId="49" fontId="18" fillId="0" borderId="9" xfId="5" applyNumberFormat="1" applyFont="1" applyBorder="1" applyAlignment="1">
      <alignment horizontal="right"/>
    </xf>
    <xf numFmtId="3" fontId="4" fillId="0" borderId="9" xfId="4" applyNumberFormat="1" applyFont="1" applyBorder="1" applyAlignment="1">
      <alignment horizontal="right" vertical="center" wrapText="1"/>
    </xf>
    <xf numFmtId="3" fontId="18" fillId="0" borderId="9" xfId="2" applyNumberFormat="1" applyFont="1" applyBorder="1" applyAlignment="1" applyProtection="1">
      <alignment horizontal="right"/>
      <protection locked="0"/>
    </xf>
    <xf numFmtId="0" fontId="19" fillId="0" borderId="9" xfId="5" applyFont="1" applyBorder="1"/>
    <xf numFmtId="0" fontId="20" fillId="0" borderId="9" xfId="5" applyFont="1" applyBorder="1"/>
    <xf numFmtId="49" fontId="21" fillId="0" borderId="9" xfId="5" applyNumberFormat="1" applyFont="1" applyBorder="1" applyAlignment="1">
      <alignment horizontal="right"/>
    </xf>
    <xf numFmtId="49" fontId="22" fillId="0" borderId="9" xfId="5" applyNumberFormat="1" applyFont="1" applyBorder="1" applyAlignment="1">
      <alignment horizontal="right"/>
    </xf>
    <xf numFmtId="3" fontId="22" fillId="0" borderId="9" xfId="2" applyNumberFormat="1" applyFont="1" applyBorder="1" applyAlignment="1" applyProtection="1">
      <alignment horizontal="right"/>
      <protection locked="0"/>
    </xf>
    <xf numFmtId="0" fontId="23" fillId="0" borderId="0" xfId="2" applyFont="1"/>
    <xf numFmtId="3" fontId="18" fillId="0" borderId="9" xfId="2" applyNumberFormat="1" applyFont="1" applyBorder="1" applyAlignment="1" applyProtection="1">
      <alignment horizontal="right" vertical="center"/>
      <protection locked="0"/>
    </xf>
    <xf numFmtId="3" fontId="18" fillId="0" borderId="9" xfId="2" applyNumberFormat="1" applyFont="1" applyBorder="1" applyAlignment="1">
      <alignment horizontal="right"/>
    </xf>
    <xf numFmtId="3" fontId="4" fillId="0" borderId="9" xfId="2" applyNumberFormat="1" applyFont="1" applyBorder="1" applyAlignment="1">
      <alignment horizontal="right"/>
    </xf>
    <xf numFmtId="49" fontId="5" fillId="0" borderId="9" xfId="5" applyNumberFormat="1" applyFont="1" applyBorder="1" applyAlignment="1">
      <alignment vertical="top"/>
    </xf>
    <xf numFmtId="49" fontId="16" fillId="0" borderId="9" xfId="5" applyNumberFormat="1" applyFont="1" applyBorder="1" applyAlignment="1">
      <alignment vertical="top"/>
    </xf>
    <xf numFmtId="0" fontId="16" fillId="9" borderId="9" xfId="5" applyFont="1" applyFill="1" applyBorder="1"/>
    <xf numFmtId="3" fontId="4" fillId="9" borderId="9" xfId="2" applyNumberFormat="1" applyFont="1" applyFill="1" applyBorder="1" applyAlignment="1">
      <alignment horizontal="right"/>
    </xf>
    <xf numFmtId="49" fontId="5" fillId="9" borderId="9" xfId="5" quotePrefix="1" applyNumberFormat="1" applyFont="1" applyFill="1" applyBorder="1" applyAlignment="1">
      <alignment vertical="top"/>
    </xf>
    <xf numFmtId="49" fontId="16" fillId="9" borderId="9" xfId="5" applyNumberFormat="1" applyFont="1" applyFill="1" applyBorder="1" applyAlignment="1">
      <alignment vertical="top"/>
    </xf>
    <xf numFmtId="49" fontId="16" fillId="0" borderId="9" xfId="5" quotePrefix="1" applyNumberFormat="1" applyFont="1" applyBorder="1" applyAlignment="1">
      <alignment vertical="top"/>
    </xf>
    <xf numFmtId="49" fontId="5" fillId="0" borderId="9" xfId="5" quotePrefix="1" applyNumberFormat="1" applyFont="1" applyBorder="1" applyAlignment="1">
      <alignment vertical="top"/>
    </xf>
    <xf numFmtId="49" fontId="16" fillId="0" borderId="9" xfId="5" applyNumberFormat="1" applyFont="1" applyBorder="1" applyAlignment="1">
      <alignment vertical="top" wrapText="1"/>
    </xf>
    <xf numFmtId="1" fontId="21" fillId="0" borderId="9" xfId="2" quotePrefix="1" applyNumberFormat="1" applyFont="1" applyBorder="1" applyAlignment="1">
      <alignment horizontal="right"/>
    </xf>
    <xf numFmtId="1" fontId="22" fillId="0" borderId="9" xfId="2" quotePrefix="1" applyNumberFormat="1" applyFont="1" applyBorder="1" applyAlignment="1">
      <alignment horizontal="right"/>
    </xf>
    <xf numFmtId="3" fontId="24" fillId="0" borderId="9" xfId="2" applyNumberFormat="1" applyFont="1" applyBorder="1" applyAlignment="1">
      <alignment horizontal="right" vertical="center"/>
    </xf>
    <xf numFmtId="3" fontId="14" fillId="8" borderId="9" xfId="2" applyNumberFormat="1" applyFont="1" applyFill="1" applyBorder="1" applyAlignment="1">
      <alignment horizontal="right"/>
    </xf>
    <xf numFmtId="49" fontId="26" fillId="9" borderId="9" xfId="5" applyNumberFormat="1" applyFont="1" applyFill="1" applyBorder="1" applyAlignment="1">
      <alignment horizontal="left" vertical="center"/>
    </xf>
    <xf numFmtId="0" fontId="1" fillId="9" borderId="9" xfId="5" applyFill="1" applyBorder="1"/>
    <xf numFmtId="49" fontId="26" fillId="0" borderId="9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3" fontId="4" fillId="0" borderId="9" xfId="2" applyNumberFormat="1" applyFont="1" applyBorder="1" applyAlignment="1" applyProtection="1">
      <alignment horizontal="right"/>
      <protection locked="0"/>
    </xf>
    <xf numFmtId="0" fontId="1" fillId="0" borderId="9" xfId="5" applyBorder="1" applyAlignment="1">
      <alignment wrapText="1"/>
    </xf>
    <xf numFmtId="49" fontId="26" fillId="9" borderId="9" xfId="5" applyNumberFormat="1" applyFont="1" applyFill="1" applyBorder="1" applyAlignment="1">
      <alignment horizontal="left" vertical="top"/>
    </xf>
    <xf numFmtId="0" fontId="26" fillId="9" borderId="9" xfId="5" applyFont="1" applyFill="1" applyBorder="1"/>
    <xf numFmtId="49" fontId="26" fillId="0" borderId="9" xfId="5" applyNumberFormat="1" applyFont="1" applyBorder="1" applyAlignment="1">
      <alignment horizontal="left" vertical="top"/>
    </xf>
    <xf numFmtId="49" fontId="1" fillId="3" borderId="9" xfId="5" applyNumberFormat="1" applyFill="1" applyBorder="1" applyAlignment="1">
      <alignment horizontal="left" vertical="top"/>
    </xf>
    <xf numFmtId="49" fontId="17" fillId="3" borderId="9" xfId="5" applyNumberFormat="1" applyFont="1" applyFill="1" applyBorder="1" applyAlignment="1">
      <alignment horizontal="right"/>
    </xf>
    <xf numFmtId="49" fontId="18" fillId="3" borderId="9" xfId="5" applyNumberFormat="1" applyFont="1" applyFill="1" applyBorder="1" applyAlignment="1">
      <alignment horizontal="right"/>
    </xf>
    <xf numFmtId="3" fontId="4" fillId="3" borderId="9" xfId="2" applyNumberFormat="1" applyFont="1" applyFill="1" applyBorder="1" applyAlignment="1">
      <alignment horizontal="right"/>
    </xf>
    <xf numFmtId="164" fontId="26" fillId="9" borderId="9" xfId="1" applyFont="1" applyFill="1" applyBorder="1" applyAlignment="1">
      <alignment horizontal="left" vertical="top"/>
    </xf>
    <xf numFmtId="3" fontId="4" fillId="9" borderId="9" xfId="2" applyNumberFormat="1" applyFont="1" applyFill="1" applyBorder="1" applyAlignment="1" applyProtection="1">
      <alignment horizontal="right"/>
      <protection locked="0"/>
    </xf>
    <xf numFmtId="0" fontId="17" fillId="0" borderId="9" xfId="6" applyFont="1" applyBorder="1" applyAlignment="1">
      <alignment horizontal="right"/>
    </xf>
    <xf numFmtId="0" fontId="18" fillId="0" borderId="9" xfId="6" applyFont="1" applyBorder="1" applyAlignment="1">
      <alignment horizontal="right"/>
    </xf>
    <xf numFmtId="49" fontId="14" fillId="8" borderId="9" xfId="5" applyNumberFormat="1" applyFont="1" applyFill="1" applyBorder="1" applyAlignment="1">
      <alignment horizontal="left" vertical="top"/>
    </xf>
    <xf numFmtId="0" fontId="1" fillId="0" borderId="9" xfId="5" applyBorder="1"/>
    <xf numFmtId="0" fontId="26" fillId="0" borderId="9" xfId="5" applyFont="1" applyBorder="1"/>
    <xf numFmtId="49" fontId="26" fillId="9" borderId="9" xfId="5" applyNumberFormat="1" applyFont="1" applyFill="1" applyBorder="1"/>
    <xf numFmtId="49" fontId="26" fillId="0" borderId="9" xfId="5" applyNumberFormat="1" applyFont="1" applyBorder="1"/>
    <xf numFmtId="0" fontId="17" fillId="0" borderId="9" xfId="5" applyFont="1" applyBorder="1" applyAlignment="1">
      <alignment horizontal="right"/>
    </xf>
    <xf numFmtId="0" fontId="18" fillId="0" borderId="9" xfId="5" applyFont="1" applyBorder="1" applyAlignment="1">
      <alignment horizontal="right"/>
    </xf>
    <xf numFmtId="49" fontId="15" fillId="8" borderId="9" xfId="5" applyNumberFormat="1" applyFont="1" applyFill="1" applyBorder="1" applyAlignment="1">
      <alignment horizontal="left" vertical="top"/>
    </xf>
    <xf numFmtId="0" fontId="15" fillId="3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11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14" fillId="8" borderId="9" xfId="5" applyNumberFormat="1" applyFont="1" applyFill="1" applyBorder="1" applyAlignment="1">
      <alignment horizontal="left"/>
    </xf>
    <xf numFmtId="0" fontId="26" fillId="8" borderId="9" xfId="5" applyFont="1" applyFill="1" applyBorder="1"/>
    <xf numFmtId="49" fontId="12" fillId="8" borderId="9" xfId="5" applyNumberFormat="1" applyFont="1" applyFill="1" applyBorder="1" applyAlignment="1">
      <alignment horizontal="right" vertical="center"/>
    </xf>
    <xf numFmtId="49" fontId="14" fillId="8" borderId="9" xfId="5" applyNumberFormat="1" applyFont="1" applyFill="1" applyBorder="1" applyAlignment="1">
      <alignment horizontal="right" vertical="center"/>
    </xf>
    <xf numFmtId="3" fontId="4" fillId="8" borderId="9" xfId="2" applyNumberFormat="1" applyFont="1" applyFill="1" applyBorder="1" applyAlignment="1">
      <alignment horizontal="right"/>
    </xf>
    <xf numFmtId="49" fontId="11" fillId="0" borderId="9" xfId="5" applyNumberFormat="1" applyFont="1" applyBorder="1" applyAlignment="1">
      <alignment horizontal="right"/>
    </xf>
    <xf numFmtId="49" fontId="4" fillId="0" borderId="9" xfId="5" applyNumberFormat="1" applyFont="1" applyBorder="1" applyAlignment="1">
      <alignment horizontal="right"/>
    </xf>
    <xf numFmtId="0" fontId="28" fillId="0" borderId="9" xfId="5" applyFont="1" applyBorder="1"/>
    <xf numFmtId="0" fontId="28" fillId="0" borderId="9" xfId="5" applyFont="1" applyBorder="1" applyAlignment="1">
      <alignment wrapText="1"/>
    </xf>
    <xf numFmtId="49" fontId="29" fillId="0" borderId="9" xfId="5" applyNumberFormat="1" applyFont="1" applyBorder="1" applyAlignment="1">
      <alignment horizontal="right"/>
    </xf>
    <xf numFmtId="49" fontId="15" fillId="0" borderId="9" xfId="5" applyNumberFormat="1" applyFont="1" applyBorder="1" applyAlignment="1">
      <alignment horizontal="right"/>
    </xf>
    <xf numFmtId="3" fontId="14" fillId="0" borderId="9" xfId="2" applyNumberFormat="1" applyFont="1" applyBorder="1" applyAlignment="1" applyProtection="1">
      <alignment horizontal="right"/>
      <protection locked="0"/>
    </xf>
    <xf numFmtId="0" fontId="28" fillId="3" borderId="0" xfId="2" applyFont="1" applyFill="1"/>
    <xf numFmtId="0" fontId="1" fillId="0" borderId="9" xfId="2" applyBorder="1"/>
    <xf numFmtId="49" fontId="30" fillId="0" borderId="16" xfId="5" applyNumberFormat="1" applyFont="1" applyBorder="1" applyAlignment="1">
      <alignment horizontal="left" vertical="top"/>
    </xf>
    <xf numFmtId="49" fontId="26" fillId="8" borderId="9" xfId="5" applyNumberFormat="1" applyFont="1" applyFill="1" applyBorder="1" applyAlignment="1">
      <alignment horizontal="left" vertical="top"/>
    </xf>
    <xf numFmtId="0" fontId="1" fillId="8" borderId="9" xfId="5" applyFill="1" applyBorder="1"/>
    <xf numFmtId="49" fontId="11" fillId="8" borderId="9" xfId="5" applyNumberFormat="1" applyFont="1" applyFill="1" applyBorder="1" applyAlignment="1">
      <alignment horizontal="right"/>
    </xf>
    <xf numFmtId="49" fontId="4" fillId="8" borderId="9" xfId="5" applyNumberFormat="1" applyFont="1" applyFill="1" applyBorder="1" applyAlignment="1">
      <alignment horizontal="right"/>
    </xf>
    <xf numFmtId="0" fontId="26" fillId="9" borderId="9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7" fillId="0" borderId="9" xfId="2" applyFont="1" applyBorder="1" applyAlignment="1">
      <alignment horizontal="right"/>
    </xf>
    <xf numFmtId="0" fontId="18" fillId="0" borderId="9" xfId="2" applyFont="1" applyBorder="1" applyAlignment="1">
      <alignment horizontal="right"/>
    </xf>
    <xf numFmtId="0" fontId="31" fillId="9" borderId="9" xfId="5" applyFont="1" applyFill="1" applyBorder="1"/>
    <xf numFmtId="49" fontId="32" fillId="9" borderId="9" xfId="5" applyNumberFormat="1" applyFont="1" applyFill="1" applyBorder="1" applyAlignment="1">
      <alignment horizontal="left" vertical="top"/>
    </xf>
    <xf numFmtId="0" fontId="32" fillId="0" borderId="9" xfId="5" applyFont="1" applyBorder="1"/>
    <xf numFmtId="49" fontId="32" fillId="0" borderId="9" xfId="5" applyNumberFormat="1" applyFont="1" applyBorder="1" applyAlignment="1">
      <alignment horizontal="left" vertical="top"/>
    </xf>
    <xf numFmtId="49" fontId="14" fillId="8" borderId="9" xfId="5" quotePrefix="1" applyNumberFormat="1" applyFont="1" applyFill="1" applyBorder="1" applyAlignment="1">
      <alignment horizontal="left" vertical="top"/>
    </xf>
    <xf numFmtId="0" fontId="14" fillId="8" borderId="9" xfId="5" applyFont="1" applyFill="1" applyBorder="1"/>
    <xf numFmtId="49" fontId="12" fillId="8" borderId="9" xfId="5" applyNumberFormat="1" applyFont="1" applyFill="1" applyBorder="1" applyAlignment="1">
      <alignment horizontal="left" vertical="top"/>
    </xf>
    <xf numFmtId="49" fontId="12" fillId="10" borderId="9" xfId="5" applyNumberFormat="1" applyFont="1" applyFill="1" applyBorder="1" applyAlignment="1">
      <alignment horizontal="right"/>
    </xf>
    <xf numFmtId="49" fontId="14" fillId="10" borderId="9" xfId="5" applyNumberFormat="1" applyFont="1" applyFill="1" applyBorder="1" applyAlignment="1">
      <alignment horizontal="right"/>
    </xf>
    <xf numFmtId="3" fontId="14" fillId="10" borderId="9" xfId="2" applyNumberFormat="1" applyFont="1" applyFill="1" applyBorder="1" applyAlignment="1">
      <alignment horizontal="right"/>
    </xf>
    <xf numFmtId="3" fontId="33" fillId="10" borderId="9" xfId="2" applyNumberFormat="1" applyFont="1" applyFill="1" applyBorder="1" applyAlignment="1">
      <alignment horizontal="right"/>
    </xf>
    <xf numFmtId="0" fontId="11" fillId="6" borderId="9" xfId="2" applyFont="1" applyFill="1" applyBorder="1" applyAlignment="1">
      <alignment horizontal="center" vertical="center"/>
    </xf>
    <xf numFmtId="3" fontId="14" fillId="6" borderId="9" xfId="2" applyNumberFormat="1" applyFont="1" applyFill="1" applyBorder="1" applyAlignment="1">
      <alignment horizontal="right"/>
    </xf>
    <xf numFmtId="0" fontId="28" fillId="0" borderId="0" xfId="2" applyFont="1"/>
    <xf numFmtId="0" fontId="34" fillId="0" borderId="9" xfId="5" applyFont="1" applyBorder="1"/>
    <xf numFmtId="3" fontId="35" fillId="0" borderId="9" xfId="2" applyNumberFormat="1" applyFont="1" applyBorder="1" applyAlignment="1" applyProtection="1">
      <alignment horizontal="right"/>
      <protection locked="0"/>
    </xf>
    <xf numFmtId="0" fontId="34" fillId="3" borderId="0" xfId="2" applyFont="1" applyFill="1"/>
    <xf numFmtId="0" fontId="36" fillId="0" borderId="9" xfId="5" applyFont="1" applyBorder="1"/>
    <xf numFmtId="0" fontId="37" fillId="0" borderId="9" xfId="0" applyFont="1" applyBorder="1" applyAlignment="1">
      <alignment wrapText="1"/>
    </xf>
    <xf numFmtId="3" fontId="38" fillId="0" borderId="9" xfId="2" applyNumberFormat="1" applyFont="1" applyBorder="1" applyAlignment="1" applyProtection="1">
      <alignment horizontal="right"/>
      <protection locked="0"/>
    </xf>
    <xf numFmtId="0" fontId="36" fillId="3" borderId="0" xfId="2" applyFont="1" applyFill="1"/>
    <xf numFmtId="3" fontId="38" fillId="0" borderId="9" xfId="2" applyNumberFormat="1" applyFont="1" applyBorder="1" applyAlignment="1">
      <alignment horizontal="right"/>
    </xf>
    <xf numFmtId="49" fontId="26" fillId="0" borderId="9" xfId="5" applyNumberFormat="1" applyFont="1" applyBorder="1" applyAlignment="1">
      <alignment horizontal="center"/>
    </xf>
    <xf numFmtId="0" fontId="11" fillId="8" borderId="9" xfId="0" quotePrefix="1" applyFont="1" applyFill="1" applyBorder="1"/>
    <xf numFmtId="0" fontId="16" fillId="0" borderId="9" xfId="0" applyFont="1" applyBorder="1" applyAlignment="1">
      <alignment horizontal="left" wrapText="1" indent="2"/>
    </xf>
    <xf numFmtId="0" fontId="17" fillId="0" borderId="9" xfId="0" quotePrefix="1" applyFont="1" applyBorder="1" applyAlignment="1">
      <alignment horizontal="right"/>
    </xf>
    <xf numFmtId="3" fontId="4" fillId="0" borderId="9" xfId="0" quotePrefix="1" applyNumberFormat="1" applyFont="1" applyBorder="1" applyAlignment="1">
      <alignment horizontal="right"/>
    </xf>
    <xf numFmtId="0" fontId="11" fillId="9" borderId="9" xfId="0" applyFont="1" applyFill="1" applyBorder="1" applyAlignment="1">
      <alignment horizontal="right"/>
    </xf>
    <xf numFmtId="0" fontId="5" fillId="0" borderId="9" xfId="0" applyFont="1" applyBorder="1"/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18" fillId="0" borderId="9" xfId="0" applyNumberFormat="1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4" fillId="7" borderId="9" xfId="5" applyFont="1" applyFill="1" applyBorder="1"/>
    <xf numFmtId="49" fontId="40" fillId="7" borderId="9" xfId="5" applyNumberFormat="1" applyFont="1" applyFill="1" applyBorder="1" applyAlignment="1">
      <alignment horizontal="left" vertical="top"/>
    </xf>
    <xf numFmtId="49" fontId="4" fillId="7" borderId="9" xfId="5" applyNumberFormat="1" applyFont="1" applyFill="1" applyBorder="1" applyAlignment="1">
      <alignment horizontal="right"/>
    </xf>
    <xf numFmtId="3" fontId="4" fillId="7" borderId="9" xfId="2" applyNumberFormat="1" applyFont="1" applyFill="1" applyBorder="1" applyAlignment="1">
      <alignment horizontal="right"/>
    </xf>
    <xf numFmtId="0" fontId="18" fillId="3" borderId="0" xfId="2" applyFont="1" applyFill="1"/>
    <xf numFmtId="49" fontId="4" fillId="8" borderId="9" xfId="5" quotePrefix="1" applyNumberFormat="1" applyFont="1" applyFill="1" applyBorder="1" applyAlignment="1">
      <alignment horizontal="left" vertical="top"/>
    </xf>
    <xf numFmtId="49" fontId="18" fillId="8" borderId="9" xfId="5" applyNumberFormat="1" applyFont="1" applyFill="1" applyBorder="1" applyAlignment="1">
      <alignment horizontal="left" vertical="top"/>
    </xf>
    <xf numFmtId="0" fontId="4" fillId="8" borderId="9" xfId="5" applyFont="1" applyFill="1" applyBorder="1" applyAlignment="1">
      <alignment horizontal="right"/>
    </xf>
    <xf numFmtId="49" fontId="4" fillId="9" borderId="9" xfId="5" applyNumberFormat="1" applyFont="1" applyFill="1" applyBorder="1" applyAlignment="1">
      <alignment horizontal="left" vertical="top"/>
    </xf>
    <xf numFmtId="49" fontId="18" fillId="9" borderId="9" xfId="5" applyNumberFormat="1" applyFont="1" applyFill="1" applyBorder="1" applyAlignment="1">
      <alignment horizontal="left" vertical="top"/>
    </xf>
    <xf numFmtId="0" fontId="4" fillId="9" borderId="9" xfId="5" applyFont="1" applyFill="1" applyBorder="1" applyAlignment="1">
      <alignment horizontal="right"/>
    </xf>
    <xf numFmtId="49" fontId="4" fillId="0" borderId="9" xfId="5" applyNumberFormat="1" applyFont="1" applyBorder="1" applyAlignment="1">
      <alignment horizontal="left" vertical="top"/>
    </xf>
    <xf numFmtId="49" fontId="18" fillId="0" borderId="9" xfId="5" applyNumberFormat="1" applyFont="1" applyBorder="1" applyAlignment="1">
      <alignment horizontal="left" vertical="top"/>
    </xf>
    <xf numFmtId="0" fontId="1" fillId="0" borderId="9" xfId="5" applyBorder="1" applyAlignment="1">
      <alignment horizontal="right"/>
    </xf>
    <xf numFmtId="3" fontId="41" fillId="0" borderId="9" xfId="5" applyNumberFormat="1" applyFont="1" applyBorder="1" applyAlignment="1">
      <alignment horizontal="right"/>
    </xf>
    <xf numFmtId="49" fontId="24" fillId="0" borderId="9" xfId="5" applyNumberFormat="1" applyFont="1" applyBorder="1" applyAlignment="1">
      <alignment horizontal="left" vertical="top"/>
    </xf>
    <xf numFmtId="0" fontId="18" fillId="0" borderId="9" xfId="5" applyFont="1" applyBorder="1" applyAlignment="1">
      <alignment wrapText="1"/>
    </xf>
    <xf numFmtId="0" fontId="18" fillId="0" borderId="9" xfId="5" applyFont="1" applyBorder="1"/>
    <xf numFmtId="0" fontId="11" fillId="9" borderId="9" xfId="5" applyFont="1" applyFill="1" applyBorder="1" applyAlignment="1">
      <alignment horizontal="right"/>
    </xf>
    <xf numFmtId="3" fontId="41" fillId="3" borderId="9" xfId="5" applyNumberFormat="1" applyFont="1" applyFill="1" applyBorder="1" applyAlignment="1">
      <alignment horizontal="right"/>
    </xf>
    <xf numFmtId="49" fontId="26" fillId="8" borderId="9" xfId="5" quotePrefix="1" applyNumberFormat="1" applyFont="1" applyFill="1" applyBorder="1" applyAlignment="1">
      <alignment horizontal="left" vertical="top"/>
    </xf>
    <xf numFmtId="0" fontId="11" fillId="8" borderId="9" xfId="5" applyFont="1" applyFill="1" applyBorder="1" applyAlignment="1">
      <alignment horizontal="right"/>
    </xf>
    <xf numFmtId="49" fontId="26" fillId="9" borderId="9" xfId="5" applyNumberFormat="1" applyFont="1" applyFill="1" applyBorder="1" applyAlignment="1">
      <alignment vertical="top"/>
    </xf>
    <xf numFmtId="49" fontId="26" fillId="0" borderId="9" xfId="5" applyNumberFormat="1" applyFont="1" applyBorder="1" applyAlignment="1">
      <alignment vertical="top"/>
    </xf>
    <xf numFmtId="49" fontId="26" fillId="8" borderId="9" xfId="5" applyNumberFormat="1" applyFont="1" applyFill="1" applyBorder="1" applyAlignment="1">
      <alignment vertical="top"/>
    </xf>
    <xf numFmtId="0" fontId="11" fillId="8" borderId="9" xfId="2" applyFont="1" applyFill="1" applyBorder="1" applyAlignment="1">
      <alignment horizontal="right"/>
    </xf>
    <xf numFmtId="0" fontId="4" fillId="8" borderId="9" xfId="2" applyFont="1" applyFill="1" applyBorder="1" applyAlignment="1">
      <alignment horizontal="right"/>
    </xf>
    <xf numFmtId="3" fontId="18" fillId="8" borderId="9" xfId="2" applyNumberFormat="1" applyFont="1" applyFill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6" fillId="0" borderId="0" xfId="2" applyFont="1"/>
    <xf numFmtId="1" fontId="26" fillId="0" borderId="0" xfId="2" applyNumberFormat="1" applyFont="1" applyAlignment="1">
      <alignment horizontal="center"/>
    </xf>
    <xf numFmtId="0" fontId="26" fillId="0" borderId="0" xfId="0" applyFont="1"/>
    <xf numFmtId="1" fontId="1" fillId="0" borderId="0" xfId="2" applyNumberFormat="1"/>
    <xf numFmtId="0" fontId="1" fillId="0" borderId="0" xfId="2" applyFill="1"/>
    <xf numFmtId="0" fontId="26" fillId="0" borderId="0" xfId="3" applyFont="1"/>
    <xf numFmtId="0" fontId="26" fillId="0" borderId="0" xfId="2" applyFont="1" applyAlignment="1">
      <alignment horizontal="center"/>
    </xf>
    <xf numFmtId="0" fontId="30" fillId="11" borderId="9" xfId="7" applyFill="1" applyBorder="1" applyAlignment="1">
      <alignment horizontal="left" wrapText="1"/>
    </xf>
    <xf numFmtId="0" fontId="30" fillId="11" borderId="9" xfId="7" applyFill="1" applyBorder="1" applyAlignment="1">
      <alignment horizontal="left" wrapText="1" indent="2"/>
    </xf>
    <xf numFmtId="0" fontId="26" fillId="9" borderId="18" xfId="7" applyFont="1" applyFill="1" applyBorder="1" applyAlignment="1">
      <alignment horizontal="right"/>
    </xf>
    <xf numFmtId="0" fontId="18" fillId="9" borderId="17" xfId="0" applyFont="1" applyFill="1" applyBorder="1" applyAlignment="1">
      <alignment horizontal="right"/>
    </xf>
    <xf numFmtId="3" fontId="18" fillId="9" borderId="17" xfId="0" applyNumberFormat="1" applyFont="1" applyFill="1" applyBorder="1" applyAlignment="1">
      <alignment horizontal="right"/>
    </xf>
    <xf numFmtId="3" fontId="4" fillId="9" borderId="17" xfId="0" applyNumberFormat="1" applyFont="1" applyFill="1" applyBorder="1" applyAlignment="1">
      <alignment horizontal="right"/>
    </xf>
    <xf numFmtId="0" fontId="30" fillId="11" borderId="9" xfId="7" applyFill="1" applyBorder="1" applyAlignment="1">
      <alignment horizontal="right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3" fontId="9" fillId="0" borderId="0" xfId="2" quotePrefix="1" applyNumberFormat="1" applyFont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49" fontId="14" fillId="8" borderId="9" xfId="5" applyNumberFormat="1" applyFont="1" applyFill="1" applyBorder="1" applyAlignment="1">
      <alignment horizontal="left" vertical="center" wrapText="1"/>
    </xf>
    <xf numFmtId="1" fontId="5" fillId="5" borderId="10" xfId="4" applyNumberFormat="1" applyFont="1" applyFill="1" applyBorder="1" applyAlignment="1">
      <alignment horizontal="center" vertical="center" wrapText="1"/>
    </xf>
    <xf numFmtId="1" fontId="5" fillId="5" borderId="11" xfId="4" applyNumberFormat="1" applyFont="1" applyFill="1" applyBorder="1" applyAlignment="1">
      <alignment horizontal="center" vertical="center" wrapText="1"/>
    </xf>
    <xf numFmtId="1" fontId="5" fillId="6" borderId="13" xfId="4" applyNumberFormat="1" applyFont="1" applyFill="1" applyBorder="1" applyAlignment="1">
      <alignment horizontal="center" vertical="center" wrapText="1"/>
    </xf>
    <xf numFmtId="1" fontId="5" fillId="6" borderId="14" xfId="4" applyNumberFormat="1" applyFont="1" applyFill="1" applyBorder="1" applyAlignment="1">
      <alignment horizontal="center" vertical="center" wrapText="1"/>
    </xf>
    <xf numFmtId="0" fontId="31" fillId="7" borderId="15" xfId="5" applyFont="1" applyFill="1" applyBorder="1" applyAlignment="1">
      <alignment horizontal="center" vertical="center" wrapText="1"/>
    </xf>
    <xf numFmtId="0" fontId="31" fillId="7" borderId="14" xfId="5" applyFont="1" applyFill="1" applyBorder="1" applyAlignment="1">
      <alignment horizontal="center" vertical="center"/>
    </xf>
    <xf numFmtId="49" fontId="13" fillId="8" borderId="13" xfId="5" applyNumberFormat="1" applyFont="1" applyFill="1" applyBorder="1" applyAlignment="1">
      <alignment horizontal="center" vertical="center" wrapText="1"/>
    </xf>
    <xf numFmtId="49" fontId="13" fillId="8" borderId="14" xfId="5" applyNumberFormat="1" applyFont="1" applyFill="1" applyBorder="1" applyAlignment="1">
      <alignment horizontal="center" vertical="center" wrapText="1"/>
    </xf>
    <xf numFmtId="0" fontId="25" fillId="8" borderId="13" xfId="5" applyFont="1" applyFill="1" applyBorder="1" applyAlignment="1">
      <alignment horizontal="center" vertical="center" wrapText="1"/>
    </xf>
    <xf numFmtId="0" fontId="25" fillId="8" borderId="14" xfId="5" applyFont="1" applyFill="1" applyBorder="1" applyAlignment="1">
      <alignment horizontal="center" vertical="center" wrapText="1"/>
    </xf>
    <xf numFmtId="49" fontId="26" fillId="9" borderId="9" xfId="5" applyNumberFormat="1" applyFont="1" applyFill="1" applyBorder="1" applyAlignment="1">
      <alignment horizontal="left" vertical="top"/>
    </xf>
    <xf numFmtId="0" fontId="26" fillId="9" borderId="9" xfId="6" applyFont="1" applyFill="1" applyBorder="1" applyAlignment="1">
      <alignment horizontal="left" wrapText="1"/>
    </xf>
    <xf numFmtId="49" fontId="14" fillId="8" borderId="9" xfId="5" applyNumberFormat="1" applyFont="1" applyFill="1" applyBorder="1" applyAlignment="1">
      <alignment horizontal="left" vertical="top" wrapText="1"/>
    </xf>
    <xf numFmtId="49" fontId="26" fillId="9" borderId="9" xfId="5" applyNumberFormat="1" applyFont="1" applyFill="1" applyBorder="1" applyAlignment="1">
      <alignment horizontal="left" vertical="top" wrapText="1"/>
    </xf>
    <xf numFmtId="0" fontId="0" fillId="9" borderId="9" xfId="0" applyFill="1" applyBorder="1"/>
    <xf numFmtId="0" fontId="12" fillId="8" borderId="13" xfId="0" quotePrefix="1" applyFont="1" applyFill="1" applyBorder="1" applyAlignment="1">
      <alignment horizontal="center" vertical="center" wrapText="1"/>
    </xf>
    <xf numFmtId="0" fontId="12" fillId="8" borderId="14" xfId="0" quotePrefix="1" applyFont="1" applyFill="1" applyBorder="1" applyAlignment="1">
      <alignment horizontal="center" vertical="center" wrapText="1"/>
    </xf>
    <xf numFmtId="0" fontId="26" fillId="0" borderId="9" xfId="5" applyFont="1" applyBorder="1" applyAlignment="1">
      <alignment horizontal="left" wrapText="1"/>
    </xf>
    <xf numFmtId="49" fontId="26" fillId="0" borderId="9" xfId="5" applyNumberFormat="1" applyFont="1" applyBorder="1" applyAlignment="1">
      <alignment horizontal="left" wrapText="1"/>
    </xf>
    <xf numFmtId="49" fontId="13" fillId="8" borderId="9" xfId="5" applyNumberFormat="1" applyFont="1" applyFill="1" applyBorder="1" applyAlignment="1">
      <alignment horizontal="left" vertical="center" wrapText="1"/>
    </xf>
    <xf numFmtId="49" fontId="14" fillId="10" borderId="13" xfId="5" applyNumberFormat="1" applyFont="1" applyFill="1" applyBorder="1" applyAlignment="1">
      <alignment horizontal="center" vertical="center" wrapText="1"/>
    </xf>
    <xf numFmtId="49" fontId="14" fillId="10" borderId="14" xfId="5" applyNumberFormat="1" applyFont="1" applyFill="1" applyBorder="1" applyAlignment="1">
      <alignment horizontal="center" vertical="center" wrapText="1"/>
    </xf>
    <xf numFmtId="1" fontId="4" fillId="6" borderId="9" xfId="4" applyNumberFormat="1" applyFont="1" applyFill="1" applyBorder="1" applyAlignment="1">
      <alignment horizontal="center" vertical="center" wrapText="1"/>
    </xf>
    <xf numFmtId="49" fontId="26" fillId="8" borderId="9" xfId="5" applyNumberFormat="1" applyFont="1" applyFill="1" applyBorder="1" applyAlignment="1">
      <alignment horizontal="left" vertical="center" wrapText="1"/>
    </xf>
    <xf numFmtId="0" fontId="5" fillId="9" borderId="9" xfId="0" quotePrefix="1" applyFont="1" applyFill="1" applyBorder="1" applyAlignment="1">
      <alignment horizontal="left" wrapText="1"/>
    </xf>
    <xf numFmtId="49" fontId="31" fillId="8" borderId="9" xfId="5" applyNumberFormat="1" applyFont="1" applyFill="1" applyBorder="1" applyAlignment="1">
      <alignment horizontal="left" vertical="center" wrapText="1"/>
    </xf>
    <xf numFmtId="0" fontId="26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13" xfId="5" applyBorder="1" applyAlignment="1">
      <alignment horizontal="center" wrapText="1"/>
    </xf>
    <xf numFmtId="0" fontId="1" fillId="0" borderId="14" xfId="5" applyBorder="1" applyAlignment="1">
      <alignment horizontal="center" wrapText="1"/>
    </xf>
    <xf numFmtId="0" fontId="5" fillId="9" borderId="9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wrapText="1"/>
    </xf>
    <xf numFmtId="0" fontId="39" fillId="9" borderId="9" xfId="0" applyFont="1" applyFill="1" applyBorder="1"/>
    <xf numFmtId="0" fontId="26" fillId="9" borderId="9" xfId="0" applyFont="1" applyFill="1" applyBorder="1" applyAlignment="1">
      <alignment horizontal="left" wrapText="1"/>
    </xf>
    <xf numFmtId="0" fontId="26" fillId="9" borderId="9" xfId="7" applyFont="1" applyFill="1" applyBorder="1" applyAlignment="1">
      <alignment vertical="justify" wrapText="1"/>
    </xf>
    <xf numFmtId="0" fontId="26" fillId="9" borderId="17" xfId="7" applyFont="1" applyFill="1" applyBorder="1" applyAlignment="1">
      <alignment vertical="justify" wrapText="1"/>
    </xf>
    <xf numFmtId="0" fontId="26" fillId="9" borderId="9" xfId="0" quotePrefix="1" applyFont="1" applyFill="1" applyBorder="1" applyAlignment="1">
      <alignment horizontal="center" wrapText="1"/>
    </xf>
  </cellXfs>
  <cellStyles count="8">
    <cellStyle name="Comma" xfId="1" builtinId="3"/>
    <cellStyle name="Normal" xfId="0" builtinId="0"/>
    <cellStyle name="Normal 3" xfId="7" xr:uid="{3543E116-5CB9-4BC3-B483-EF1B164DDD0D}"/>
    <cellStyle name="Normal_Anexa F 140 146 10.07" xfId="5" xr:uid="{EBA3C0CA-F2D9-41F7-8311-ED4E106DE7E0}"/>
    <cellStyle name="Normal_F 07" xfId="3" xr:uid="{F8EEA408-B5DC-4862-9450-F0C8937125E8}"/>
    <cellStyle name="Normal_mach03" xfId="4" xr:uid="{E6805EB0-6069-4395-AD2F-E0E4ED3E7ACC}"/>
    <cellStyle name="Normal_mach31" xfId="2" xr:uid="{A2360716-CF4D-483D-9F72-F54EAA64C988}"/>
    <cellStyle name="Normal_Machete buget 99" xfId="6" xr:uid="{107389AA-AF7A-4127-AF3E-732E1DEF1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194</xdr:row>
      <xdr:rowOff>0</xdr:rowOff>
    </xdr:from>
    <xdr:to>
      <xdr:col>2</xdr:col>
      <xdr:colOff>19050</xdr:colOff>
      <xdr:row>194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EE42AB8-198A-4FCE-A27E-C478D886E0B8}"/>
            </a:ext>
          </a:extLst>
        </xdr:cNvPr>
        <xdr:cNvSpPr>
          <a:spLocks/>
        </xdr:cNvSpPr>
      </xdr:nvSpPr>
      <xdr:spPr bwMode="auto">
        <a:xfrm>
          <a:off x="3562350" y="16954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206</xdr:row>
      <xdr:rowOff>0</xdr:rowOff>
    </xdr:from>
    <xdr:to>
      <xdr:col>2</xdr:col>
      <xdr:colOff>19050</xdr:colOff>
      <xdr:row>206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A40C4DB-63AF-4922-AFD5-F425E8768CC8}"/>
            </a:ext>
          </a:extLst>
        </xdr:cNvPr>
        <xdr:cNvSpPr>
          <a:spLocks/>
        </xdr:cNvSpPr>
      </xdr:nvSpPr>
      <xdr:spPr bwMode="auto">
        <a:xfrm>
          <a:off x="3562350" y="16954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3DC13C8-E618-40B2-99C0-F58CD1C61F0C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206</xdr:row>
      <xdr:rowOff>0</xdr:rowOff>
    </xdr:from>
    <xdr:to>
      <xdr:col>2</xdr:col>
      <xdr:colOff>19050</xdr:colOff>
      <xdr:row>206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9123B50-9915-4509-B5CC-861F04A56585}"/>
            </a:ext>
          </a:extLst>
        </xdr:cNvPr>
        <xdr:cNvSpPr>
          <a:spLocks/>
        </xdr:cNvSpPr>
      </xdr:nvSpPr>
      <xdr:spPr bwMode="auto">
        <a:xfrm>
          <a:off x="3562350" y="16954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8">
          <cell r="J8">
            <v>8405400</v>
          </cell>
          <cell r="K8">
            <v>1181300</v>
          </cell>
          <cell r="L8">
            <v>8405400</v>
          </cell>
          <cell r="M8">
            <v>1181300</v>
          </cell>
          <cell r="N8">
            <v>7354</v>
          </cell>
          <cell r="O8">
            <v>7354</v>
          </cell>
          <cell r="P8">
            <v>7354</v>
          </cell>
          <cell r="Q8">
            <v>0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20">
          <cell r="L20">
            <v>401555</v>
          </cell>
          <cell r="M20">
            <v>350595</v>
          </cell>
          <cell r="N20">
            <v>1802</v>
          </cell>
          <cell r="O20">
            <v>1802</v>
          </cell>
          <cell r="P20">
            <v>1802</v>
          </cell>
          <cell r="Q20">
            <v>0</v>
          </cell>
          <cell r="R20">
            <v>0</v>
          </cell>
        </row>
        <row r="21">
          <cell r="L21">
            <v>417945</v>
          </cell>
          <cell r="M21">
            <v>364905</v>
          </cell>
          <cell r="N21">
            <v>1875</v>
          </cell>
          <cell r="O21">
            <v>1875</v>
          </cell>
          <cell r="P21">
            <v>1875</v>
          </cell>
          <cell r="Q21">
            <v>0</v>
          </cell>
          <cell r="R21">
            <v>306</v>
          </cell>
        </row>
        <row r="22">
          <cell r="L22">
            <v>100000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6">
          <cell r="L26">
            <v>841428</v>
          </cell>
          <cell r="M26">
            <v>49196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L27">
            <v>875772</v>
          </cell>
          <cell r="M27">
            <v>51204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L28">
            <v>32000</v>
          </cell>
          <cell r="M28">
            <v>15000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L32">
            <v>337561</v>
          </cell>
          <cell r="M32">
            <v>44247</v>
          </cell>
          <cell r="N32">
            <v>1802</v>
          </cell>
          <cell r="O32">
            <v>1802</v>
          </cell>
          <cell r="P32">
            <v>1802</v>
          </cell>
          <cell r="Q32">
            <v>0</v>
          </cell>
          <cell r="R32">
            <v>0</v>
          </cell>
        </row>
        <row r="33">
          <cell r="L33">
            <v>351339</v>
          </cell>
          <cell r="M33">
            <v>46053</v>
          </cell>
          <cell r="N33">
            <v>1875</v>
          </cell>
          <cell r="O33">
            <v>1875</v>
          </cell>
          <cell r="P33">
            <v>1875</v>
          </cell>
          <cell r="Q33">
            <v>0</v>
          </cell>
          <cell r="R33">
            <v>0</v>
          </cell>
        </row>
        <row r="34">
          <cell r="L34">
            <v>22400</v>
          </cell>
          <cell r="M34">
            <v>22500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8">
          <cell r="L38">
            <v>763028</v>
          </cell>
          <cell r="M38">
            <v>34104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L39">
            <v>794172</v>
          </cell>
          <cell r="M39">
            <v>35496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L40">
            <v>51000</v>
          </cell>
          <cell r="M40">
            <v>51000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4">
          <cell r="L44">
            <v>1637678</v>
          </cell>
          <cell r="M44">
            <v>49980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L45">
            <v>1704522</v>
          </cell>
          <cell r="M45">
            <v>52020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L46">
            <v>75000</v>
          </cell>
          <cell r="M46">
            <v>15000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9">
          <cell r="R49">
            <v>73816</v>
          </cell>
        </row>
      </sheetData>
      <sheetData sheetId="36">
        <row r="8">
          <cell r="J8">
            <v>8204000</v>
          </cell>
          <cell r="K8">
            <v>8204000</v>
          </cell>
          <cell r="L8">
            <v>10804000</v>
          </cell>
          <cell r="M8">
            <v>10904000</v>
          </cell>
          <cell r="N8">
            <v>7886553</v>
          </cell>
          <cell r="O8">
            <v>7886553</v>
          </cell>
          <cell r="P8">
            <v>7886553</v>
          </cell>
          <cell r="Q8">
            <v>0</v>
          </cell>
        </row>
        <row r="13">
          <cell r="L13">
            <v>2600000</v>
          </cell>
          <cell r="R13">
            <v>328279</v>
          </cell>
        </row>
        <row r="14">
          <cell r="L14">
            <v>0</v>
          </cell>
          <cell r="M14">
            <v>2700000</v>
          </cell>
          <cell r="N14">
            <v>2629263</v>
          </cell>
          <cell r="O14">
            <v>2629263</v>
          </cell>
          <cell r="P14">
            <v>2629263</v>
          </cell>
          <cell r="Q14">
            <v>0</v>
          </cell>
          <cell r="R14">
            <v>0</v>
          </cell>
        </row>
        <row r="20">
          <cell r="L20">
            <v>104000</v>
          </cell>
          <cell r="M20">
            <v>104000</v>
          </cell>
          <cell r="N20">
            <v>104000</v>
          </cell>
          <cell r="O20">
            <v>104000</v>
          </cell>
          <cell r="P20">
            <v>104000</v>
          </cell>
          <cell r="R20">
            <v>104000</v>
          </cell>
        </row>
        <row r="24">
          <cell r="L24">
            <v>8100000</v>
          </cell>
          <cell r="M24">
            <v>8100000</v>
          </cell>
          <cell r="N24">
            <v>5153290</v>
          </cell>
          <cell r="O24">
            <v>5153290</v>
          </cell>
          <cell r="P24">
            <v>5153290</v>
          </cell>
          <cell r="R24">
            <v>5153290</v>
          </cell>
        </row>
      </sheetData>
      <sheetData sheetId="37">
        <row r="8">
          <cell r="J8">
            <v>255600</v>
          </cell>
          <cell r="K8">
            <v>1240119</v>
          </cell>
          <cell r="L8">
            <v>8155600</v>
          </cell>
          <cell r="M8">
            <v>10840119</v>
          </cell>
          <cell r="N8">
            <v>8293048</v>
          </cell>
          <cell r="O8">
            <v>8293048</v>
          </cell>
          <cell r="P8">
            <v>8293048</v>
          </cell>
          <cell r="Q8">
            <v>0</v>
          </cell>
        </row>
        <row r="14">
          <cell r="L14">
            <v>7900000</v>
          </cell>
          <cell r="M14">
            <v>9600000</v>
          </cell>
          <cell r="N14">
            <v>8085267</v>
          </cell>
          <cell r="O14">
            <v>8085267</v>
          </cell>
          <cell r="P14">
            <v>8085267</v>
          </cell>
          <cell r="Q14">
            <v>0</v>
          </cell>
          <cell r="R14">
            <v>8127917</v>
          </cell>
        </row>
        <row r="21">
          <cell r="L21">
            <v>255600</v>
          </cell>
          <cell r="M21">
            <v>1240119</v>
          </cell>
          <cell r="N21">
            <v>1039973</v>
          </cell>
          <cell r="O21">
            <v>1039973</v>
          </cell>
          <cell r="P21">
            <v>1039973</v>
          </cell>
          <cell r="Q21">
            <v>0</v>
          </cell>
          <cell r="R21">
            <v>82570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</v>
          </cell>
        </row>
        <row r="24">
          <cell r="N24">
            <v>-832192</v>
          </cell>
          <cell r="O24">
            <v>-832192</v>
          </cell>
          <cell r="P24">
            <v>-832192</v>
          </cell>
        </row>
      </sheetData>
      <sheetData sheetId="38">
        <row r="8">
          <cell r="J8">
            <v>3901660</v>
          </cell>
          <cell r="K8">
            <v>3413400</v>
          </cell>
          <cell r="L8">
            <v>13901660</v>
          </cell>
          <cell r="M8">
            <v>14186400</v>
          </cell>
          <cell r="N8">
            <v>11799923</v>
          </cell>
          <cell r="O8">
            <v>11799923</v>
          </cell>
          <cell r="P8">
            <v>11799923</v>
          </cell>
        </row>
        <row r="13">
          <cell r="L13">
            <v>10000</v>
          </cell>
          <cell r="M13">
            <v>5000</v>
          </cell>
          <cell r="N13">
            <v>925</v>
          </cell>
          <cell r="O13">
            <v>925</v>
          </cell>
          <cell r="P13">
            <v>925</v>
          </cell>
          <cell r="Q13">
            <v>0</v>
          </cell>
          <cell r="R13">
            <v>925</v>
          </cell>
        </row>
        <row r="14">
          <cell r="L14">
            <v>8000</v>
          </cell>
          <cell r="M14">
            <v>3000</v>
          </cell>
          <cell r="N14">
            <v>1548</v>
          </cell>
          <cell r="O14">
            <v>1548</v>
          </cell>
          <cell r="P14">
            <v>1548</v>
          </cell>
          <cell r="Q14">
            <v>0</v>
          </cell>
          <cell r="R14">
            <v>1548</v>
          </cell>
        </row>
        <row r="15">
          <cell r="L15">
            <v>800000</v>
          </cell>
          <cell r="M15">
            <v>400000</v>
          </cell>
          <cell r="N15">
            <v>374136</v>
          </cell>
          <cell r="O15">
            <v>374136</v>
          </cell>
          <cell r="P15">
            <v>374136</v>
          </cell>
          <cell r="Q15">
            <v>0</v>
          </cell>
          <cell r="R15">
            <v>374136</v>
          </cell>
        </row>
        <row r="16">
          <cell r="L16">
            <v>3980000</v>
          </cell>
          <cell r="M16">
            <v>2926500</v>
          </cell>
          <cell r="N16">
            <v>2824857</v>
          </cell>
          <cell r="O16">
            <v>2824857</v>
          </cell>
          <cell r="P16">
            <v>2824857</v>
          </cell>
          <cell r="Q16">
            <v>0</v>
          </cell>
          <cell r="R16">
            <v>2824857</v>
          </cell>
        </row>
        <row r="17">
          <cell r="L17">
            <v>14000</v>
          </cell>
          <cell r="M17">
            <v>9000</v>
          </cell>
          <cell r="N17">
            <v>6237</v>
          </cell>
          <cell r="O17">
            <v>6237</v>
          </cell>
          <cell r="P17">
            <v>6237</v>
          </cell>
          <cell r="Q17">
            <v>0</v>
          </cell>
          <cell r="R17">
            <v>6237</v>
          </cell>
        </row>
        <row r="18">
          <cell r="L18">
            <v>7000</v>
          </cell>
          <cell r="M18">
            <v>7000</v>
          </cell>
          <cell r="N18">
            <v>3497</v>
          </cell>
          <cell r="O18">
            <v>3497</v>
          </cell>
          <cell r="P18">
            <v>3497</v>
          </cell>
          <cell r="Q18">
            <v>0</v>
          </cell>
          <cell r="R18">
            <v>3497</v>
          </cell>
        </row>
        <row r="19">
          <cell r="L19">
            <v>60000</v>
          </cell>
          <cell r="M19">
            <v>28500</v>
          </cell>
          <cell r="N19">
            <v>27255</v>
          </cell>
          <cell r="O19">
            <v>27255</v>
          </cell>
          <cell r="P19">
            <v>27255</v>
          </cell>
          <cell r="Q19">
            <v>0</v>
          </cell>
          <cell r="R19">
            <v>27655</v>
          </cell>
        </row>
        <row r="20">
          <cell r="L20">
            <v>120000</v>
          </cell>
          <cell r="M20">
            <v>113000</v>
          </cell>
          <cell r="N20">
            <v>95759</v>
          </cell>
          <cell r="O20">
            <v>95759</v>
          </cell>
          <cell r="P20">
            <v>95759</v>
          </cell>
          <cell r="Q20">
            <v>0</v>
          </cell>
          <cell r="R20">
            <v>95759</v>
          </cell>
        </row>
        <row r="21">
          <cell r="L21">
            <v>1000000</v>
          </cell>
          <cell r="M21">
            <v>2381500</v>
          </cell>
          <cell r="N21">
            <v>2317196</v>
          </cell>
          <cell r="O21">
            <v>2317196</v>
          </cell>
          <cell r="P21">
            <v>2317196</v>
          </cell>
          <cell r="Q21">
            <v>0</v>
          </cell>
          <cell r="R21">
            <v>2317196</v>
          </cell>
        </row>
        <row r="23">
          <cell r="L23">
            <v>15000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910</v>
          </cell>
        </row>
        <row r="24">
          <cell r="L24">
            <v>10000</v>
          </cell>
          <cell r="M24">
            <v>2000</v>
          </cell>
          <cell r="N24">
            <v>24</v>
          </cell>
          <cell r="O24">
            <v>24</v>
          </cell>
          <cell r="P24">
            <v>24</v>
          </cell>
          <cell r="Q24">
            <v>0</v>
          </cell>
          <cell r="R24">
            <v>2976</v>
          </cell>
        </row>
        <row r="26">
          <cell r="L26">
            <v>50000</v>
          </cell>
          <cell r="M26">
            <v>10000</v>
          </cell>
          <cell r="N26">
            <v>5162</v>
          </cell>
          <cell r="O26">
            <v>5162</v>
          </cell>
          <cell r="P26">
            <v>5162</v>
          </cell>
          <cell r="Q26">
            <v>0</v>
          </cell>
          <cell r="R26">
            <v>0</v>
          </cell>
        </row>
        <row r="27">
          <cell r="L27">
            <v>600000</v>
          </cell>
          <cell r="M27">
            <v>396000</v>
          </cell>
          <cell r="N27">
            <v>395535</v>
          </cell>
          <cell r="O27">
            <v>395535</v>
          </cell>
          <cell r="P27">
            <v>395535</v>
          </cell>
          <cell r="Q27">
            <v>0</v>
          </cell>
          <cell r="R27">
            <v>395535</v>
          </cell>
        </row>
        <row r="30">
          <cell r="L30">
            <v>80000</v>
          </cell>
          <cell r="M30">
            <v>1000</v>
          </cell>
          <cell r="N30">
            <v>818</v>
          </cell>
          <cell r="O30">
            <v>818</v>
          </cell>
          <cell r="P30">
            <v>818</v>
          </cell>
          <cell r="Q30">
            <v>0</v>
          </cell>
          <cell r="R30">
            <v>26761</v>
          </cell>
        </row>
        <row r="31">
          <cell r="L31">
            <v>0</v>
          </cell>
          <cell r="M31">
            <v>47000</v>
          </cell>
          <cell r="N31">
            <v>46158</v>
          </cell>
          <cell r="O31">
            <v>46158</v>
          </cell>
          <cell r="P31">
            <v>46158</v>
          </cell>
          <cell r="Q31">
            <v>0</v>
          </cell>
          <cell r="R31">
            <v>46158</v>
          </cell>
        </row>
        <row r="32">
          <cell r="L32">
            <v>3246000</v>
          </cell>
          <cell r="M32">
            <v>4443500</v>
          </cell>
          <cell r="N32">
            <v>3916008</v>
          </cell>
          <cell r="O32">
            <v>3916008</v>
          </cell>
          <cell r="P32">
            <v>3916008</v>
          </cell>
          <cell r="Q32">
            <v>0</v>
          </cell>
          <cell r="R32">
            <v>3916064</v>
          </cell>
        </row>
        <row r="35">
          <cell r="P35">
            <v>-61183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164882</v>
          </cell>
        </row>
        <row r="44">
          <cell r="L44">
            <v>287000</v>
          </cell>
          <cell r="M44">
            <v>347000</v>
          </cell>
          <cell r="N44">
            <v>840</v>
          </cell>
          <cell r="O44">
            <v>840</v>
          </cell>
          <cell r="P44">
            <v>840</v>
          </cell>
          <cell r="Q44">
            <v>0</v>
          </cell>
          <cell r="R44">
            <v>0</v>
          </cell>
        </row>
        <row r="45"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146365</v>
          </cell>
        </row>
        <row r="46">
          <cell r="L46">
            <v>0</v>
          </cell>
          <cell r="M46">
            <v>159600</v>
          </cell>
          <cell r="N46">
            <v>155295</v>
          </cell>
          <cell r="O46">
            <v>155295</v>
          </cell>
          <cell r="P46">
            <v>155295</v>
          </cell>
          <cell r="Q46">
            <v>0</v>
          </cell>
          <cell r="R46">
            <v>0</v>
          </cell>
        </row>
        <row r="47">
          <cell r="L47">
            <v>3614660</v>
          </cell>
          <cell r="M47">
            <v>2906800</v>
          </cell>
          <cell r="N47">
            <v>1690356</v>
          </cell>
          <cell r="O47">
            <v>1690356</v>
          </cell>
          <cell r="P47">
            <v>1690356</v>
          </cell>
          <cell r="Q47">
            <v>0</v>
          </cell>
          <cell r="R47">
            <v>2709306</v>
          </cell>
        </row>
        <row r="50">
          <cell r="N50">
            <v>-500</v>
          </cell>
          <cell r="O50">
            <v>-500</v>
          </cell>
          <cell r="P50">
            <v>-500</v>
          </cell>
        </row>
      </sheetData>
      <sheetData sheetId="39">
        <row r="8">
          <cell r="J8">
            <v>12105500</v>
          </cell>
          <cell r="K8">
            <v>12241500</v>
          </cell>
          <cell r="L8">
            <v>12105500</v>
          </cell>
          <cell r="M8">
            <v>12241500</v>
          </cell>
          <cell r="N8">
            <v>10038835</v>
          </cell>
          <cell r="O8">
            <v>10038835</v>
          </cell>
          <cell r="P8">
            <v>10038835</v>
          </cell>
          <cell r="Q8">
            <v>0</v>
          </cell>
        </row>
        <row r="13">
          <cell r="L13">
            <v>1403325</v>
          </cell>
          <cell r="M13">
            <v>1833726</v>
          </cell>
          <cell r="N13">
            <v>1811828</v>
          </cell>
          <cell r="O13">
            <v>1811828</v>
          </cell>
          <cell r="P13">
            <v>1811828</v>
          </cell>
          <cell r="Q13">
            <v>0</v>
          </cell>
          <cell r="R13">
            <v>0</v>
          </cell>
        </row>
        <row r="14">
          <cell r="L14">
            <v>7952175</v>
          </cell>
          <cell r="M14">
            <v>10391114</v>
          </cell>
          <cell r="N14">
            <v>8227007</v>
          </cell>
          <cell r="O14">
            <v>8227007</v>
          </cell>
          <cell r="P14">
            <v>8227007</v>
          </cell>
          <cell r="Q14">
            <v>0</v>
          </cell>
          <cell r="R14">
            <v>1928</v>
          </cell>
        </row>
        <row r="15">
          <cell r="L15">
            <v>2750000</v>
          </cell>
          <cell r="M15">
            <v>16660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</sheetData>
      <sheetData sheetId="40">
        <row r="8">
          <cell r="J8">
            <v>4167000</v>
          </cell>
          <cell r="K8">
            <v>402000</v>
          </cell>
          <cell r="L8">
            <v>4167000</v>
          </cell>
          <cell r="M8">
            <v>402000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3">
          <cell r="L13">
            <v>625050</v>
          </cell>
          <cell r="M13">
            <v>60300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L14">
            <v>3541950</v>
          </cell>
          <cell r="M14">
            <v>341700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</sheetData>
      <sheetData sheetId="41">
        <row r="14">
          <cell r="R14">
            <v>5732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2784-9102-4C18-9B92-17767F7BD88D}">
  <sheetPr>
    <tabColor rgb="FFFF0000"/>
    <pageSetUpPr fitToPage="1"/>
  </sheetPr>
  <dimension ref="A1:M298"/>
  <sheetViews>
    <sheetView tabSelected="1" topLeftCell="A271" zoomScaleNormal="100" zoomScaleSheetLayoutView="85" workbookViewId="0">
      <selection activeCell="A297" sqref="A297:B297"/>
    </sheetView>
  </sheetViews>
  <sheetFormatPr defaultRowHeight="12.75"/>
  <cols>
    <col min="1" max="1" width="5.140625" style="1" customWidth="1"/>
    <col min="2" max="2" width="48.28515625" style="179" customWidth="1"/>
    <col min="3" max="3" width="8.7109375" style="1" customWidth="1"/>
    <col min="4" max="6" width="13" style="1" customWidth="1"/>
    <col min="7" max="7" width="13.28515625" style="1" customWidth="1"/>
    <col min="8" max="9" width="13.7109375" style="1" customWidth="1"/>
    <col min="10" max="10" width="13" style="1" customWidth="1"/>
    <col min="11" max="11" width="13.42578125" style="1" customWidth="1"/>
    <col min="12" max="12" width="16.140625" style="1" customWidth="1"/>
    <col min="13" max="256" width="9.140625" style="1"/>
    <col min="257" max="257" width="5.140625" style="1" customWidth="1"/>
    <col min="258" max="258" width="48.28515625" style="1" customWidth="1"/>
    <col min="259" max="259" width="8.7109375" style="1" customWidth="1"/>
    <col min="260" max="262" width="13" style="1" customWidth="1"/>
    <col min="263" max="263" width="13.28515625" style="1" customWidth="1"/>
    <col min="264" max="265" width="13.7109375" style="1" customWidth="1"/>
    <col min="266" max="266" width="13" style="1" customWidth="1"/>
    <col min="267" max="267" width="13.42578125" style="1" customWidth="1"/>
    <col min="268" max="268" width="16.140625" style="1" customWidth="1"/>
    <col min="269" max="512" width="9.140625" style="1"/>
    <col min="513" max="513" width="5.140625" style="1" customWidth="1"/>
    <col min="514" max="514" width="48.28515625" style="1" customWidth="1"/>
    <col min="515" max="515" width="8.7109375" style="1" customWidth="1"/>
    <col min="516" max="518" width="13" style="1" customWidth="1"/>
    <col min="519" max="519" width="13.28515625" style="1" customWidth="1"/>
    <col min="520" max="521" width="13.7109375" style="1" customWidth="1"/>
    <col min="522" max="522" width="13" style="1" customWidth="1"/>
    <col min="523" max="523" width="13.42578125" style="1" customWidth="1"/>
    <col min="524" max="524" width="16.140625" style="1" customWidth="1"/>
    <col min="525" max="768" width="9.140625" style="1"/>
    <col min="769" max="769" width="5.140625" style="1" customWidth="1"/>
    <col min="770" max="770" width="48.28515625" style="1" customWidth="1"/>
    <col min="771" max="771" width="8.7109375" style="1" customWidth="1"/>
    <col min="772" max="774" width="13" style="1" customWidth="1"/>
    <col min="775" max="775" width="13.28515625" style="1" customWidth="1"/>
    <col min="776" max="777" width="13.7109375" style="1" customWidth="1"/>
    <col min="778" max="778" width="13" style="1" customWidth="1"/>
    <col min="779" max="779" width="13.42578125" style="1" customWidth="1"/>
    <col min="780" max="780" width="16.140625" style="1" customWidth="1"/>
    <col min="781" max="1024" width="9.140625" style="1"/>
    <col min="1025" max="1025" width="5.140625" style="1" customWidth="1"/>
    <col min="1026" max="1026" width="48.28515625" style="1" customWidth="1"/>
    <col min="1027" max="1027" width="8.7109375" style="1" customWidth="1"/>
    <col min="1028" max="1030" width="13" style="1" customWidth="1"/>
    <col min="1031" max="1031" width="13.28515625" style="1" customWidth="1"/>
    <col min="1032" max="1033" width="13.7109375" style="1" customWidth="1"/>
    <col min="1034" max="1034" width="13" style="1" customWidth="1"/>
    <col min="1035" max="1035" width="13.42578125" style="1" customWidth="1"/>
    <col min="1036" max="1036" width="16.140625" style="1" customWidth="1"/>
    <col min="1037" max="1280" width="9.140625" style="1"/>
    <col min="1281" max="1281" width="5.140625" style="1" customWidth="1"/>
    <col min="1282" max="1282" width="48.28515625" style="1" customWidth="1"/>
    <col min="1283" max="1283" width="8.7109375" style="1" customWidth="1"/>
    <col min="1284" max="1286" width="13" style="1" customWidth="1"/>
    <col min="1287" max="1287" width="13.28515625" style="1" customWidth="1"/>
    <col min="1288" max="1289" width="13.7109375" style="1" customWidth="1"/>
    <col min="1290" max="1290" width="13" style="1" customWidth="1"/>
    <col min="1291" max="1291" width="13.42578125" style="1" customWidth="1"/>
    <col min="1292" max="1292" width="16.140625" style="1" customWidth="1"/>
    <col min="1293" max="1536" width="9.140625" style="1"/>
    <col min="1537" max="1537" width="5.140625" style="1" customWidth="1"/>
    <col min="1538" max="1538" width="48.28515625" style="1" customWidth="1"/>
    <col min="1539" max="1539" width="8.7109375" style="1" customWidth="1"/>
    <col min="1540" max="1542" width="13" style="1" customWidth="1"/>
    <col min="1543" max="1543" width="13.28515625" style="1" customWidth="1"/>
    <col min="1544" max="1545" width="13.7109375" style="1" customWidth="1"/>
    <col min="1546" max="1546" width="13" style="1" customWidth="1"/>
    <col min="1547" max="1547" width="13.42578125" style="1" customWidth="1"/>
    <col min="1548" max="1548" width="16.140625" style="1" customWidth="1"/>
    <col min="1549" max="1792" width="9.140625" style="1"/>
    <col min="1793" max="1793" width="5.140625" style="1" customWidth="1"/>
    <col min="1794" max="1794" width="48.28515625" style="1" customWidth="1"/>
    <col min="1795" max="1795" width="8.7109375" style="1" customWidth="1"/>
    <col min="1796" max="1798" width="13" style="1" customWidth="1"/>
    <col min="1799" max="1799" width="13.28515625" style="1" customWidth="1"/>
    <col min="1800" max="1801" width="13.7109375" style="1" customWidth="1"/>
    <col min="1802" max="1802" width="13" style="1" customWidth="1"/>
    <col min="1803" max="1803" width="13.42578125" style="1" customWidth="1"/>
    <col min="1804" max="1804" width="16.140625" style="1" customWidth="1"/>
    <col min="1805" max="2048" width="9.140625" style="1"/>
    <col min="2049" max="2049" width="5.140625" style="1" customWidth="1"/>
    <col min="2050" max="2050" width="48.28515625" style="1" customWidth="1"/>
    <col min="2051" max="2051" width="8.7109375" style="1" customWidth="1"/>
    <col min="2052" max="2054" width="13" style="1" customWidth="1"/>
    <col min="2055" max="2055" width="13.28515625" style="1" customWidth="1"/>
    <col min="2056" max="2057" width="13.7109375" style="1" customWidth="1"/>
    <col min="2058" max="2058" width="13" style="1" customWidth="1"/>
    <col min="2059" max="2059" width="13.42578125" style="1" customWidth="1"/>
    <col min="2060" max="2060" width="16.140625" style="1" customWidth="1"/>
    <col min="2061" max="2304" width="9.140625" style="1"/>
    <col min="2305" max="2305" width="5.140625" style="1" customWidth="1"/>
    <col min="2306" max="2306" width="48.28515625" style="1" customWidth="1"/>
    <col min="2307" max="2307" width="8.7109375" style="1" customWidth="1"/>
    <col min="2308" max="2310" width="13" style="1" customWidth="1"/>
    <col min="2311" max="2311" width="13.28515625" style="1" customWidth="1"/>
    <col min="2312" max="2313" width="13.7109375" style="1" customWidth="1"/>
    <col min="2314" max="2314" width="13" style="1" customWidth="1"/>
    <col min="2315" max="2315" width="13.42578125" style="1" customWidth="1"/>
    <col min="2316" max="2316" width="16.140625" style="1" customWidth="1"/>
    <col min="2317" max="2560" width="9.140625" style="1"/>
    <col min="2561" max="2561" width="5.140625" style="1" customWidth="1"/>
    <col min="2562" max="2562" width="48.28515625" style="1" customWidth="1"/>
    <col min="2563" max="2563" width="8.7109375" style="1" customWidth="1"/>
    <col min="2564" max="2566" width="13" style="1" customWidth="1"/>
    <col min="2567" max="2567" width="13.28515625" style="1" customWidth="1"/>
    <col min="2568" max="2569" width="13.7109375" style="1" customWidth="1"/>
    <col min="2570" max="2570" width="13" style="1" customWidth="1"/>
    <col min="2571" max="2571" width="13.42578125" style="1" customWidth="1"/>
    <col min="2572" max="2572" width="16.140625" style="1" customWidth="1"/>
    <col min="2573" max="2816" width="9.140625" style="1"/>
    <col min="2817" max="2817" width="5.140625" style="1" customWidth="1"/>
    <col min="2818" max="2818" width="48.28515625" style="1" customWidth="1"/>
    <col min="2819" max="2819" width="8.7109375" style="1" customWidth="1"/>
    <col min="2820" max="2822" width="13" style="1" customWidth="1"/>
    <col min="2823" max="2823" width="13.28515625" style="1" customWidth="1"/>
    <col min="2824" max="2825" width="13.7109375" style="1" customWidth="1"/>
    <col min="2826" max="2826" width="13" style="1" customWidth="1"/>
    <col min="2827" max="2827" width="13.42578125" style="1" customWidth="1"/>
    <col min="2828" max="2828" width="16.140625" style="1" customWidth="1"/>
    <col min="2829" max="3072" width="9.140625" style="1"/>
    <col min="3073" max="3073" width="5.140625" style="1" customWidth="1"/>
    <col min="3074" max="3074" width="48.28515625" style="1" customWidth="1"/>
    <col min="3075" max="3075" width="8.7109375" style="1" customWidth="1"/>
    <col min="3076" max="3078" width="13" style="1" customWidth="1"/>
    <col min="3079" max="3079" width="13.28515625" style="1" customWidth="1"/>
    <col min="3080" max="3081" width="13.7109375" style="1" customWidth="1"/>
    <col min="3082" max="3082" width="13" style="1" customWidth="1"/>
    <col min="3083" max="3083" width="13.42578125" style="1" customWidth="1"/>
    <col min="3084" max="3084" width="16.140625" style="1" customWidth="1"/>
    <col min="3085" max="3328" width="9.140625" style="1"/>
    <col min="3329" max="3329" width="5.140625" style="1" customWidth="1"/>
    <col min="3330" max="3330" width="48.28515625" style="1" customWidth="1"/>
    <col min="3331" max="3331" width="8.7109375" style="1" customWidth="1"/>
    <col min="3332" max="3334" width="13" style="1" customWidth="1"/>
    <col min="3335" max="3335" width="13.28515625" style="1" customWidth="1"/>
    <col min="3336" max="3337" width="13.7109375" style="1" customWidth="1"/>
    <col min="3338" max="3338" width="13" style="1" customWidth="1"/>
    <col min="3339" max="3339" width="13.42578125" style="1" customWidth="1"/>
    <col min="3340" max="3340" width="16.140625" style="1" customWidth="1"/>
    <col min="3341" max="3584" width="9.140625" style="1"/>
    <col min="3585" max="3585" width="5.140625" style="1" customWidth="1"/>
    <col min="3586" max="3586" width="48.28515625" style="1" customWidth="1"/>
    <col min="3587" max="3587" width="8.7109375" style="1" customWidth="1"/>
    <col min="3588" max="3590" width="13" style="1" customWidth="1"/>
    <col min="3591" max="3591" width="13.28515625" style="1" customWidth="1"/>
    <col min="3592" max="3593" width="13.7109375" style="1" customWidth="1"/>
    <col min="3594" max="3594" width="13" style="1" customWidth="1"/>
    <col min="3595" max="3595" width="13.42578125" style="1" customWidth="1"/>
    <col min="3596" max="3596" width="16.140625" style="1" customWidth="1"/>
    <col min="3597" max="3840" width="9.140625" style="1"/>
    <col min="3841" max="3841" width="5.140625" style="1" customWidth="1"/>
    <col min="3842" max="3842" width="48.28515625" style="1" customWidth="1"/>
    <col min="3843" max="3843" width="8.7109375" style="1" customWidth="1"/>
    <col min="3844" max="3846" width="13" style="1" customWidth="1"/>
    <col min="3847" max="3847" width="13.28515625" style="1" customWidth="1"/>
    <col min="3848" max="3849" width="13.7109375" style="1" customWidth="1"/>
    <col min="3850" max="3850" width="13" style="1" customWidth="1"/>
    <col min="3851" max="3851" width="13.42578125" style="1" customWidth="1"/>
    <col min="3852" max="3852" width="16.140625" style="1" customWidth="1"/>
    <col min="3853" max="4096" width="9.140625" style="1"/>
    <col min="4097" max="4097" width="5.140625" style="1" customWidth="1"/>
    <col min="4098" max="4098" width="48.28515625" style="1" customWidth="1"/>
    <col min="4099" max="4099" width="8.7109375" style="1" customWidth="1"/>
    <col min="4100" max="4102" width="13" style="1" customWidth="1"/>
    <col min="4103" max="4103" width="13.28515625" style="1" customWidth="1"/>
    <col min="4104" max="4105" width="13.7109375" style="1" customWidth="1"/>
    <col min="4106" max="4106" width="13" style="1" customWidth="1"/>
    <col min="4107" max="4107" width="13.42578125" style="1" customWidth="1"/>
    <col min="4108" max="4108" width="16.140625" style="1" customWidth="1"/>
    <col min="4109" max="4352" width="9.140625" style="1"/>
    <col min="4353" max="4353" width="5.140625" style="1" customWidth="1"/>
    <col min="4354" max="4354" width="48.28515625" style="1" customWidth="1"/>
    <col min="4355" max="4355" width="8.7109375" style="1" customWidth="1"/>
    <col min="4356" max="4358" width="13" style="1" customWidth="1"/>
    <col min="4359" max="4359" width="13.28515625" style="1" customWidth="1"/>
    <col min="4360" max="4361" width="13.7109375" style="1" customWidth="1"/>
    <col min="4362" max="4362" width="13" style="1" customWidth="1"/>
    <col min="4363" max="4363" width="13.42578125" style="1" customWidth="1"/>
    <col min="4364" max="4364" width="16.140625" style="1" customWidth="1"/>
    <col min="4365" max="4608" width="9.140625" style="1"/>
    <col min="4609" max="4609" width="5.140625" style="1" customWidth="1"/>
    <col min="4610" max="4610" width="48.28515625" style="1" customWidth="1"/>
    <col min="4611" max="4611" width="8.7109375" style="1" customWidth="1"/>
    <col min="4612" max="4614" width="13" style="1" customWidth="1"/>
    <col min="4615" max="4615" width="13.28515625" style="1" customWidth="1"/>
    <col min="4616" max="4617" width="13.7109375" style="1" customWidth="1"/>
    <col min="4618" max="4618" width="13" style="1" customWidth="1"/>
    <col min="4619" max="4619" width="13.42578125" style="1" customWidth="1"/>
    <col min="4620" max="4620" width="16.140625" style="1" customWidth="1"/>
    <col min="4621" max="4864" width="9.140625" style="1"/>
    <col min="4865" max="4865" width="5.140625" style="1" customWidth="1"/>
    <col min="4866" max="4866" width="48.28515625" style="1" customWidth="1"/>
    <col min="4867" max="4867" width="8.7109375" style="1" customWidth="1"/>
    <col min="4868" max="4870" width="13" style="1" customWidth="1"/>
    <col min="4871" max="4871" width="13.28515625" style="1" customWidth="1"/>
    <col min="4872" max="4873" width="13.7109375" style="1" customWidth="1"/>
    <col min="4874" max="4874" width="13" style="1" customWidth="1"/>
    <col min="4875" max="4875" width="13.42578125" style="1" customWidth="1"/>
    <col min="4876" max="4876" width="16.140625" style="1" customWidth="1"/>
    <col min="4877" max="5120" width="9.140625" style="1"/>
    <col min="5121" max="5121" width="5.140625" style="1" customWidth="1"/>
    <col min="5122" max="5122" width="48.28515625" style="1" customWidth="1"/>
    <col min="5123" max="5123" width="8.7109375" style="1" customWidth="1"/>
    <col min="5124" max="5126" width="13" style="1" customWidth="1"/>
    <col min="5127" max="5127" width="13.28515625" style="1" customWidth="1"/>
    <col min="5128" max="5129" width="13.7109375" style="1" customWidth="1"/>
    <col min="5130" max="5130" width="13" style="1" customWidth="1"/>
    <col min="5131" max="5131" width="13.42578125" style="1" customWidth="1"/>
    <col min="5132" max="5132" width="16.140625" style="1" customWidth="1"/>
    <col min="5133" max="5376" width="9.140625" style="1"/>
    <col min="5377" max="5377" width="5.140625" style="1" customWidth="1"/>
    <col min="5378" max="5378" width="48.28515625" style="1" customWidth="1"/>
    <col min="5379" max="5379" width="8.7109375" style="1" customWidth="1"/>
    <col min="5380" max="5382" width="13" style="1" customWidth="1"/>
    <col min="5383" max="5383" width="13.28515625" style="1" customWidth="1"/>
    <col min="5384" max="5385" width="13.7109375" style="1" customWidth="1"/>
    <col min="5386" max="5386" width="13" style="1" customWidth="1"/>
    <col min="5387" max="5387" width="13.42578125" style="1" customWidth="1"/>
    <col min="5388" max="5388" width="16.140625" style="1" customWidth="1"/>
    <col min="5389" max="5632" width="9.140625" style="1"/>
    <col min="5633" max="5633" width="5.140625" style="1" customWidth="1"/>
    <col min="5634" max="5634" width="48.28515625" style="1" customWidth="1"/>
    <col min="5635" max="5635" width="8.7109375" style="1" customWidth="1"/>
    <col min="5636" max="5638" width="13" style="1" customWidth="1"/>
    <col min="5639" max="5639" width="13.28515625" style="1" customWidth="1"/>
    <col min="5640" max="5641" width="13.7109375" style="1" customWidth="1"/>
    <col min="5642" max="5642" width="13" style="1" customWidth="1"/>
    <col min="5643" max="5643" width="13.42578125" style="1" customWidth="1"/>
    <col min="5644" max="5644" width="16.140625" style="1" customWidth="1"/>
    <col min="5645" max="5888" width="9.140625" style="1"/>
    <col min="5889" max="5889" width="5.140625" style="1" customWidth="1"/>
    <col min="5890" max="5890" width="48.28515625" style="1" customWidth="1"/>
    <col min="5891" max="5891" width="8.7109375" style="1" customWidth="1"/>
    <col min="5892" max="5894" width="13" style="1" customWidth="1"/>
    <col min="5895" max="5895" width="13.28515625" style="1" customWidth="1"/>
    <col min="5896" max="5897" width="13.7109375" style="1" customWidth="1"/>
    <col min="5898" max="5898" width="13" style="1" customWidth="1"/>
    <col min="5899" max="5899" width="13.42578125" style="1" customWidth="1"/>
    <col min="5900" max="5900" width="16.140625" style="1" customWidth="1"/>
    <col min="5901" max="6144" width="9.140625" style="1"/>
    <col min="6145" max="6145" width="5.140625" style="1" customWidth="1"/>
    <col min="6146" max="6146" width="48.28515625" style="1" customWidth="1"/>
    <col min="6147" max="6147" width="8.7109375" style="1" customWidth="1"/>
    <col min="6148" max="6150" width="13" style="1" customWidth="1"/>
    <col min="6151" max="6151" width="13.28515625" style="1" customWidth="1"/>
    <col min="6152" max="6153" width="13.7109375" style="1" customWidth="1"/>
    <col min="6154" max="6154" width="13" style="1" customWidth="1"/>
    <col min="6155" max="6155" width="13.42578125" style="1" customWidth="1"/>
    <col min="6156" max="6156" width="16.140625" style="1" customWidth="1"/>
    <col min="6157" max="6400" width="9.140625" style="1"/>
    <col min="6401" max="6401" width="5.140625" style="1" customWidth="1"/>
    <col min="6402" max="6402" width="48.28515625" style="1" customWidth="1"/>
    <col min="6403" max="6403" width="8.7109375" style="1" customWidth="1"/>
    <col min="6404" max="6406" width="13" style="1" customWidth="1"/>
    <col min="6407" max="6407" width="13.28515625" style="1" customWidth="1"/>
    <col min="6408" max="6409" width="13.7109375" style="1" customWidth="1"/>
    <col min="6410" max="6410" width="13" style="1" customWidth="1"/>
    <col min="6411" max="6411" width="13.42578125" style="1" customWidth="1"/>
    <col min="6412" max="6412" width="16.140625" style="1" customWidth="1"/>
    <col min="6413" max="6656" width="9.140625" style="1"/>
    <col min="6657" max="6657" width="5.140625" style="1" customWidth="1"/>
    <col min="6658" max="6658" width="48.28515625" style="1" customWidth="1"/>
    <col min="6659" max="6659" width="8.7109375" style="1" customWidth="1"/>
    <col min="6660" max="6662" width="13" style="1" customWidth="1"/>
    <col min="6663" max="6663" width="13.28515625" style="1" customWidth="1"/>
    <col min="6664" max="6665" width="13.7109375" style="1" customWidth="1"/>
    <col min="6666" max="6666" width="13" style="1" customWidth="1"/>
    <col min="6667" max="6667" width="13.42578125" style="1" customWidth="1"/>
    <col min="6668" max="6668" width="16.140625" style="1" customWidth="1"/>
    <col min="6669" max="6912" width="9.140625" style="1"/>
    <col min="6913" max="6913" width="5.140625" style="1" customWidth="1"/>
    <col min="6914" max="6914" width="48.28515625" style="1" customWidth="1"/>
    <col min="6915" max="6915" width="8.7109375" style="1" customWidth="1"/>
    <col min="6916" max="6918" width="13" style="1" customWidth="1"/>
    <col min="6919" max="6919" width="13.28515625" style="1" customWidth="1"/>
    <col min="6920" max="6921" width="13.7109375" style="1" customWidth="1"/>
    <col min="6922" max="6922" width="13" style="1" customWidth="1"/>
    <col min="6923" max="6923" width="13.42578125" style="1" customWidth="1"/>
    <col min="6924" max="6924" width="16.140625" style="1" customWidth="1"/>
    <col min="6925" max="7168" width="9.140625" style="1"/>
    <col min="7169" max="7169" width="5.140625" style="1" customWidth="1"/>
    <col min="7170" max="7170" width="48.28515625" style="1" customWidth="1"/>
    <col min="7171" max="7171" width="8.7109375" style="1" customWidth="1"/>
    <col min="7172" max="7174" width="13" style="1" customWidth="1"/>
    <col min="7175" max="7175" width="13.28515625" style="1" customWidth="1"/>
    <col min="7176" max="7177" width="13.7109375" style="1" customWidth="1"/>
    <col min="7178" max="7178" width="13" style="1" customWidth="1"/>
    <col min="7179" max="7179" width="13.42578125" style="1" customWidth="1"/>
    <col min="7180" max="7180" width="16.140625" style="1" customWidth="1"/>
    <col min="7181" max="7424" width="9.140625" style="1"/>
    <col min="7425" max="7425" width="5.140625" style="1" customWidth="1"/>
    <col min="7426" max="7426" width="48.28515625" style="1" customWidth="1"/>
    <col min="7427" max="7427" width="8.7109375" style="1" customWidth="1"/>
    <col min="7428" max="7430" width="13" style="1" customWidth="1"/>
    <col min="7431" max="7431" width="13.28515625" style="1" customWidth="1"/>
    <col min="7432" max="7433" width="13.7109375" style="1" customWidth="1"/>
    <col min="7434" max="7434" width="13" style="1" customWidth="1"/>
    <col min="7435" max="7435" width="13.42578125" style="1" customWidth="1"/>
    <col min="7436" max="7436" width="16.140625" style="1" customWidth="1"/>
    <col min="7437" max="7680" width="9.140625" style="1"/>
    <col min="7681" max="7681" width="5.140625" style="1" customWidth="1"/>
    <col min="7682" max="7682" width="48.28515625" style="1" customWidth="1"/>
    <col min="7683" max="7683" width="8.7109375" style="1" customWidth="1"/>
    <col min="7684" max="7686" width="13" style="1" customWidth="1"/>
    <col min="7687" max="7687" width="13.28515625" style="1" customWidth="1"/>
    <col min="7688" max="7689" width="13.7109375" style="1" customWidth="1"/>
    <col min="7690" max="7690" width="13" style="1" customWidth="1"/>
    <col min="7691" max="7691" width="13.42578125" style="1" customWidth="1"/>
    <col min="7692" max="7692" width="16.140625" style="1" customWidth="1"/>
    <col min="7693" max="7936" width="9.140625" style="1"/>
    <col min="7937" max="7937" width="5.140625" style="1" customWidth="1"/>
    <col min="7938" max="7938" width="48.28515625" style="1" customWidth="1"/>
    <col min="7939" max="7939" width="8.7109375" style="1" customWidth="1"/>
    <col min="7940" max="7942" width="13" style="1" customWidth="1"/>
    <col min="7943" max="7943" width="13.28515625" style="1" customWidth="1"/>
    <col min="7944" max="7945" width="13.7109375" style="1" customWidth="1"/>
    <col min="7946" max="7946" width="13" style="1" customWidth="1"/>
    <col min="7947" max="7947" width="13.42578125" style="1" customWidth="1"/>
    <col min="7948" max="7948" width="16.140625" style="1" customWidth="1"/>
    <col min="7949" max="8192" width="9.140625" style="1"/>
    <col min="8193" max="8193" width="5.140625" style="1" customWidth="1"/>
    <col min="8194" max="8194" width="48.28515625" style="1" customWidth="1"/>
    <col min="8195" max="8195" width="8.7109375" style="1" customWidth="1"/>
    <col min="8196" max="8198" width="13" style="1" customWidth="1"/>
    <col min="8199" max="8199" width="13.28515625" style="1" customWidth="1"/>
    <col min="8200" max="8201" width="13.7109375" style="1" customWidth="1"/>
    <col min="8202" max="8202" width="13" style="1" customWidth="1"/>
    <col min="8203" max="8203" width="13.42578125" style="1" customWidth="1"/>
    <col min="8204" max="8204" width="16.140625" style="1" customWidth="1"/>
    <col min="8205" max="8448" width="9.140625" style="1"/>
    <col min="8449" max="8449" width="5.140625" style="1" customWidth="1"/>
    <col min="8450" max="8450" width="48.28515625" style="1" customWidth="1"/>
    <col min="8451" max="8451" width="8.7109375" style="1" customWidth="1"/>
    <col min="8452" max="8454" width="13" style="1" customWidth="1"/>
    <col min="8455" max="8455" width="13.28515625" style="1" customWidth="1"/>
    <col min="8456" max="8457" width="13.7109375" style="1" customWidth="1"/>
    <col min="8458" max="8458" width="13" style="1" customWidth="1"/>
    <col min="8459" max="8459" width="13.42578125" style="1" customWidth="1"/>
    <col min="8460" max="8460" width="16.140625" style="1" customWidth="1"/>
    <col min="8461" max="8704" width="9.140625" style="1"/>
    <col min="8705" max="8705" width="5.140625" style="1" customWidth="1"/>
    <col min="8706" max="8706" width="48.28515625" style="1" customWidth="1"/>
    <col min="8707" max="8707" width="8.7109375" style="1" customWidth="1"/>
    <col min="8708" max="8710" width="13" style="1" customWidth="1"/>
    <col min="8711" max="8711" width="13.28515625" style="1" customWidth="1"/>
    <col min="8712" max="8713" width="13.7109375" style="1" customWidth="1"/>
    <col min="8714" max="8714" width="13" style="1" customWidth="1"/>
    <col min="8715" max="8715" width="13.42578125" style="1" customWidth="1"/>
    <col min="8716" max="8716" width="16.140625" style="1" customWidth="1"/>
    <col min="8717" max="8960" width="9.140625" style="1"/>
    <col min="8961" max="8961" width="5.140625" style="1" customWidth="1"/>
    <col min="8962" max="8962" width="48.28515625" style="1" customWidth="1"/>
    <col min="8963" max="8963" width="8.7109375" style="1" customWidth="1"/>
    <col min="8964" max="8966" width="13" style="1" customWidth="1"/>
    <col min="8967" max="8967" width="13.28515625" style="1" customWidth="1"/>
    <col min="8968" max="8969" width="13.7109375" style="1" customWidth="1"/>
    <col min="8970" max="8970" width="13" style="1" customWidth="1"/>
    <col min="8971" max="8971" width="13.42578125" style="1" customWidth="1"/>
    <col min="8972" max="8972" width="16.140625" style="1" customWidth="1"/>
    <col min="8973" max="9216" width="9.140625" style="1"/>
    <col min="9217" max="9217" width="5.140625" style="1" customWidth="1"/>
    <col min="9218" max="9218" width="48.28515625" style="1" customWidth="1"/>
    <col min="9219" max="9219" width="8.7109375" style="1" customWidth="1"/>
    <col min="9220" max="9222" width="13" style="1" customWidth="1"/>
    <col min="9223" max="9223" width="13.28515625" style="1" customWidth="1"/>
    <col min="9224" max="9225" width="13.7109375" style="1" customWidth="1"/>
    <col min="9226" max="9226" width="13" style="1" customWidth="1"/>
    <col min="9227" max="9227" width="13.42578125" style="1" customWidth="1"/>
    <col min="9228" max="9228" width="16.140625" style="1" customWidth="1"/>
    <col min="9229" max="9472" width="9.140625" style="1"/>
    <col min="9473" max="9473" width="5.140625" style="1" customWidth="1"/>
    <col min="9474" max="9474" width="48.28515625" style="1" customWidth="1"/>
    <col min="9475" max="9475" width="8.7109375" style="1" customWidth="1"/>
    <col min="9476" max="9478" width="13" style="1" customWidth="1"/>
    <col min="9479" max="9479" width="13.28515625" style="1" customWidth="1"/>
    <col min="9480" max="9481" width="13.7109375" style="1" customWidth="1"/>
    <col min="9482" max="9482" width="13" style="1" customWidth="1"/>
    <col min="9483" max="9483" width="13.42578125" style="1" customWidth="1"/>
    <col min="9484" max="9484" width="16.140625" style="1" customWidth="1"/>
    <col min="9485" max="9728" width="9.140625" style="1"/>
    <col min="9729" max="9729" width="5.140625" style="1" customWidth="1"/>
    <col min="9730" max="9730" width="48.28515625" style="1" customWidth="1"/>
    <col min="9731" max="9731" width="8.7109375" style="1" customWidth="1"/>
    <col min="9732" max="9734" width="13" style="1" customWidth="1"/>
    <col min="9735" max="9735" width="13.28515625" style="1" customWidth="1"/>
    <col min="9736" max="9737" width="13.7109375" style="1" customWidth="1"/>
    <col min="9738" max="9738" width="13" style="1" customWidth="1"/>
    <col min="9739" max="9739" width="13.42578125" style="1" customWidth="1"/>
    <col min="9740" max="9740" width="16.140625" style="1" customWidth="1"/>
    <col min="9741" max="9984" width="9.140625" style="1"/>
    <col min="9985" max="9985" width="5.140625" style="1" customWidth="1"/>
    <col min="9986" max="9986" width="48.28515625" style="1" customWidth="1"/>
    <col min="9987" max="9987" width="8.7109375" style="1" customWidth="1"/>
    <col min="9988" max="9990" width="13" style="1" customWidth="1"/>
    <col min="9991" max="9991" width="13.28515625" style="1" customWidth="1"/>
    <col min="9992" max="9993" width="13.7109375" style="1" customWidth="1"/>
    <col min="9994" max="9994" width="13" style="1" customWidth="1"/>
    <col min="9995" max="9995" width="13.42578125" style="1" customWidth="1"/>
    <col min="9996" max="9996" width="16.140625" style="1" customWidth="1"/>
    <col min="9997" max="10240" width="9.140625" style="1"/>
    <col min="10241" max="10241" width="5.140625" style="1" customWidth="1"/>
    <col min="10242" max="10242" width="48.28515625" style="1" customWidth="1"/>
    <col min="10243" max="10243" width="8.7109375" style="1" customWidth="1"/>
    <col min="10244" max="10246" width="13" style="1" customWidth="1"/>
    <col min="10247" max="10247" width="13.28515625" style="1" customWidth="1"/>
    <col min="10248" max="10249" width="13.7109375" style="1" customWidth="1"/>
    <col min="10250" max="10250" width="13" style="1" customWidth="1"/>
    <col min="10251" max="10251" width="13.42578125" style="1" customWidth="1"/>
    <col min="10252" max="10252" width="16.140625" style="1" customWidth="1"/>
    <col min="10253" max="10496" width="9.140625" style="1"/>
    <col min="10497" max="10497" width="5.140625" style="1" customWidth="1"/>
    <col min="10498" max="10498" width="48.28515625" style="1" customWidth="1"/>
    <col min="10499" max="10499" width="8.7109375" style="1" customWidth="1"/>
    <col min="10500" max="10502" width="13" style="1" customWidth="1"/>
    <col min="10503" max="10503" width="13.28515625" style="1" customWidth="1"/>
    <col min="10504" max="10505" width="13.7109375" style="1" customWidth="1"/>
    <col min="10506" max="10506" width="13" style="1" customWidth="1"/>
    <col min="10507" max="10507" width="13.42578125" style="1" customWidth="1"/>
    <col min="10508" max="10508" width="16.140625" style="1" customWidth="1"/>
    <col min="10509" max="10752" width="9.140625" style="1"/>
    <col min="10753" max="10753" width="5.140625" style="1" customWidth="1"/>
    <col min="10754" max="10754" width="48.28515625" style="1" customWidth="1"/>
    <col min="10755" max="10755" width="8.7109375" style="1" customWidth="1"/>
    <col min="10756" max="10758" width="13" style="1" customWidth="1"/>
    <col min="10759" max="10759" width="13.28515625" style="1" customWidth="1"/>
    <col min="10760" max="10761" width="13.7109375" style="1" customWidth="1"/>
    <col min="10762" max="10762" width="13" style="1" customWidth="1"/>
    <col min="10763" max="10763" width="13.42578125" style="1" customWidth="1"/>
    <col min="10764" max="10764" width="16.140625" style="1" customWidth="1"/>
    <col min="10765" max="11008" width="9.140625" style="1"/>
    <col min="11009" max="11009" width="5.140625" style="1" customWidth="1"/>
    <col min="11010" max="11010" width="48.28515625" style="1" customWidth="1"/>
    <col min="11011" max="11011" width="8.7109375" style="1" customWidth="1"/>
    <col min="11012" max="11014" width="13" style="1" customWidth="1"/>
    <col min="11015" max="11015" width="13.28515625" style="1" customWidth="1"/>
    <col min="11016" max="11017" width="13.7109375" style="1" customWidth="1"/>
    <col min="11018" max="11018" width="13" style="1" customWidth="1"/>
    <col min="11019" max="11019" width="13.42578125" style="1" customWidth="1"/>
    <col min="11020" max="11020" width="16.140625" style="1" customWidth="1"/>
    <col min="11021" max="11264" width="9.140625" style="1"/>
    <col min="11265" max="11265" width="5.140625" style="1" customWidth="1"/>
    <col min="11266" max="11266" width="48.28515625" style="1" customWidth="1"/>
    <col min="11267" max="11267" width="8.7109375" style="1" customWidth="1"/>
    <col min="11268" max="11270" width="13" style="1" customWidth="1"/>
    <col min="11271" max="11271" width="13.28515625" style="1" customWidth="1"/>
    <col min="11272" max="11273" width="13.7109375" style="1" customWidth="1"/>
    <col min="11274" max="11274" width="13" style="1" customWidth="1"/>
    <col min="11275" max="11275" width="13.42578125" style="1" customWidth="1"/>
    <col min="11276" max="11276" width="16.140625" style="1" customWidth="1"/>
    <col min="11277" max="11520" width="9.140625" style="1"/>
    <col min="11521" max="11521" width="5.140625" style="1" customWidth="1"/>
    <col min="11522" max="11522" width="48.28515625" style="1" customWidth="1"/>
    <col min="11523" max="11523" width="8.7109375" style="1" customWidth="1"/>
    <col min="11524" max="11526" width="13" style="1" customWidth="1"/>
    <col min="11527" max="11527" width="13.28515625" style="1" customWidth="1"/>
    <col min="11528" max="11529" width="13.7109375" style="1" customWidth="1"/>
    <col min="11530" max="11530" width="13" style="1" customWidth="1"/>
    <col min="11531" max="11531" width="13.42578125" style="1" customWidth="1"/>
    <col min="11532" max="11532" width="16.140625" style="1" customWidth="1"/>
    <col min="11533" max="11776" width="9.140625" style="1"/>
    <col min="11777" max="11777" width="5.140625" style="1" customWidth="1"/>
    <col min="11778" max="11778" width="48.28515625" style="1" customWidth="1"/>
    <col min="11779" max="11779" width="8.7109375" style="1" customWidth="1"/>
    <col min="11780" max="11782" width="13" style="1" customWidth="1"/>
    <col min="11783" max="11783" width="13.28515625" style="1" customWidth="1"/>
    <col min="11784" max="11785" width="13.7109375" style="1" customWidth="1"/>
    <col min="11786" max="11786" width="13" style="1" customWidth="1"/>
    <col min="11787" max="11787" width="13.42578125" style="1" customWidth="1"/>
    <col min="11788" max="11788" width="16.140625" style="1" customWidth="1"/>
    <col min="11789" max="12032" width="9.140625" style="1"/>
    <col min="12033" max="12033" width="5.140625" style="1" customWidth="1"/>
    <col min="12034" max="12034" width="48.28515625" style="1" customWidth="1"/>
    <col min="12035" max="12035" width="8.7109375" style="1" customWidth="1"/>
    <col min="12036" max="12038" width="13" style="1" customWidth="1"/>
    <col min="12039" max="12039" width="13.28515625" style="1" customWidth="1"/>
    <col min="12040" max="12041" width="13.7109375" style="1" customWidth="1"/>
    <col min="12042" max="12042" width="13" style="1" customWidth="1"/>
    <col min="12043" max="12043" width="13.42578125" style="1" customWidth="1"/>
    <col min="12044" max="12044" width="16.140625" style="1" customWidth="1"/>
    <col min="12045" max="12288" width="9.140625" style="1"/>
    <col min="12289" max="12289" width="5.140625" style="1" customWidth="1"/>
    <col min="12290" max="12290" width="48.28515625" style="1" customWidth="1"/>
    <col min="12291" max="12291" width="8.7109375" style="1" customWidth="1"/>
    <col min="12292" max="12294" width="13" style="1" customWidth="1"/>
    <col min="12295" max="12295" width="13.28515625" style="1" customWidth="1"/>
    <col min="12296" max="12297" width="13.7109375" style="1" customWidth="1"/>
    <col min="12298" max="12298" width="13" style="1" customWidth="1"/>
    <col min="12299" max="12299" width="13.42578125" style="1" customWidth="1"/>
    <col min="12300" max="12300" width="16.140625" style="1" customWidth="1"/>
    <col min="12301" max="12544" width="9.140625" style="1"/>
    <col min="12545" max="12545" width="5.140625" style="1" customWidth="1"/>
    <col min="12546" max="12546" width="48.28515625" style="1" customWidth="1"/>
    <col min="12547" max="12547" width="8.7109375" style="1" customWidth="1"/>
    <col min="12548" max="12550" width="13" style="1" customWidth="1"/>
    <col min="12551" max="12551" width="13.28515625" style="1" customWidth="1"/>
    <col min="12552" max="12553" width="13.7109375" style="1" customWidth="1"/>
    <col min="12554" max="12554" width="13" style="1" customWidth="1"/>
    <col min="12555" max="12555" width="13.42578125" style="1" customWidth="1"/>
    <col min="12556" max="12556" width="16.140625" style="1" customWidth="1"/>
    <col min="12557" max="12800" width="9.140625" style="1"/>
    <col min="12801" max="12801" width="5.140625" style="1" customWidth="1"/>
    <col min="12802" max="12802" width="48.28515625" style="1" customWidth="1"/>
    <col min="12803" max="12803" width="8.7109375" style="1" customWidth="1"/>
    <col min="12804" max="12806" width="13" style="1" customWidth="1"/>
    <col min="12807" max="12807" width="13.28515625" style="1" customWidth="1"/>
    <col min="12808" max="12809" width="13.7109375" style="1" customWidth="1"/>
    <col min="12810" max="12810" width="13" style="1" customWidth="1"/>
    <col min="12811" max="12811" width="13.42578125" style="1" customWidth="1"/>
    <col min="12812" max="12812" width="16.140625" style="1" customWidth="1"/>
    <col min="12813" max="13056" width="9.140625" style="1"/>
    <col min="13057" max="13057" width="5.140625" style="1" customWidth="1"/>
    <col min="13058" max="13058" width="48.28515625" style="1" customWidth="1"/>
    <col min="13059" max="13059" width="8.7109375" style="1" customWidth="1"/>
    <col min="13060" max="13062" width="13" style="1" customWidth="1"/>
    <col min="13063" max="13063" width="13.28515625" style="1" customWidth="1"/>
    <col min="13064" max="13065" width="13.7109375" style="1" customWidth="1"/>
    <col min="13066" max="13066" width="13" style="1" customWidth="1"/>
    <col min="13067" max="13067" width="13.42578125" style="1" customWidth="1"/>
    <col min="13068" max="13068" width="16.140625" style="1" customWidth="1"/>
    <col min="13069" max="13312" width="9.140625" style="1"/>
    <col min="13313" max="13313" width="5.140625" style="1" customWidth="1"/>
    <col min="13314" max="13314" width="48.28515625" style="1" customWidth="1"/>
    <col min="13315" max="13315" width="8.7109375" style="1" customWidth="1"/>
    <col min="13316" max="13318" width="13" style="1" customWidth="1"/>
    <col min="13319" max="13319" width="13.28515625" style="1" customWidth="1"/>
    <col min="13320" max="13321" width="13.7109375" style="1" customWidth="1"/>
    <col min="13322" max="13322" width="13" style="1" customWidth="1"/>
    <col min="13323" max="13323" width="13.42578125" style="1" customWidth="1"/>
    <col min="13324" max="13324" width="16.140625" style="1" customWidth="1"/>
    <col min="13325" max="13568" width="9.140625" style="1"/>
    <col min="13569" max="13569" width="5.140625" style="1" customWidth="1"/>
    <col min="13570" max="13570" width="48.28515625" style="1" customWidth="1"/>
    <col min="13571" max="13571" width="8.7109375" style="1" customWidth="1"/>
    <col min="13572" max="13574" width="13" style="1" customWidth="1"/>
    <col min="13575" max="13575" width="13.28515625" style="1" customWidth="1"/>
    <col min="13576" max="13577" width="13.7109375" style="1" customWidth="1"/>
    <col min="13578" max="13578" width="13" style="1" customWidth="1"/>
    <col min="13579" max="13579" width="13.42578125" style="1" customWidth="1"/>
    <col min="13580" max="13580" width="16.140625" style="1" customWidth="1"/>
    <col min="13581" max="13824" width="9.140625" style="1"/>
    <col min="13825" max="13825" width="5.140625" style="1" customWidth="1"/>
    <col min="13826" max="13826" width="48.28515625" style="1" customWidth="1"/>
    <col min="13827" max="13827" width="8.7109375" style="1" customWidth="1"/>
    <col min="13828" max="13830" width="13" style="1" customWidth="1"/>
    <col min="13831" max="13831" width="13.28515625" style="1" customWidth="1"/>
    <col min="13832" max="13833" width="13.7109375" style="1" customWidth="1"/>
    <col min="13834" max="13834" width="13" style="1" customWidth="1"/>
    <col min="13835" max="13835" width="13.42578125" style="1" customWidth="1"/>
    <col min="13836" max="13836" width="16.140625" style="1" customWidth="1"/>
    <col min="13837" max="14080" width="9.140625" style="1"/>
    <col min="14081" max="14081" width="5.140625" style="1" customWidth="1"/>
    <col min="14082" max="14082" width="48.28515625" style="1" customWidth="1"/>
    <col min="14083" max="14083" width="8.7109375" style="1" customWidth="1"/>
    <col min="14084" max="14086" width="13" style="1" customWidth="1"/>
    <col min="14087" max="14087" width="13.28515625" style="1" customWidth="1"/>
    <col min="14088" max="14089" width="13.7109375" style="1" customWidth="1"/>
    <col min="14090" max="14090" width="13" style="1" customWidth="1"/>
    <col min="14091" max="14091" width="13.42578125" style="1" customWidth="1"/>
    <col min="14092" max="14092" width="16.140625" style="1" customWidth="1"/>
    <col min="14093" max="14336" width="9.140625" style="1"/>
    <col min="14337" max="14337" width="5.140625" style="1" customWidth="1"/>
    <col min="14338" max="14338" width="48.28515625" style="1" customWidth="1"/>
    <col min="14339" max="14339" width="8.7109375" style="1" customWidth="1"/>
    <col min="14340" max="14342" width="13" style="1" customWidth="1"/>
    <col min="14343" max="14343" width="13.28515625" style="1" customWidth="1"/>
    <col min="14344" max="14345" width="13.7109375" style="1" customWidth="1"/>
    <col min="14346" max="14346" width="13" style="1" customWidth="1"/>
    <col min="14347" max="14347" width="13.42578125" style="1" customWidth="1"/>
    <col min="14348" max="14348" width="16.140625" style="1" customWidth="1"/>
    <col min="14349" max="14592" width="9.140625" style="1"/>
    <col min="14593" max="14593" width="5.140625" style="1" customWidth="1"/>
    <col min="14594" max="14594" width="48.28515625" style="1" customWidth="1"/>
    <col min="14595" max="14595" width="8.7109375" style="1" customWidth="1"/>
    <col min="14596" max="14598" width="13" style="1" customWidth="1"/>
    <col min="14599" max="14599" width="13.28515625" style="1" customWidth="1"/>
    <col min="14600" max="14601" width="13.7109375" style="1" customWidth="1"/>
    <col min="14602" max="14602" width="13" style="1" customWidth="1"/>
    <col min="14603" max="14603" width="13.42578125" style="1" customWidth="1"/>
    <col min="14604" max="14604" width="16.140625" style="1" customWidth="1"/>
    <col min="14605" max="14848" width="9.140625" style="1"/>
    <col min="14849" max="14849" width="5.140625" style="1" customWidth="1"/>
    <col min="14850" max="14850" width="48.28515625" style="1" customWidth="1"/>
    <col min="14851" max="14851" width="8.7109375" style="1" customWidth="1"/>
    <col min="14852" max="14854" width="13" style="1" customWidth="1"/>
    <col min="14855" max="14855" width="13.28515625" style="1" customWidth="1"/>
    <col min="14856" max="14857" width="13.7109375" style="1" customWidth="1"/>
    <col min="14858" max="14858" width="13" style="1" customWidth="1"/>
    <col min="14859" max="14859" width="13.42578125" style="1" customWidth="1"/>
    <col min="14860" max="14860" width="16.140625" style="1" customWidth="1"/>
    <col min="14861" max="15104" width="9.140625" style="1"/>
    <col min="15105" max="15105" width="5.140625" style="1" customWidth="1"/>
    <col min="15106" max="15106" width="48.28515625" style="1" customWidth="1"/>
    <col min="15107" max="15107" width="8.7109375" style="1" customWidth="1"/>
    <col min="15108" max="15110" width="13" style="1" customWidth="1"/>
    <col min="15111" max="15111" width="13.28515625" style="1" customWidth="1"/>
    <col min="15112" max="15113" width="13.7109375" style="1" customWidth="1"/>
    <col min="15114" max="15114" width="13" style="1" customWidth="1"/>
    <col min="15115" max="15115" width="13.42578125" style="1" customWidth="1"/>
    <col min="15116" max="15116" width="16.140625" style="1" customWidth="1"/>
    <col min="15117" max="15360" width="9.140625" style="1"/>
    <col min="15361" max="15361" width="5.140625" style="1" customWidth="1"/>
    <col min="15362" max="15362" width="48.28515625" style="1" customWidth="1"/>
    <col min="15363" max="15363" width="8.7109375" style="1" customWidth="1"/>
    <col min="15364" max="15366" width="13" style="1" customWidth="1"/>
    <col min="15367" max="15367" width="13.28515625" style="1" customWidth="1"/>
    <col min="15368" max="15369" width="13.7109375" style="1" customWidth="1"/>
    <col min="15370" max="15370" width="13" style="1" customWidth="1"/>
    <col min="15371" max="15371" width="13.42578125" style="1" customWidth="1"/>
    <col min="15372" max="15372" width="16.140625" style="1" customWidth="1"/>
    <col min="15373" max="15616" width="9.140625" style="1"/>
    <col min="15617" max="15617" width="5.140625" style="1" customWidth="1"/>
    <col min="15618" max="15618" width="48.28515625" style="1" customWidth="1"/>
    <col min="15619" max="15619" width="8.7109375" style="1" customWidth="1"/>
    <col min="15620" max="15622" width="13" style="1" customWidth="1"/>
    <col min="15623" max="15623" width="13.28515625" style="1" customWidth="1"/>
    <col min="15624" max="15625" width="13.7109375" style="1" customWidth="1"/>
    <col min="15626" max="15626" width="13" style="1" customWidth="1"/>
    <col min="15627" max="15627" width="13.42578125" style="1" customWidth="1"/>
    <col min="15628" max="15628" width="16.140625" style="1" customWidth="1"/>
    <col min="15629" max="15872" width="9.140625" style="1"/>
    <col min="15873" max="15873" width="5.140625" style="1" customWidth="1"/>
    <col min="15874" max="15874" width="48.28515625" style="1" customWidth="1"/>
    <col min="15875" max="15875" width="8.7109375" style="1" customWidth="1"/>
    <col min="15876" max="15878" width="13" style="1" customWidth="1"/>
    <col min="15879" max="15879" width="13.28515625" style="1" customWidth="1"/>
    <col min="15880" max="15881" width="13.7109375" style="1" customWidth="1"/>
    <col min="15882" max="15882" width="13" style="1" customWidth="1"/>
    <col min="15883" max="15883" width="13.42578125" style="1" customWidth="1"/>
    <col min="15884" max="15884" width="16.140625" style="1" customWidth="1"/>
    <col min="15885" max="16128" width="9.140625" style="1"/>
    <col min="16129" max="16129" width="5.140625" style="1" customWidth="1"/>
    <col min="16130" max="16130" width="48.28515625" style="1" customWidth="1"/>
    <col min="16131" max="16131" width="8.7109375" style="1" customWidth="1"/>
    <col min="16132" max="16134" width="13" style="1" customWidth="1"/>
    <col min="16135" max="16135" width="13.28515625" style="1" customWidth="1"/>
    <col min="16136" max="16137" width="13.7109375" style="1" customWidth="1"/>
    <col min="16138" max="16138" width="13" style="1" customWidth="1"/>
    <col min="16139" max="16139" width="13.42578125" style="1" customWidth="1"/>
    <col min="16140" max="16140" width="16.140625" style="1" customWidth="1"/>
    <col min="16141" max="16384" width="9.140625" style="1"/>
  </cols>
  <sheetData>
    <row r="1" spans="1:13" ht="24.95" customHeight="1" thickBot="1">
      <c r="B1" s="181" t="s">
        <v>490</v>
      </c>
      <c r="C1" s="2"/>
      <c r="D1" s="2"/>
      <c r="E1" s="2"/>
      <c r="F1" s="2"/>
      <c r="G1" s="2"/>
      <c r="H1" s="2"/>
      <c r="I1" s="2"/>
      <c r="L1" s="182" t="s">
        <v>492</v>
      </c>
    </row>
    <row r="2" spans="1:13" ht="15.75" customHeight="1" thickBot="1">
      <c r="B2" s="3"/>
      <c r="C2" s="192" t="s">
        <v>0</v>
      </c>
      <c r="D2" s="193"/>
      <c r="E2" s="193"/>
      <c r="F2" s="193"/>
      <c r="G2" s="193"/>
      <c r="H2" s="193"/>
      <c r="I2" s="193"/>
      <c r="J2" s="193"/>
      <c r="K2" s="193"/>
      <c r="L2" s="194"/>
    </row>
    <row r="3" spans="1:13" ht="15.75" customHeight="1">
      <c r="B3" s="3"/>
      <c r="C3" s="2"/>
      <c r="D3" s="2"/>
      <c r="E3" s="2"/>
      <c r="F3" s="2"/>
      <c r="G3" s="2"/>
      <c r="H3" s="2"/>
      <c r="I3" s="2"/>
    </row>
    <row r="4" spans="1:13" ht="15.75">
      <c r="B4" s="195" t="s">
        <v>1</v>
      </c>
      <c r="C4" s="195"/>
      <c r="D4" s="195"/>
      <c r="E4" s="195"/>
      <c r="F4" s="195"/>
      <c r="G4" s="195"/>
      <c r="H4" s="195"/>
      <c r="I4" s="195"/>
      <c r="J4" s="195"/>
      <c r="K4" s="195"/>
    </row>
    <row r="5" spans="1:13" ht="18" customHeight="1">
      <c r="B5" s="196" t="str">
        <f>'[1]51'!B6:K6</f>
        <v>la data de  31.12.2021</v>
      </c>
      <c r="C5" s="196"/>
      <c r="D5" s="196"/>
      <c r="E5" s="196"/>
      <c r="F5" s="196"/>
      <c r="G5" s="196"/>
      <c r="H5" s="196"/>
      <c r="I5" s="196"/>
      <c r="J5" s="196"/>
      <c r="K5" s="196"/>
      <c r="L5" s="180"/>
    </row>
    <row r="6" spans="1:13" ht="15" hidden="1"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 ht="15" hidden="1"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ht="15" hidden="1">
      <c r="B8" s="5"/>
      <c r="C8" s="5"/>
      <c r="D8" s="5"/>
      <c r="E8" s="5"/>
      <c r="F8" s="5"/>
      <c r="G8" s="5"/>
      <c r="H8" s="5"/>
      <c r="I8" s="5"/>
      <c r="J8" s="5"/>
      <c r="K8" s="5"/>
    </row>
    <row r="9" spans="1:13" ht="18" hidden="1">
      <c r="A9" s="6"/>
      <c r="B9" s="7"/>
      <c r="C9" s="7"/>
      <c r="D9" s="7">
        <f>D14-D11</f>
        <v>0</v>
      </c>
      <c r="E9" s="7">
        <f t="shared" ref="E9:K9" si="0">E14-E11</f>
        <v>0</v>
      </c>
      <c r="F9" s="7">
        <f>F14-F11</f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 t="e">
        <f>L14-#REF!</f>
        <v>#REF!</v>
      </c>
      <c r="M9" s="8">
        <v>85</v>
      </c>
    </row>
    <row r="10" spans="1:13" hidden="1">
      <c r="A10" s="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9"/>
      <c r="M10" s="10"/>
    </row>
    <row r="11" spans="1:13" ht="18" customHeight="1" thickBot="1">
      <c r="A11" s="6"/>
      <c r="B11" s="11"/>
      <c r="C11" s="11"/>
      <c r="D11" s="11">
        <f>'[1]70,03,30,bl'!J8+'[1]70,05,01'!J8+'[1]70,06'!J8+'[1]70,50'!J8+'[1]70,50,,58 C.N.'!J8+'[1]70.50. VECHI'!J8+'[1]70,50 UAT'!J8</f>
        <v>37039160</v>
      </c>
      <c r="E11" s="11">
        <f>'[1]70,03,30,bl'!K8+'[1]70,05,01'!K8+'[1]70,06'!K8+'[1]70,50'!K8+'[1]70,50,,58 C.N.'!K8+'[1]70.50. VECHI'!K8+'[1]70,50 UAT'!K8</f>
        <v>26682319</v>
      </c>
      <c r="F11" s="11">
        <f>'[1]70,03,30,bl'!L8+'[1]70,05,01'!L8+'[1]70,06'!L8+'[1]70,50'!L8+'[1]70,50,,58 C.N.'!L8+'[1]70.50. VECHI'!L8+'[1]70,50 UAT'!L8</f>
        <v>57539160</v>
      </c>
      <c r="G11" s="11">
        <f>'[1]70,03,30,bl'!M8+'[1]70,05,01'!M8+'[1]70,06'!M8+'[1]70,50'!M8+'[1]70,50,,58 C.N.'!M8+'[1]70.50. VECHI'!M8+'[1]70,50 UAT'!M8</f>
        <v>49755319</v>
      </c>
      <c r="H11" s="11">
        <f>'[1]70,03,30,bl'!N8+'[1]70,05,01'!N8+'[1]70,06'!N8+'[1]70,50'!N8+'[1]70,50,,58 C.N.'!N8+'[1]70.50. VECHI'!N8+'[1]70,50 UAT'!N8</f>
        <v>38025713</v>
      </c>
      <c r="I11" s="11">
        <f>'[1]70,03,30,bl'!O8+'[1]70,05,01'!O8+'[1]70,06'!O8+'[1]70,50'!O8+'[1]70,50,,58 C.N.'!O8+'[1]70.50. VECHI'!O8+'[1]70,50 UAT'!O8</f>
        <v>38025713</v>
      </c>
      <c r="J11" s="11">
        <f>'[1]70,03,30,bl'!P8+'[1]70,05,01'!P8+'[1]70,06'!P8+'[1]70,50'!P8+'[1]70,50,,58 C.N.'!P8+'[1]70.50. VECHI'!P8+'[1]70,50 UAT'!P8</f>
        <v>38025713</v>
      </c>
      <c r="K11" s="11">
        <f>'[1]70,03,30,bl'!Q8+'[1]70,05,01'!Q8+'[1]70,06'!Q8+'[1]70,50'!Q8+'[1]70,50,,58 C.N.'!Q8+'[1]70.50. VECHI'!Q8+'[1]70,50 UAT'!Q8</f>
        <v>0</v>
      </c>
      <c r="L11" s="182" t="s">
        <v>2</v>
      </c>
      <c r="M11" s="10"/>
    </row>
    <row r="12" spans="1:13" ht="34.5" thickBot="1">
      <c r="A12" s="198" t="s">
        <v>3</v>
      </c>
      <c r="B12" s="199"/>
      <c r="C12" s="12" t="str">
        <f>'[1]51'!C9</f>
        <v>Cod indica tor</v>
      </c>
      <c r="D12" s="12" t="str">
        <f>'[1]51'!D9</f>
        <v>Credite de angajament initiale</v>
      </c>
      <c r="E12" s="12" t="str">
        <f>'[1]51'!E9</f>
        <v>Credite de angajament  definitive</v>
      </c>
      <c r="F12" s="12" t="str">
        <f>'[1]51'!F9</f>
        <v>Credite  bugetare  initiale</v>
      </c>
      <c r="G12" s="12" t="str">
        <f>'[1]51'!G9</f>
        <v>Credite bugetare definitive</v>
      </c>
      <c r="H12" s="12" t="str">
        <f>'[1]51'!H9</f>
        <v>Angajamente 
bugetare</v>
      </c>
      <c r="I12" s="12" t="str">
        <f>'[1]51'!I9</f>
        <v>Angajamente 
legale</v>
      </c>
      <c r="J12" s="12" t="str">
        <f>'[1]51'!J9</f>
        <v>Plati 
efectuate</v>
      </c>
      <c r="K12" s="12" t="str">
        <f>'[1]51'!K9</f>
        <v>Angajamente 
legale de platit</v>
      </c>
      <c r="L12" s="12" t="str">
        <f>'[1]51'!L9</f>
        <v>Cheltuieli efective</v>
      </c>
    </row>
    <row r="13" spans="1:13" ht="12" customHeight="1">
      <c r="A13" s="190">
        <v>0</v>
      </c>
      <c r="B13" s="191"/>
      <c r="C13" s="13">
        <v>1</v>
      </c>
      <c r="D13" s="13">
        <v>1</v>
      </c>
      <c r="E13" s="13">
        <v>2</v>
      </c>
      <c r="F13" s="13">
        <v>3</v>
      </c>
      <c r="G13" s="13">
        <v>4</v>
      </c>
      <c r="H13" s="13">
        <v>5</v>
      </c>
      <c r="I13" s="13">
        <v>6</v>
      </c>
      <c r="J13" s="13">
        <v>7</v>
      </c>
      <c r="K13" s="13">
        <v>8</v>
      </c>
      <c r="L13" s="13">
        <v>9</v>
      </c>
    </row>
    <row r="14" spans="1:13" ht="34.5" customHeight="1">
      <c r="A14" s="201" t="s">
        <v>4</v>
      </c>
      <c r="B14" s="202"/>
      <c r="C14" s="14"/>
      <c r="D14" s="15">
        <f>D15+D192</f>
        <v>37039160</v>
      </c>
      <c r="E14" s="15">
        <f t="shared" ref="E14:K14" si="1">E15+E192</f>
        <v>26682319</v>
      </c>
      <c r="F14" s="15">
        <f>F15+F192</f>
        <v>57539160</v>
      </c>
      <c r="G14" s="15">
        <f t="shared" si="1"/>
        <v>49755319</v>
      </c>
      <c r="H14" s="15">
        <f>H15+H192</f>
        <v>38025713</v>
      </c>
      <c r="I14" s="15">
        <f t="shared" si="1"/>
        <v>38025713</v>
      </c>
      <c r="J14" s="15">
        <f t="shared" si="1"/>
        <v>38025713</v>
      </c>
      <c r="K14" s="15">
        <f t="shared" si="1"/>
        <v>0</v>
      </c>
      <c r="L14" s="15">
        <f>L15+L192</f>
        <v>26938613</v>
      </c>
    </row>
    <row r="15" spans="1:13" ht="33" customHeight="1">
      <c r="A15" s="203" t="s">
        <v>5</v>
      </c>
      <c r="B15" s="204"/>
      <c r="C15" s="16"/>
      <c r="D15" s="17">
        <v>0</v>
      </c>
      <c r="E15" s="17">
        <v>0</v>
      </c>
      <c r="F15" s="17">
        <f t="shared" ref="F15:K15" si="2">F16+F173+F177+F187-F218-F268-F223</f>
        <v>20500000</v>
      </c>
      <c r="G15" s="17">
        <f t="shared" si="2"/>
        <v>23073000</v>
      </c>
      <c r="H15" s="17">
        <f t="shared" si="2"/>
        <v>20668462</v>
      </c>
      <c r="I15" s="17">
        <f t="shared" si="2"/>
        <v>20668462</v>
      </c>
      <c r="J15" s="17">
        <f t="shared" si="2"/>
        <v>20668462</v>
      </c>
      <c r="K15" s="17">
        <f t="shared" si="2"/>
        <v>0</v>
      </c>
      <c r="L15" s="17">
        <f>L16+L173+L177+L187-L219-L223</f>
        <v>18496410</v>
      </c>
    </row>
    <row r="16" spans="1:13" ht="36.75" customHeight="1">
      <c r="A16" s="205" t="s">
        <v>6</v>
      </c>
      <c r="B16" s="206"/>
      <c r="C16" s="18" t="s">
        <v>7</v>
      </c>
      <c r="D16" s="19">
        <f t="shared" ref="D16:K16" si="3">D17+D52+D113+D129+D133+D136+D150+D154+D161+D223+D268</f>
        <v>24781900</v>
      </c>
      <c r="E16" s="19">
        <f t="shared" si="3"/>
        <v>13928800</v>
      </c>
      <c r="F16" s="19">
        <f t="shared" si="3"/>
        <v>42681900</v>
      </c>
      <c r="G16" s="19">
        <f t="shared" si="3"/>
        <v>34301800</v>
      </c>
      <c r="H16" s="19">
        <f t="shared" si="3"/>
        <v>28250571</v>
      </c>
      <c r="I16" s="19">
        <f t="shared" si="3"/>
        <v>28250571</v>
      </c>
      <c r="J16" s="19">
        <f t="shared" si="3"/>
        <v>28250571</v>
      </c>
      <c r="K16" s="19">
        <f t="shared" si="3"/>
        <v>0</v>
      </c>
      <c r="L16" s="19">
        <f>L17+L52+L113+L129+L133+L136+L150+L154+L161+L223+L219</f>
        <v>18518795</v>
      </c>
    </row>
    <row r="17" spans="1:12" s="23" customFormat="1" ht="24.95" hidden="1" customHeight="1">
      <c r="A17" s="207" t="s">
        <v>8</v>
      </c>
      <c r="B17" s="208"/>
      <c r="C17" s="20" t="s">
        <v>9</v>
      </c>
      <c r="D17" s="21"/>
      <c r="E17" s="21"/>
      <c r="F17" s="22">
        <f t="shared" ref="F17:L17" si="4">F18+F36+F44</f>
        <v>0</v>
      </c>
      <c r="G17" s="22">
        <f t="shared" si="4"/>
        <v>0</v>
      </c>
      <c r="H17" s="22">
        <f t="shared" si="4"/>
        <v>0</v>
      </c>
      <c r="I17" s="22">
        <f t="shared" si="4"/>
        <v>0</v>
      </c>
      <c r="J17" s="22">
        <f t="shared" si="4"/>
        <v>0</v>
      </c>
      <c r="K17" s="22">
        <f t="shared" si="4"/>
        <v>0</v>
      </c>
      <c r="L17" s="22">
        <f t="shared" si="4"/>
        <v>0</v>
      </c>
    </row>
    <row r="18" spans="1:12" ht="20.100000000000001" hidden="1" customHeight="1">
      <c r="A18" s="24" t="s">
        <v>10</v>
      </c>
      <c r="B18" s="24"/>
      <c r="C18" s="25" t="s">
        <v>11</v>
      </c>
      <c r="D18" s="26"/>
      <c r="E18" s="26"/>
      <c r="F18" s="27">
        <f t="shared" ref="F18:L18" si="5">F19+F23+F24+F29+F28+F30+F31+F32+F33+F34+F35</f>
        <v>0</v>
      </c>
      <c r="G18" s="27">
        <f t="shared" si="5"/>
        <v>0</v>
      </c>
      <c r="H18" s="27">
        <f t="shared" si="5"/>
        <v>0</v>
      </c>
      <c r="I18" s="27">
        <f t="shared" si="5"/>
        <v>0</v>
      </c>
      <c r="J18" s="27">
        <f t="shared" si="5"/>
        <v>0</v>
      </c>
      <c r="K18" s="27">
        <f t="shared" si="5"/>
        <v>0</v>
      </c>
      <c r="L18" s="27">
        <f t="shared" si="5"/>
        <v>0</v>
      </c>
    </row>
    <row r="19" spans="1:12" ht="20.100000000000001" hidden="1" customHeight="1">
      <c r="A19" s="28"/>
      <c r="B19" s="29" t="s">
        <v>12</v>
      </c>
      <c r="C19" s="30" t="s">
        <v>13</v>
      </c>
      <c r="D19" s="31"/>
      <c r="E19" s="31"/>
      <c r="F19" s="32"/>
      <c r="G19" s="33"/>
      <c r="H19" s="33"/>
      <c r="I19" s="33"/>
      <c r="J19" s="33"/>
      <c r="K19" s="33">
        <f t="shared" ref="K19:K35" si="6">H19-J19</f>
        <v>0</v>
      </c>
      <c r="L19" s="33"/>
    </row>
    <row r="20" spans="1:12" s="39" customFormat="1" ht="20.100000000000001" hidden="1" customHeight="1">
      <c r="A20" s="34"/>
      <c r="B20" s="35" t="s">
        <v>14</v>
      </c>
      <c r="C20" s="36" t="s">
        <v>15</v>
      </c>
      <c r="D20" s="37"/>
      <c r="E20" s="37"/>
      <c r="F20" s="32"/>
      <c r="G20" s="38"/>
      <c r="H20" s="38"/>
      <c r="I20" s="38"/>
      <c r="J20" s="38"/>
      <c r="K20" s="33">
        <f t="shared" si="6"/>
        <v>0</v>
      </c>
      <c r="L20" s="38"/>
    </row>
    <row r="21" spans="1:12" s="39" customFormat="1" ht="20.100000000000001" hidden="1" customHeight="1">
      <c r="A21" s="34"/>
      <c r="B21" s="35" t="s">
        <v>16</v>
      </c>
      <c r="C21" s="36" t="s">
        <v>17</v>
      </c>
      <c r="D21" s="37"/>
      <c r="E21" s="37"/>
      <c r="F21" s="32"/>
      <c r="G21" s="38"/>
      <c r="H21" s="38"/>
      <c r="I21" s="38"/>
      <c r="J21" s="38"/>
      <c r="K21" s="33">
        <f t="shared" si="6"/>
        <v>0</v>
      </c>
      <c r="L21" s="38"/>
    </row>
    <row r="22" spans="1:12" s="39" customFormat="1" ht="20.100000000000001" hidden="1" customHeight="1">
      <c r="A22" s="34"/>
      <c r="B22" s="35" t="s">
        <v>18</v>
      </c>
      <c r="C22" s="36" t="s">
        <v>19</v>
      </c>
      <c r="D22" s="37"/>
      <c r="E22" s="37"/>
      <c r="F22" s="32"/>
      <c r="G22" s="38"/>
      <c r="H22" s="38"/>
      <c r="I22" s="38"/>
      <c r="J22" s="38"/>
      <c r="K22" s="33">
        <f t="shared" si="6"/>
        <v>0</v>
      </c>
      <c r="L22" s="38"/>
    </row>
    <row r="23" spans="1:12" ht="20.100000000000001" hidden="1" customHeight="1">
      <c r="A23" s="28"/>
      <c r="B23" s="29" t="s">
        <v>20</v>
      </c>
      <c r="C23" s="30" t="s">
        <v>21</v>
      </c>
      <c r="D23" s="31"/>
      <c r="E23" s="31"/>
      <c r="F23" s="32"/>
      <c r="G23" s="33"/>
      <c r="H23" s="40"/>
      <c r="I23" s="40"/>
      <c r="J23" s="40"/>
      <c r="K23" s="33">
        <f t="shared" si="6"/>
        <v>0</v>
      </c>
      <c r="L23" s="40"/>
    </row>
    <row r="24" spans="1:12" ht="20.100000000000001" hidden="1" customHeight="1">
      <c r="A24" s="28"/>
      <c r="B24" s="29" t="s">
        <v>22</v>
      </c>
      <c r="C24" s="30" t="s">
        <v>23</v>
      </c>
      <c r="D24" s="31"/>
      <c r="E24" s="31"/>
      <c r="F24" s="32"/>
      <c r="G24" s="33"/>
      <c r="H24" s="40"/>
      <c r="I24" s="40"/>
      <c r="J24" s="40"/>
      <c r="K24" s="33">
        <f t="shared" si="6"/>
        <v>0</v>
      </c>
      <c r="L24" s="40"/>
    </row>
    <row r="25" spans="1:12" ht="20.100000000000001" hidden="1" customHeight="1">
      <c r="A25" s="28"/>
      <c r="B25" s="29" t="s">
        <v>24</v>
      </c>
      <c r="C25" s="30" t="s">
        <v>25</v>
      </c>
      <c r="D25" s="31"/>
      <c r="E25" s="31"/>
      <c r="F25" s="41"/>
      <c r="G25" s="33" t="s">
        <v>26</v>
      </c>
      <c r="H25" s="33" t="s">
        <v>26</v>
      </c>
      <c r="I25" s="33" t="s">
        <v>26</v>
      </c>
      <c r="J25" s="33" t="s">
        <v>26</v>
      </c>
      <c r="K25" s="33" t="e">
        <f t="shared" si="6"/>
        <v>#VALUE!</v>
      </c>
      <c r="L25" s="33" t="s">
        <v>26</v>
      </c>
    </row>
    <row r="26" spans="1:12" ht="20.100000000000001" hidden="1" customHeight="1">
      <c r="A26" s="28"/>
      <c r="B26" s="29" t="s">
        <v>27</v>
      </c>
      <c r="C26" s="30" t="s">
        <v>28</v>
      </c>
      <c r="D26" s="31"/>
      <c r="E26" s="31"/>
      <c r="F26" s="41"/>
      <c r="G26" s="33" t="s">
        <v>26</v>
      </c>
      <c r="H26" s="40" t="s">
        <v>26</v>
      </c>
      <c r="I26" s="40" t="s">
        <v>26</v>
      </c>
      <c r="J26" s="40" t="s">
        <v>26</v>
      </c>
      <c r="K26" s="33" t="e">
        <f t="shared" si="6"/>
        <v>#VALUE!</v>
      </c>
      <c r="L26" s="40" t="s">
        <v>26</v>
      </c>
    </row>
    <row r="27" spans="1:12" ht="20.100000000000001" hidden="1" customHeight="1">
      <c r="A27" s="28"/>
      <c r="B27" s="29" t="s">
        <v>29</v>
      </c>
      <c r="C27" s="30" t="s">
        <v>30</v>
      </c>
      <c r="D27" s="31"/>
      <c r="E27" s="31"/>
      <c r="F27" s="41"/>
      <c r="G27" s="33" t="s">
        <v>26</v>
      </c>
      <c r="H27" s="33" t="s">
        <v>26</v>
      </c>
      <c r="I27" s="33" t="s">
        <v>26</v>
      </c>
      <c r="J27" s="33" t="s">
        <v>26</v>
      </c>
      <c r="K27" s="33" t="e">
        <f t="shared" si="6"/>
        <v>#VALUE!</v>
      </c>
      <c r="L27" s="33" t="s">
        <v>26</v>
      </c>
    </row>
    <row r="28" spans="1:12" ht="20.100000000000001" hidden="1" customHeight="1">
      <c r="A28" s="28"/>
      <c r="B28" s="29" t="s">
        <v>31</v>
      </c>
      <c r="C28" s="30" t="s">
        <v>32</v>
      </c>
      <c r="D28" s="31"/>
      <c r="E28" s="31"/>
      <c r="F28" s="42"/>
      <c r="G28" s="33"/>
      <c r="H28" s="33"/>
      <c r="I28" s="33"/>
      <c r="J28" s="33"/>
      <c r="K28" s="33">
        <f t="shared" si="6"/>
        <v>0</v>
      </c>
      <c r="L28" s="33"/>
    </row>
    <row r="29" spans="1:12" ht="20.100000000000001" hidden="1" customHeight="1">
      <c r="A29" s="28"/>
      <c r="B29" s="29" t="s">
        <v>33</v>
      </c>
      <c r="C29" s="30" t="s">
        <v>34</v>
      </c>
      <c r="D29" s="31"/>
      <c r="E29" s="31"/>
      <c r="F29" s="42"/>
      <c r="G29" s="33"/>
      <c r="H29" s="33"/>
      <c r="I29" s="33"/>
      <c r="J29" s="33"/>
      <c r="K29" s="33">
        <f t="shared" si="6"/>
        <v>0</v>
      </c>
      <c r="L29" s="33"/>
    </row>
    <row r="30" spans="1:12" ht="20.100000000000001" hidden="1" customHeight="1">
      <c r="A30" s="28"/>
      <c r="B30" s="29" t="s">
        <v>35</v>
      </c>
      <c r="C30" s="30" t="s">
        <v>36</v>
      </c>
      <c r="D30" s="31"/>
      <c r="E30" s="31"/>
      <c r="F30" s="42"/>
      <c r="G30" s="33"/>
      <c r="H30" s="33"/>
      <c r="I30" s="33"/>
      <c r="J30" s="33"/>
      <c r="K30" s="33">
        <f t="shared" si="6"/>
        <v>0</v>
      </c>
      <c r="L30" s="33"/>
    </row>
    <row r="31" spans="1:12" ht="20.100000000000001" hidden="1" customHeight="1">
      <c r="A31" s="43"/>
      <c r="B31" s="44" t="s">
        <v>37</v>
      </c>
      <c r="C31" s="30" t="s">
        <v>38</v>
      </c>
      <c r="D31" s="31"/>
      <c r="E31" s="31"/>
      <c r="F31" s="42"/>
      <c r="G31" s="33"/>
      <c r="H31" s="33"/>
      <c r="I31" s="33"/>
      <c r="J31" s="33"/>
      <c r="K31" s="33">
        <f t="shared" si="6"/>
        <v>0</v>
      </c>
      <c r="L31" s="33"/>
    </row>
    <row r="32" spans="1:12" ht="20.100000000000001" hidden="1" customHeight="1">
      <c r="A32" s="43"/>
      <c r="B32" s="44" t="s">
        <v>39</v>
      </c>
      <c r="C32" s="30" t="s">
        <v>40</v>
      </c>
      <c r="D32" s="31"/>
      <c r="E32" s="31"/>
      <c r="F32" s="42"/>
      <c r="G32" s="33"/>
      <c r="H32" s="33"/>
      <c r="I32" s="33"/>
      <c r="J32" s="33"/>
      <c r="K32" s="33">
        <f t="shared" si="6"/>
        <v>0</v>
      </c>
      <c r="L32" s="33"/>
    </row>
    <row r="33" spans="1:12" ht="20.100000000000001" hidden="1" customHeight="1">
      <c r="A33" s="43"/>
      <c r="B33" s="44" t="s">
        <v>41</v>
      </c>
      <c r="C33" s="30" t="s">
        <v>42</v>
      </c>
      <c r="D33" s="31"/>
      <c r="E33" s="31"/>
      <c r="F33" s="42"/>
      <c r="G33" s="33"/>
      <c r="H33" s="33"/>
      <c r="I33" s="33"/>
      <c r="J33" s="33"/>
      <c r="K33" s="33">
        <f t="shared" si="6"/>
        <v>0</v>
      </c>
      <c r="L33" s="33"/>
    </row>
    <row r="34" spans="1:12" ht="20.100000000000001" hidden="1" customHeight="1">
      <c r="A34" s="43"/>
      <c r="B34" s="44" t="s">
        <v>43</v>
      </c>
      <c r="C34" s="30" t="s">
        <v>44</v>
      </c>
      <c r="D34" s="31"/>
      <c r="E34" s="31"/>
      <c r="F34" s="42"/>
      <c r="G34" s="33"/>
      <c r="H34" s="33"/>
      <c r="I34" s="33"/>
      <c r="J34" s="33"/>
      <c r="K34" s="33">
        <f t="shared" si="6"/>
        <v>0</v>
      </c>
      <c r="L34" s="33"/>
    </row>
    <row r="35" spans="1:12" ht="20.100000000000001" hidden="1" customHeight="1">
      <c r="A35" s="43"/>
      <c r="B35" s="29" t="s">
        <v>45</v>
      </c>
      <c r="C35" s="30" t="s">
        <v>46</v>
      </c>
      <c r="D35" s="31"/>
      <c r="E35" s="31"/>
      <c r="F35" s="42"/>
      <c r="G35" s="33"/>
      <c r="H35" s="33"/>
      <c r="I35" s="33"/>
      <c r="J35" s="33"/>
      <c r="K35" s="33">
        <f t="shared" si="6"/>
        <v>0</v>
      </c>
      <c r="L35" s="33"/>
    </row>
    <row r="36" spans="1:12" ht="20.100000000000001" hidden="1" customHeight="1">
      <c r="A36" s="24" t="s">
        <v>47</v>
      </c>
      <c r="B36" s="45"/>
      <c r="C36" s="25" t="s">
        <v>48</v>
      </c>
      <c r="D36" s="26"/>
      <c r="E36" s="26"/>
      <c r="F36" s="46">
        <f t="shared" ref="F36:L36" si="7">F37+F38+F39+F40+F41+F43</f>
        <v>0</v>
      </c>
      <c r="G36" s="46">
        <f t="shared" si="7"/>
        <v>0</v>
      </c>
      <c r="H36" s="46">
        <f t="shared" si="7"/>
        <v>0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46">
        <f t="shared" si="7"/>
        <v>0</v>
      </c>
    </row>
    <row r="37" spans="1:12" ht="20.100000000000001" hidden="1" customHeight="1">
      <c r="A37" s="43"/>
      <c r="B37" s="29" t="s">
        <v>49</v>
      </c>
      <c r="C37" s="30" t="s">
        <v>50</v>
      </c>
      <c r="D37" s="31"/>
      <c r="E37" s="31"/>
      <c r="F37" s="42"/>
      <c r="G37" s="41"/>
      <c r="H37" s="41"/>
      <c r="I37" s="41"/>
      <c r="J37" s="41"/>
      <c r="K37" s="41">
        <f t="shared" ref="K37:K43" si="8">H37-J37</f>
        <v>0</v>
      </c>
      <c r="L37" s="41"/>
    </row>
    <row r="38" spans="1:12" ht="20.100000000000001" hidden="1" customHeight="1">
      <c r="A38" s="43"/>
      <c r="B38" s="29" t="s">
        <v>51</v>
      </c>
      <c r="C38" s="30" t="s">
        <v>52</v>
      </c>
      <c r="D38" s="31"/>
      <c r="E38" s="31"/>
      <c r="F38" s="42"/>
      <c r="G38" s="41"/>
      <c r="H38" s="41"/>
      <c r="I38" s="41"/>
      <c r="J38" s="41"/>
      <c r="K38" s="41">
        <f t="shared" si="8"/>
        <v>0</v>
      </c>
      <c r="L38" s="41"/>
    </row>
    <row r="39" spans="1:12" ht="20.100000000000001" hidden="1" customHeight="1">
      <c r="A39" s="43"/>
      <c r="B39" s="29" t="s">
        <v>53</v>
      </c>
      <c r="C39" s="30" t="s">
        <v>54</v>
      </c>
      <c r="D39" s="31"/>
      <c r="E39" s="31"/>
      <c r="F39" s="42"/>
      <c r="G39" s="41"/>
      <c r="H39" s="41"/>
      <c r="I39" s="41"/>
      <c r="J39" s="41"/>
      <c r="K39" s="41">
        <f t="shared" si="8"/>
        <v>0</v>
      </c>
      <c r="L39" s="41"/>
    </row>
    <row r="40" spans="1:12" ht="20.100000000000001" hidden="1" customHeight="1">
      <c r="A40" s="43"/>
      <c r="B40" s="29" t="s">
        <v>55</v>
      </c>
      <c r="C40" s="30" t="s">
        <v>56</v>
      </c>
      <c r="D40" s="31"/>
      <c r="E40" s="31"/>
      <c r="F40" s="42"/>
      <c r="G40" s="41"/>
      <c r="H40" s="41"/>
      <c r="I40" s="41"/>
      <c r="J40" s="41"/>
      <c r="K40" s="41">
        <f t="shared" si="8"/>
        <v>0</v>
      </c>
      <c r="L40" s="41"/>
    </row>
    <row r="41" spans="1:12" ht="20.100000000000001" hidden="1" customHeight="1">
      <c r="A41" s="43"/>
      <c r="B41" s="44" t="s">
        <v>57</v>
      </c>
      <c r="C41" s="30" t="s">
        <v>58</v>
      </c>
      <c r="D41" s="31"/>
      <c r="E41" s="31"/>
      <c r="F41" s="42"/>
      <c r="G41" s="41"/>
      <c r="H41" s="41"/>
      <c r="I41" s="41"/>
      <c r="J41" s="41"/>
      <c r="K41" s="41">
        <f t="shared" si="8"/>
        <v>0</v>
      </c>
      <c r="L41" s="41"/>
    </row>
    <row r="42" spans="1:12" ht="20.100000000000001" hidden="1" customHeight="1">
      <c r="A42" s="43"/>
      <c r="B42" s="44" t="s">
        <v>59</v>
      </c>
      <c r="C42" s="30" t="s">
        <v>60</v>
      </c>
      <c r="D42" s="31"/>
      <c r="E42" s="31"/>
      <c r="F42" s="42"/>
      <c r="G42" s="41" t="s">
        <v>26</v>
      </c>
      <c r="H42" s="41" t="s">
        <v>26</v>
      </c>
      <c r="I42" s="41" t="s">
        <v>26</v>
      </c>
      <c r="J42" s="41" t="s">
        <v>26</v>
      </c>
      <c r="K42" s="41" t="e">
        <f t="shared" si="8"/>
        <v>#VALUE!</v>
      </c>
      <c r="L42" s="41" t="s">
        <v>26</v>
      </c>
    </row>
    <row r="43" spans="1:12" ht="20.100000000000001" hidden="1" customHeight="1">
      <c r="A43" s="28"/>
      <c r="B43" s="29" t="s">
        <v>61</v>
      </c>
      <c r="C43" s="30" t="s">
        <v>62</v>
      </c>
      <c r="D43" s="31"/>
      <c r="E43" s="31"/>
      <c r="F43" s="42"/>
      <c r="G43" s="41"/>
      <c r="H43" s="41"/>
      <c r="I43" s="41"/>
      <c r="J43" s="41"/>
      <c r="K43" s="41">
        <f t="shared" si="8"/>
        <v>0</v>
      </c>
      <c r="L43" s="41"/>
    </row>
    <row r="44" spans="1:12" ht="20.100000000000001" hidden="1" customHeight="1">
      <c r="A44" s="47" t="s">
        <v>63</v>
      </c>
      <c r="B44" s="48"/>
      <c r="C44" s="25" t="s">
        <v>64</v>
      </c>
      <c r="D44" s="26"/>
      <c r="E44" s="26"/>
      <c r="F44" s="46">
        <f t="shared" ref="F44:L44" si="9">F45+F46+F47+F48+F49+F50</f>
        <v>0</v>
      </c>
      <c r="G44" s="46">
        <f t="shared" si="9"/>
        <v>0</v>
      </c>
      <c r="H44" s="46">
        <f t="shared" si="9"/>
        <v>0</v>
      </c>
      <c r="I44" s="46">
        <f t="shared" si="9"/>
        <v>0</v>
      </c>
      <c r="J44" s="46">
        <f t="shared" si="9"/>
        <v>0</v>
      </c>
      <c r="K44" s="46">
        <f t="shared" si="9"/>
        <v>0</v>
      </c>
      <c r="L44" s="46">
        <f t="shared" si="9"/>
        <v>0</v>
      </c>
    </row>
    <row r="45" spans="1:12" ht="20.100000000000001" hidden="1" customHeight="1">
      <c r="A45" s="43"/>
      <c r="B45" s="49" t="s">
        <v>65</v>
      </c>
      <c r="C45" s="30" t="s">
        <v>66</v>
      </c>
      <c r="D45" s="31"/>
      <c r="E45" s="31"/>
      <c r="F45" s="42"/>
      <c r="G45" s="33"/>
      <c r="H45" s="33"/>
      <c r="I45" s="33"/>
      <c r="J45" s="33"/>
      <c r="K45" s="33">
        <f t="shared" ref="K45:K51" si="10">H45-J45</f>
        <v>0</v>
      </c>
      <c r="L45" s="33"/>
    </row>
    <row r="46" spans="1:12" ht="20.100000000000001" hidden="1" customHeight="1">
      <c r="A46" s="50"/>
      <c r="B46" s="44" t="s">
        <v>67</v>
      </c>
      <c r="C46" s="30" t="s">
        <v>68</v>
      </c>
      <c r="D46" s="31"/>
      <c r="E46" s="31"/>
      <c r="F46" s="42"/>
      <c r="G46" s="33"/>
      <c r="H46" s="33"/>
      <c r="I46" s="33"/>
      <c r="J46" s="33"/>
      <c r="K46" s="33">
        <f t="shared" si="10"/>
        <v>0</v>
      </c>
      <c r="L46" s="33"/>
    </row>
    <row r="47" spans="1:12" ht="20.100000000000001" hidden="1" customHeight="1">
      <c r="A47" s="50"/>
      <c r="B47" s="44" t="s">
        <v>69</v>
      </c>
      <c r="C47" s="30" t="s">
        <v>70</v>
      </c>
      <c r="D47" s="31"/>
      <c r="E47" s="31"/>
      <c r="F47" s="42"/>
      <c r="G47" s="33"/>
      <c r="H47" s="33"/>
      <c r="I47" s="33"/>
      <c r="J47" s="33"/>
      <c r="K47" s="33">
        <f t="shared" si="10"/>
        <v>0</v>
      </c>
      <c r="L47" s="33"/>
    </row>
    <row r="48" spans="1:12" ht="20.100000000000001" hidden="1" customHeight="1">
      <c r="A48" s="50"/>
      <c r="B48" s="51" t="s">
        <v>71</v>
      </c>
      <c r="C48" s="30" t="s">
        <v>72</v>
      </c>
      <c r="D48" s="31"/>
      <c r="E48" s="31"/>
      <c r="F48" s="42"/>
      <c r="G48" s="33"/>
      <c r="H48" s="33"/>
      <c r="I48" s="33"/>
      <c r="J48" s="33"/>
      <c r="K48" s="33">
        <f t="shared" si="10"/>
        <v>0</v>
      </c>
      <c r="L48" s="33"/>
    </row>
    <row r="49" spans="1:12" ht="20.100000000000001" hidden="1" customHeight="1">
      <c r="A49" s="50"/>
      <c r="B49" s="51" t="s">
        <v>73</v>
      </c>
      <c r="C49" s="30" t="s">
        <v>74</v>
      </c>
      <c r="D49" s="31"/>
      <c r="E49" s="31"/>
      <c r="F49" s="42"/>
      <c r="G49" s="33"/>
      <c r="H49" s="33"/>
      <c r="I49" s="33"/>
      <c r="J49" s="33"/>
      <c r="K49" s="33">
        <f t="shared" si="10"/>
        <v>0</v>
      </c>
      <c r="L49" s="33"/>
    </row>
    <row r="50" spans="1:12" ht="20.100000000000001" hidden="1" customHeight="1">
      <c r="A50" s="50"/>
      <c r="B50" s="44" t="s">
        <v>75</v>
      </c>
      <c r="C50" s="30" t="s">
        <v>76</v>
      </c>
      <c r="D50" s="31"/>
      <c r="E50" s="31"/>
      <c r="F50" s="42"/>
      <c r="G50" s="33"/>
      <c r="H50" s="33"/>
      <c r="I50" s="33"/>
      <c r="J50" s="33"/>
      <c r="K50" s="33">
        <f t="shared" si="10"/>
        <v>0</v>
      </c>
      <c r="L50" s="33"/>
    </row>
    <row r="51" spans="1:12" ht="20.100000000000001" hidden="1" customHeight="1">
      <c r="A51" s="50"/>
      <c r="B51" s="35" t="s">
        <v>77</v>
      </c>
      <c r="C51" s="52" t="s">
        <v>78</v>
      </c>
      <c r="D51" s="53"/>
      <c r="E51" s="53"/>
      <c r="F51" s="42" t="e">
        <f>H51+I51+J51+K51</f>
        <v>#VALUE!</v>
      </c>
      <c r="G51" s="54" t="s">
        <v>26</v>
      </c>
      <c r="H51" s="54" t="s">
        <v>26</v>
      </c>
      <c r="I51" s="54" t="s">
        <v>26</v>
      </c>
      <c r="J51" s="54" t="s">
        <v>26</v>
      </c>
      <c r="K51" s="33" t="e">
        <f t="shared" si="10"/>
        <v>#VALUE!</v>
      </c>
      <c r="L51" s="54" t="s">
        <v>26</v>
      </c>
    </row>
    <row r="52" spans="1:12" s="23" customFormat="1" ht="30" customHeight="1">
      <c r="A52" s="209" t="s">
        <v>79</v>
      </c>
      <c r="B52" s="210"/>
      <c r="C52" s="20" t="s">
        <v>80</v>
      </c>
      <c r="D52" s="21"/>
      <c r="E52" s="21"/>
      <c r="F52" s="55">
        <f>F53+F64+F65+F68+F76+F80+F83+F84+F85+F86+F87+F88+F89+F90+F91+F92+F93+F94+F95+F96+F97+F101+F102+F103+F73</f>
        <v>17900000</v>
      </c>
      <c r="G52" s="55">
        <f t="shared" ref="G52:L52" si="11">G53+G64+G65+G68+G76+G80+G83+G84+G85+G86+G87+G88+G89+G90+G91+G92+G93+G94+G95+G96+G97+G101+G102+G103+G73</f>
        <v>20373000</v>
      </c>
      <c r="H52" s="55">
        <f t="shared" si="11"/>
        <v>18100382</v>
      </c>
      <c r="I52" s="55">
        <f t="shared" si="11"/>
        <v>18100382</v>
      </c>
      <c r="J52" s="55">
        <f t="shared" si="11"/>
        <v>18100382</v>
      </c>
      <c r="K52" s="55">
        <f t="shared" si="11"/>
        <v>0</v>
      </c>
      <c r="L52" s="55">
        <f t="shared" si="11"/>
        <v>18168131</v>
      </c>
    </row>
    <row r="53" spans="1:12" ht="20.100000000000001" customHeight="1">
      <c r="A53" s="56" t="s">
        <v>81</v>
      </c>
      <c r="B53" s="57"/>
      <c r="C53" s="25" t="s">
        <v>82</v>
      </c>
      <c r="D53" s="26"/>
      <c r="E53" s="26"/>
      <c r="F53" s="46">
        <f t="shared" ref="F53:L53" si="12">F54+F55+F56+F57+F58+F59+F61+F60+F62+F63</f>
        <v>12899000</v>
      </c>
      <c r="G53" s="46">
        <f t="shared" si="12"/>
        <v>13092000</v>
      </c>
      <c r="H53" s="46">
        <f t="shared" si="12"/>
        <v>11419481</v>
      </c>
      <c r="I53" s="46">
        <f t="shared" si="12"/>
        <v>11419481</v>
      </c>
      <c r="J53" s="46">
        <f t="shared" si="12"/>
        <v>11419481</v>
      </c>
      <c r="K53" s="46">
        <f t="shared" si="12"/>
        <v>0</v>
      </c>
      <c r="L53" s="46">
        <f t="shared" si="12"/>
        <v>11462531</v>
      </c>
    </row>
    <row r="54" spans="1:12" ht="20.100000000000001" customHeight="1">
      <c r="A54" s="58"/>
      <c r="B54" s="59" t="s">
        <v>83</v>
      </c>
      <c r="C54" s="30" t="s">
        <v>84</v>
      </c>
      <c r="D54" s="31"/>
      <c r="E54" s="31"/>
      <c r="F54" s="42">
        <f>'[1]70,50'!L13+'[1]70,06'!L13</f>
        <v>10000</v>
      </c>
      <c r="G54" s="42">
        <f>'[1]70,50'!M13+'[1]70,06'!M13</f>
        <v>5000</v>
      </c>
      <c r="H54" s="42">
        <f>'[1]70,50'!N13+'[1]70,06'!N13</f>
        <v>925</v>
      </c>
      <c r="I54" s="42">
        <f>'[1]70,50'!O13+'[1]70,06'!O13</f>
        <v>925</v>
      </c>
      <c r="J54" s="42">
        <f>'[1]70,50'!P13+'[1]70,06'!P13</f>
        <v>925</v>
      </c>
      <c r="K54" s="42">
        <f>'[1]70,50'!Q13+'[1]70,06'!Q13</f>
        <v>0</v>
      </c>
      <c r="L54" s="42">
        <f>'[1]70,50'!R13+'[1]70,06'!R13</f>
        <v>925</v>
      </c>
    </row>
    <row r="55" spans="1:12" ht="17.25" customHeight="1">
      <c r="A55" s="58"/>
      <c r="B55" s="59" t="s">
        <v>85</v>
      </c>
      <c r="C55" s="30" t="s">
        <v>86</v>
      </c>
      <c r="D55" s="31"/>
      <c r="E55" s="31"/>
      <c r="F55" s="42">
        <f>'[1]70,50'!L14</f>
        <v>8000</v>
      </c>
      <c r="G55" s="42">
        <f>'[1]70,50'!M14</f>
        <v>3000</v>
      </c>
      <c r="H55" s="42">
        <f>'[1]70,50'!N14</f>
        <v>1548</v>
      </c>
      <c r="I55" s="42">
        <f>'[1]70,50'!O14</f>
        <v>1548</v>
      </c>
      <c r="J55" s="42">
        <f>'[1]70,50'!P14</f>
        <v>1548</v>
      </c>
      <c r="K55" s="42">
        <f>'[1]70,50'!Q14</f>
        <v>0</v>
      </c>
      <c r="L55" s="42">
        <f>'[1]70,50'!R14</f>
        <v>1548</v>
      </c>
    </row>
    <row r="56" spans="1:12" ht="17.25" customHeight="1">
      <c r="A56" s="58"/>
      <c r="B56" s="59" t="s">
        <v>87</v>
      </c>
      <c r="C56" s="30" t="s">
        <v>88</v>
      </c>
      <c r="D56" s="31"/>
      <c r="E56" s="31"/>
      <c r="F56" s="42">
        <f>'[1]70,06'!L14+'[1]70,50'!L15</f>
        <v>8700000</v>
      </c>
      <c r="G56" s="42">
        <f>'[1]70,06'!M14+'[1]70,50'!M15</f>
        <v>10000000</v>
      </c>
      <c r="H56" s="42">
        <f>'[1]70,06'!N14+'[1]70,50'!N15</f>
        <v>8459403</v>
      </c>
      <c r="I56" s="42">
        <f>'[1]70,06'!O14+'[1]70,50'!O15</f>
        <v>8459403</v>
      </c>
      <c r="J56" s="42">
        <f>'[1]70,06'!P14+'[1]70,50'!P15</f>
        <v>8459403</v>
      </c>
      <c r="K56" s="42">
        <f>'[1]70,06'!Q14+'[1]70,50'!Q15</f>
        <v>0</v>
      </c>
      <c r="L56" s="42">
        <f>'[1]70,06'!R14+'[1]70,50'!R15</f>
        <v>8502053</v>
      </c>
    </row>
    <row r="57" spans="1:12" ht="17.25" customHeight="1">
      <c r="A57" s="58"/>
      <c r="B57" s="59" t="s">
        <v>89</v>
      </c>
      <c r="C57" s="30" t="s">
        <v>90</v>
      </c>
      <c r="D57" s="31"/>
      <c r="E57" s="31"/>
      <c r="F57" s="42">
        <f>'[1]70,50'!L16</f>
        <v>3980000</v>
      </c>
      <c r="G57" s="42">
        <f>'[1]70,50'!M16</f>
        <v>2926500</v>
      </c>
      <c r="H57" s="42">
        <f>'[1]70,50'!N16</f>
        <v>2824857</v>
      </c>
      <c r="I57" s="42">
        <f>'[1]70,50'!O16</f>
        <v>2824857</v>
      </c>
      <c r="J57" s="42">
        <f>'[1]70,50'!P16</f>
        <v>2824857</v>
      </c>
      <c r="K57" s="42">
        <f>'[1]70,50'!Q16</f>
        <v>0</v>
      </c>
      <c r="L57" s="42">
        <f>'[1]70,50'!R16</f>
        <v>2824857</v>
      </c>
    </row>
    <row r="58" spans="1:12" ht="17.25" customHeight="1">
      <c r="A58" s="58"/>
      <c r="B58" s="59" t="s">
        <v>91</v>
      </c>
      <c r="C58" s="30" t="s">
        <v>92</v>
      </c>
      <c r="D58" s="31"/>
      <c r="E58" s="31"/>
      <c r="F58" s="42"/>
      <c r="G58" s="60"/>
      <c r="H58" s="60"/>
      <c r="I58" s="60"/>
      <c r="J58" s="60"/>
      <c r="K58" s="60">
        <v>0</v>
      </c>
      <c r="L58" s="60"/>
    </row>
    <row r="59" spans="1:12" ht="17.25" customHeight="1">
      <c r="A59" s="58"/>
      <c r="B59" s="59" t="s">
        <v>93</v>
      </c>
      <c r="C59" s="30" t="s">
        <v>94</v>
      </c>
      <c r="D59" s="31"/>
      <c r="E59" s="31"/>
      <c r="F59" s="42">
        <f>'[1]70,06'!L15+'[1]70,50'!L17</f>
        <v>14000</v>
      </c>
      <c r="G59" s="42">
        <f>'[1]70,06'!M15+'[1]70,50'!M17</f>
        <v>9000</v>
      </c>
      <c r="H59" s="42">
        <f>'[1]70,06'!N15+'[1]70,50'!N17</f>
        <v>6237</v>
      </c>
      <c r="I59" s="42">
        <f>'[1]70,06'!O15+'[1]70,50'!O17</f>
        <v>6237</v>
      </c>
      <c r="J59" s="42">
        <f>'[1]70,06'!P15+'[1]70,50'!P17</f>
        <v>6237</v>
      </c>
      <c r="K59" s="42">
        <f>'[1]70,06'!Q15+'[1]70,50'!Q17</f>
        <v>0</v>
      </c>
      <c r="L59" s="42">
        <f>'[1]70,06'!R15+'[1]70,50'!R17</f>
        <v>6237</v>
      </c>
    </row>
    <row r="60" spans="1:12" ht="17.25" customHeight="1">
      <c r="A60" s="58"/>
      <c r="B60" s="59" t="s">
        <v>95</v>
      </c>
      <c r="C60" s="30" t="s">
        <v>96</v>
      </c>
      <c r="D60" s="31"/>
      <c r="E60" s="31"/>
      <c r="F60" s="42"/>
      <c r="G60" s="60"/>
      <c r="H60" s="60"/>
      <c r="I60" s="60"/>
      <c r="J60" s="60"/>
      <c r="K60" s="60">
        <v>0</v>
      </c>
      <c r="L60" s="60"/>
    </row>
    <row r="61" spans="1:12" ht="15" customHeight="1">
      <c r="A61" s="58"/>
      <c r="B61" s="59" t="s">
        <v>97</v>
      </c>
      <c r="C61" s="30" t="s">
        <v>98</v>
      </c>
      <c r="D61" s="31"/>
      <c r="E61" s="31"/>
      <c r="F61" s="42">
        <f>'[1]70,50'!L18</f>
        <v>7000</v>
      </c>
      <c r="G61" s="42">
        <f>'[1]70,50'!M18</f>
        <v>7000</v>
      </c>
      <c r="H61" s="42">
        <f>'[1]70,50'!N18</f>
        <v>3497</v>
      </c>
      <c r="I61" s="42">
        <f>'[1]70,50'!O18</f>
        <v>3497</v>
      </c>
      <c r="J61" s="42">
        <f>'[1]70,50'!P18</f>
        <v>3497</v>
      </c>
      <c r="K61" s="42">
        <f>'[1]70,50'!Q18</f>
        <v>0</v>
      </c>
      <c r="L61" s="42">
        <f>'[1]70,50'!R18</f>
        <v>3497</v>
      </c>
    </row>
    <row r="62" spans="1:12" ht="15" customHeight="1">
      <c r="A62" s="58"/>
      <c r="B62" s="61" t="s">
        <v>99</v>
      </c>
      <c r="C62" s="30" t="s">
        <v>100</v>
      </c>
      <c r="D62" s="31"/>
      <c r="E62" s="31"/>
      <c r="F62" s="42">
        <f>'[1]70,50'!L19</f>
        <v>60000</v>
      </c>
      <c r="G62" s="42">
        <f>'[1]70,50'!M19</f>
        <v>28500</v>
      </c>
      <c r="H62" s="42">
        <f>'[1]70,50'!N19</f>
        <v>27255</v>
      </c>
      <c r="I62" s="42">
        <f>'[1]70,50'!O19</f>
        <v>27255</v>
      </c>
      <c r="J62" s="42">
        <f>'[1]70,50'!P19</f>
        <v>27255</v>
      </c>
      <c r="K62" s="42">
        <f>'[1]70,50'!Q19</f>
        <v>0</v>
      </c>
      <c r="L62" s="42">
        <f>'[1]70,50'!R19</f>
        <v>27655</v>
      </c>
    </row>
    <row r="63" spans="1:12" ht="15" customHeight="1">
      <c r="A63" s="58"/>
      <c r="B63" s="59" t="s">
        <v>101</v>
      </c>
      <c r="C63" s="30" t="s">
        <v>102</v>
      </c>
      <c r="D63" s="31"/>
      <c r="E63" s="31"/>
      <c r="F63" s="42">
        <f>'[1]70,06'!L16+'[1]70,50'!L20</f>
        <v>120000</v>
      </c>
      <c r="G63" s="42">
        <f>'[1]70,06'!M16+'[1]70,50'!M20</f>
        <v>113000</v>
      </c>
      <c r="H63" s="42">
        <f>'[1]70,06'!N16+'[1]70,50'!N20</f>
        <v>95759</v>
      </c>
      <c r="I63" s="42">
        <f>'[1]70,06'!O16+'[1]70,50'!O20</f>
        <v>95759</v>
      </c>
      <c r="J63" s="42">
        <f>'[1]70,06'!P16+'[1]70,50'!P20</f>
        <v>95759</v>
      </c>
      <c r="K63" s="42">
        <f>'[1]70,06'!Q16+'[1]70,50'!Q20</f>
        <v>0</v>
      </c>
      <c r="L63" s="42">
        <f>'[1]70,06'!R16+'[1]70,50'!R20</f>
        <v>95759</v>
      </c>
    </row>
    <row r="64" spans="1:12" ht="15" customHeight="1">
      <c r="A64" s="62" t="s">
        <v>103</v>
      </c>
      <c r="B64" s="57"/>
      <c r="C64" s="25" t="s">
        <v>104</v>
      </c>
      <c r="D64" s="26"/>
      <c r="E64" s="26"/>
      <c r="F64" s="46">
        <f>'[1]70,50'!L21</f>
        <v>1000000</v>
      </c>
      <c r="G64" s="46">
        <f>'[1]70,50'!M21</f>
        <v>2381500</v>
      </c>
      <c r="H64" s="46">
        <f>'[1]70,50'!N21</f>
        <v>2317196</v>
      </c>
      <c r="I64" s="46">
        <f>'[1]70,50'!O21</f>
        <v>2317196</v>
      </c>
      <c r="J64" s="46">
        <f>'[1]70,50'!P21</f>
        <v>2317196</v>
      </c>
      <c r="K64" s="46">
        <f>'[1]70,50'!Q21</f>
        <v>0</v>
      </c>
      <c r="L64" s="46">
        <f>'[1]70,50'!R21</f>
        <v>2317196</v>
      </c>
    </row>
    <row r="65" spans="1:12" ht="17.25" hidden="1" customHeight="1">
      <c r="A65" s="62" t="s">
        <v>105</v>
      </c>
      <c r="B65" s="63"/>
      <c r="C65" s="25" t="s">
        <v>106</v>
      </c>
      <c r="D65" s="26"/>
      <c r="E65" s="26"/>
      <c r="F65" s="46">
        <f t="shared" ref="F65:L65" si="13">F66+F67</f>
        <v>0</v>
      </c>
      <c r="G65" s="46">
        <f t="shared" si="13"/>
        <v>0</v>
      </c>
      <c r="H65" s="46">
        <f t="shared" si="13"/>
        <v>0</v>
      </c>
      <c r="I65" s="46">
        <f t="shared" si="13"/>
        <v>0</v>
      </c>
      <c r="J65" s="46">
        <f t="shared" si="13"/>
        <v>0</v>
      </c>
      <c r="K65" s="46">
        <f t="shared" si="13"/>
        <v>0</v>
      </c>
      <c r="L65" s="46">
        <f t="shared" si="13"/>
        <v>0</v>
      </c>
    </row>
    <row r="66" spans="1:12" ht="17.25" hidden="1" customHeight="1">
      <c r="A66" s="64"/>
      <c r="B66" s="61" t="s">
        <v>107</v>
      </c>
      <c r="C66" s="30" t="s">
        <v>108</v>
      </c>
      <c r="D66" s="31"/>
      <c r="E66" s="31"/>
      <c r="F66" s="42"/>
      <c r="G66" s="60"/>
      <c r="H66" s="60"/>
      <c r="I66" s="60"/>
      <c r="J66" s="60"/>
      <c r="K66" s="60">
        <f>H66-J66</f>
        <v>0</v>
      </c>
      <c r="L66" s="60"/>
    </row>
    <row r="67" spans="1:12" ht="17.25" hidden="1" customHeight="1">
      <c r="A67" s="64"/>
      <c r="B67" s="61" t="s">
        <v>109</v>
      </c>
      <c r="C67" s="30" t="s">
        <v>110</v>
      </c>
      <c r="D67" s="31"/>
      <c r="E67" s="31"/>
      <c r="F67" s="42"/>
      <c r="G67" s="60"/>
      <c r="H67" s="60"/>
      <c r="I67" s="60"/>
      <c r="J67" s="60"/>
      <c r="K67" s="60">
        <f>H67-J67</f>
        <v>0</v>
      </c>
      <c r="L67" s="60"/>
    </row>
    <row r="68" spans="1:12" ht="15" hidden="1" customHeight="1">
      <c r="A68" s="62" t="s">
        <v>111</v>
      </c>
      <c r="B68" s="63"/>
      <c r="C68" s="25" t="s">
        <v>112</v>
      </c>
      <c r="D68" s="26"/>
      <c r="E68" s="26"/>
      <c r="F68" s="46">
        <f t="shared" ref="F68:L68" si="14">F69+F70+F71+F72</f>
        <v>0</v>
      </c>
      <c r="G68" s="46">
        <f t="shared" si="14"/>
        <v>0</v>
      </c>
      <c r="H68" s="46">
        <f t="shared" si="14"/>
        <v>0</v>
      </c>
      <c r="I68" s="46">
        <f t="shared" si="14"/>
        <v>0</v>
      </c>
      <c r="J68" s="46">
        <f t="shared" si="14"/>
        <v>0</v>
      </c>
      <c r="K68" s="46">
        <f t="shared" si="14"/>
        <v>0</v>
      </c>
      <c r="L68" s="46">
        <f t="shared" si="14"/>
        <v>0</v>
      </c>
    </row>
    <row r="69" spans="1:12" ht="12.75" hidden="1" customHeight="1">
      <c r="A69" s="58"/>
      <c r="B69" s="59" t="s">
        <v>113</v>
      </c>
      <c r="C69" s="30" t="s">
        <v>114</v>
      </c>
      <c r="D69" s="31"/>
      <c r="E69" s="31"/>
      <c r="F69" s="42"/>
      <c r="G69" s="60"/>
      <c r="H69" s="60"/>
      <c r="I69" s="60"/>
      <c r="J69" s="60"/>
      <c r="K69" s="60">
        <f>H69-J69</f>
        <v>0</v>
      </c>
      <c r="L69" s="60"/>
    </row>
    <row r="70" spans="1:12" ht="17.25" hidden="1" customHeight="1">
      <c r="A70" s="58"/>
      <c r="B70" s="59" t="s">
        <v>115</v>
      </c>
      <c r="C70" s="30" t="s">
        <v>116</v>
      </c>
      <c r="D70" s="31"/>
      <c r="E70" s="31"/>
      <c r="F70" s="42"/>
      <c r="G70" s="60"/>
      <c r="H70" s="60"/>
      <c r="I70" s="60"/>
      <c r="J70" s="60"/>
      <c r="K70" s="60">
        <f>H70-J70</f>
        <v>0</v>
      </c>
      <c r="L70" s="60"/>
    </row>
    <row r="71" spans="1:12" ht="16.5" hidden="1" customHeight="1">
      <c r="A71" s="58"/>
      <c r="B71" s="59" t="s">
        <v>117</v>
      </c>
      <c r="C71" s="30" t="s">
        <v>118</v>
      </c>
      <c r="D71" s="31"/>
      <c r="E71" s="31"/>
      <c r="F71" s="42"/>
      <c r="G71" s="60"/>
      <c r="H71" s="60"/>
      <c r="I71" s="60"/>
      <c r="J71" s="60"/>
      <c r="K71" s="60">
        <f>H71-J71</f>
        <v>0</v>
      </c>
      <c r="L71" s="60"/>
    </row>
    <row r="72" spans="1:12" ht="14.25" hidden="1" customHeight="1">
      <c r="A72" s="58"/>
      <c r="B72" s="59" t="s">
        <v>119</v>
      </c>
      <c r="C72" s="30" t="s">
        <v>120</v>
      </c>
      <c r="D72" s="31"/>
      <c r="E72" s="31"/>
      <c r="F72" s="42"/>
      <c r="G72" s="60"/>
      <c r="H72" s="60"/>
      <c r="I72" s="60"/>
      <c r="J72" s="60"/>
      <c r="K72" s="60">
        <f>H72-J72</f>
        <v>0</v>
      </c>
      <c r="L72" s="60"/>
    </row>
    <row r="73" spans="1:12" ht="14.25" customHeight="1">
      <c r="A73" s="58"/>
      <c r="B73" s="65" t="s">
        <v>121</v>
      </c>
      <c r="C73" s="66" t="s">
        <v>122</v>
      </c>
      <c r="D73" s="67"/>
      <c r="E73" s="67"/>
      <c r="F73" s="68">
        <f>F74+F75</f>
        <v>25000</v>
      </c>
      <c r="G73" s="68">
        <f t="shared" ref="G73:L73" si="15">G74+G75</f>
        <v>2000</v>
      </c>
      <c r="H73" s="68">
        <f t="shared" si="15"/>
        <v>24</v>
      </c>
      <c r="I73" s="68">
        <f t="shared" si="15"/>
        <v>24</v>
      </c>
      <c r="J73" s="68">
        <f t="shared" si="15"/>
        <v>24</v>
      </c>
      <c r="K73" s="68">
        <f t="shared" si="15"/>
        <v>0</v>
      </c>
      <c r="L73" s="68">
        <f t="shared" si="15"/>
        <v>3886</v>
      </c>
    </row>
    <row r="74" spans="1:12" ht="14.25" customHeight="1">
      <c r="A74" s="58"/>
      <c r="B74" s="59" t="s">
        <v>115</v>
      </c>
      <c r="C74" s="30" t="s">
        <v>123</v>
      </c>
      <c r="D74" s="31"/>
      <c r="E74" s="31"/>
      <c r="F74" s="42">
        <f>'[1]70,50'!L23</f>
        <v>15000</v>
      </c>
      <c r="G74" s="42">
        <f>'[1]70,50'!M23</f>
        <v>0</v>
      </c>
      <c r="H74" s="42">
        <f>'[1]70,50'!N23</f>
        <v>0</v>
      </c>
      <c r="I74" s="42">
        <f>'[1]70,50'!O23</f>
        <v>0</v>
      </c>
      <c r="J74" s="42">
        <f>'[1]70,50'!P23</f>
        <v>0</v>
      </c>
      <c r="K74" s="42">
        <f>'[1]70,50'!Q23</f>
        <v>0</v>
      </c>
      <c r="L74" s="42">
        <f>'[1]70,50'!R23</f>
        <v>910</v>
      </c>
    </row>
    <row r="75" spans="1:12" ht="14.25" customHeight="1">
      <c r="A75" s="58"/>
      <c r="B75" s="59" t="s">
        <v>124</v>
      </c>
      <c r="C75" s="30" t="s">
        <v>120</v>
      </c>
      <c r="D75" s="31"/>
      <c r="E75" s="31"/>
      <c r="F75" s="42">
        <f>'[1]70,50'!L24</f>
        <v>10000</v>
      </c>
      <c r="G75" s="42">
        <f>'[1]70,50'!M24</f>
        <v>2000</v>
      </c>
      <c r="H75" s="42">
        <f>'[1]70,50'!N24</f>
        <v>24</v>
      </c>
      <c r="I75" s="42">
        <f>'[1]70,50'!O24</f>
        <v>24</v>
      </c>
      <c r="J75" s="42">
        <f>'[1]70,50'!P24</f>
        <v>24</v>
      </c>
      <c r="K75" s="42">
        <f>'[1]70,50'!Q24</f>
        <v>0</v>
      </c>
      <c r="L75" s="42">
        <f>'[1]70,50'!R24</f>
        <v>2976</v>
      </c>
    </row>
    <row r="76" spans="1:12" ht="17.25" customHeight="1">
      <c r="A76" s="69" t="s">
        <v>125</v>
      </c>
      <c r="B76" s="63"/>
      <c r="C76" s="25" t="s">
        <v>126</v>
      </c>
      <c r="D76" s="26"/>
      <c r="E76" s="26"/>
      <c r="F76" s="46">
        <f t="shared" ref="F76:L76" si="16">F77+F78+F79</f>
        <v>50000</v>
      </c>
      <c r="G76" s="46">
        <f t="shared" si="16"/>
        <v>10000</v>
      </c>
      <c r="H76" s="46">
        <f t="shared" si="16"/>
        <v>5162</v>
      </c>
      <c r="I76" s="46">
        <f t="shared" si="16"/>
        <v>5162</v>
      </c>
      <c r="J76" s="46">
        <f t="shared" si="16"/>
        <v>5162</v>
      </c>
      <c r="K76" s="46">
        <f t="shared" si="16"/>
        <v>0</v>
      </c>
      <c r="L76" s="46">
        <f t="shared" si="16"/>
        <v>0</v>
      </c>
    </row>
    <row r="77" spans="1:12" ht="17.25" hidden="1" customHeight="1">
      <c r="A77" s="58"/>
      <c r="B77" s="59" t="s">
        <v>127</v>
      </c>
      <c r="C77" s="30" t="s">
        <v>128</v>
      </c>
      <c r="D77" s="31"/>
      <c r="E77" s="31"/>
      <c r="F77" s="42"/>
      <c r="G77" s="60"/>
      <c r="H77" s="60"/>
      <c r="I77" s="60"/>
      <c r="J77" s="60"/>
      <c r="K77" s="60">
        <f>H77-J77</f>
        <v>0</v>
      </c>
      <c r="L77" s="60"/>
    </row>
    <row r="78" spans="1:12" ht="17.25" hidden="1" customHeight="1">
      <c r="A78" s="58"/>
      <c r="B78" s="59" t="s">
        <v>129</v>
      </c>
      <c r="C78" s="30" t="s">
        <v>130</v>
      </c>
      <c r="D78" s="31"/>
      <c r="E78" s="31"/>
      <c r="F78" s="42"/>
      <c r="G78" s="60"/>
      <c r="H78" s="60"/>
      <c r="I78" s="60"/>
      <c r="J78" s="60"/>
      <c r="K78" s="60">
        <f>H78-J78</f>
        <v>0</v>
      </c>
      <c r="L78" s="60"/>
    </row>
    <row r="79" spans="1:12" ht="17.25" customHeight="1">
      <c r="A79" s="58"/>
      <c r="B79" s="59" t="s">
        <v>131</v>
      </c>
      <c r="C79" s="30" t="s">
        <v>132</v>
      </c>
      <c r="D79" s="31"/>
      <c r="E79" s="31"/>
      <c r="F79" s="42">
        <f>'[1]70,03,30,bl'!L14+'[1]70,50'!L26</f>
        <v>50000</v>
      </c>
      <c r="G79" s="42">
        <f>'[1]70,03,30,bl'!M14+'[1]70,50'!M26</f>
        <v>10000</v>
      </c>
      <c r="H79" s="42">
        <f>'[1]70,03,30,bl'!N14+'[1]70,50'!N26</f>
        <v>5162</v>
      </c>
      <c r="I79" s="42">
        <f>'[1]70,03,30,bl'!O14+'[1]70,50'!O26</f>
        <v>5162</v>
      </c>
      <c r="J79" s="42">
        <f>'[1]70,03,30,bl'!P14+'[1]70,50'!P26</f>
        <v>5162</v>
      </c>
      <c r="K79" s="42">
        <f>'[1]70,03,30,bl'!Q14+'[1]70,50'!Q26</f>
        <v>0</v>
      </c>
      <c r="L79" s="42">
        <f>'[1]70,03,30,bl'!R14+'[1]70,50'!R26</f>
        <v>0</v>
      </c>
    </row>
    <row r="80" spans="1:12" ht="17.25" hidden="1" customHeight="1">
      <c r="A80" s="63" t="s">
        <v>133</v>
      </c>
      <c r="B80" s="63"/>
      <c r="C80" s="25" t="s">
        <v>134</v>
      </c>
      <c r="D80" s="26"/>
      <c r="E80" s="26"/>
      <c r="F80" s="46"/>
      <c r="G80" s="60">
        <f t="shared" ref="G80:G100" si="17">J80</f>
        <v>0</v>
      </c>
      <c r="H80" s="46">
        <f>H81+H82</f>
        <v>0</v>
      </c>
      <c r="I80" s="46">
        <f>I81+I82</f>
        <v>0</v>
      </c>
      <c r="J80" s="46">
        <f>J81+J82</f>
        <v>0</v>
      </c>
      <c r="K80" s="46">
        <f>K81+K82</f>
        <v>0</v>
      </c>
      <c r="L80" s="46">
        <f>L81+L82</f>
        <v>0</v>
      </c>
    </row>
    <row r="81" spans="1:12" ht="17.25" hidden="1" customHeight="1">
      <c r="A81" s="58"/>
      <c r="B81" s="59" t="s">
        <v>135</v>
      </c>
      <c r="C81" s="30" t="s">
        <v>136</v>
      </c>
      <c r="D81" s="31"/>
      <c r="E81" s="31"/>
      <c r="F81" s="42"/>
      <c r="G81" s="60">
        <f t="shared" si="17"/>
        <v>0</v>
      </c>
      <c r="H81" s="60"/>
      <c r="I81" s="60"/>
      <c r="J81" s="60"/>
      <c r="K81" s="60">
        <f t="shared" ref="K81:K96" si="18">H81-J81</f>
        <v>0</v>
      </c>
      <c r="L81" s="60"/>
    </row>
    <row r="82" spans="1:12" ht="17.25" hidden="1" customHeight="1">
      <c r="A82" s="58"/>
      <c r="B82" s="59" t="s">
        <v>137</v>
      </c>
      <c r="C82" s="30" t="s">
        <v>138</v>
      </c>
      <c r="D82" s="31"/>
      <c r="E82" s="31"/>
      <c r="F82" s="42"/>
      <c r="G82" s="60">
        <f t="shared" si="17"/>
        <v>0</v>
      </c>
      <c r="H82" s="60"/>
      <c r="I82" s="60"/>
      <c r="J82" s="60"/>
      <c r="K82" s="60">
        <f t="shared" si="18"/>
        <v>0</v>
      </c>
      <c r="L82" s="60"/>
    </row>
    <row r="83" spans="1:12" ht="17.25" hidden="1" customHeight="1">
      <c r="A83" s="211" t="s">
        <v>139</v>
      </c>
      <c r="B83" s="211"/>
      <c r="C83" s="25" t="s">
        <v>140</v>
      </c>
      <c r="D83" s="26"/>
      <c r="E83" s="26"/>
      <c r="F83" s="46"/>
      <c r="G83" s="60">
        <f t="shared" si="17"/>
        <v>0</v>
      </c>
      <c r="H83" s="70"/>
      <c r="I83" s="70"/>
      <c r="J83" s="70"/>
      <c r="K83" s="70">
        <f t="shared" si="18"/>
        <v>0</v>
      </c>
      <c r="L83" s="70"/>
    </row>
    <row r="84" spans="1:12" ht="17.25" hidden="1" customHeight="1">
      <c r="A84" s="211" t="s">
        <v>141</v>
      </c>
      <c r="B84" s="211"/>
      <c r="C84" s="25" t="s">
        <v>142</v>
      </c>
      <c r="D84" s="26"/>
      <c r="E84" s="26"/>
      <c r="F84" s="46"/>
      <c r="G84" s="60">
        <f t="shared" si="17"/>
        <v>0</v>
      </c>
      <c r="H84" s="70"/>
      <c r="I84" s="70"/>
      <c r="J84" s="70"/>
      <c r="K84" s="70">
        <f t="shared" si="18"/>
        <v>0</v>
      </c>
      <c r="L84" s="70"/>
    </row>
    <row r="85" spans="1:12" ht="17.25" hidden="1" customHeight="1">
      <c r="A85" s="62" t="s">
        <v>143</v>
      </c>
      <c r="B85" s="63"/>
      <c r="C85" s="25" t="s">
        <v>144</v>
      </c>
      <c r="D85" s="26"/>
      <c r="E85" s="26"/>
      <c r="F85" s="46"/>
      <c r="G85" s="60">
        <f t="shared" si="17"/>
        <v>0</v>
      </c>
      <c r="H85" s="70"/>
      <c r="I85" s="70"/>
      <c r="J85" s="70"/>
      <c r="K85" s="70">
        <f t="shared" si="18"/>
        <v>0</v>
      </c>
      <c r="L85" s="70"/>
    </row>
    <row r="86" spans="1:12" ht="17.25" hidden="1" customHeight="1">
      <c r="A86" s="62" t="s">
        <v>145</v>
      </c>
      <c r="B86" s="63"/>
      <c r="C86" s="25" t="s">
        <v>146</v>
      </c>
      <c r="D86" s="26"/>
      <c r="E86" s="26"/>
      <c r="F86" s="46"/>
      <c r="G86" s="60">
        <f t="shared" si="17"/>
        <v>0</v>
      </c>
      <c r="H86" s="70"/>
      <c r="I86" s="70"/>
      <c r="J86" s="70"/>
      <c r="K86" s="70">
        <f t="shared" si="18"/>
        <v>0</v>
      </c>
      <c r="L86" s="70"/>
    </row>
    <row r="87" spans="1:12" ht="17.25" hidden="1" customHeight="1">
      <c r="A87" s="62" t="s">
        <v>147</v>
      </c>
      <c r="B87" s="63"/>
      <c r="C87" s="25" t="s">
        <v>148</v>
      </c>
      <c r="D87" s="26"/>
      <c r="E87" s="26"/>
      <c r="F87" s="46"/>
      <c r="G87" s="60">
        <f t="shared" si="17"/>
        <v>0</v>
      </c>
      <c r="H87" s="70"/>
      <c r="I87" s="70"/>
      <c r="J87" s="70"/>
      <c r="K87" s="70">
        <f t="shared" si="18"/>
        <v>0</v>
      </c>
      <c r="L87" s="70"/>
    </row>
    <row r="88" spans="1:12" ht="13.5" hidden="1" customHeight="1">
      <c r="A88" s="62" t="s">
        <v>149</v>
      </c>
      <c r="B88" s="63"/>
      <c r="C88" s="25" t="s">
        <v>150</v>
      </c>
      <c r="D88" s="26"/>
      <c r="E88" s="26"/>
      <c r="F88" s="46"/>
      <c r="G88" s="60">
        <f t="shared" si="17"/>
        <v>0</v>
      </c>
      <c r="H88" s="70"/>
      <c r="I88" s="70"/>
      <c r="J88" s="70"/>
      <c r="K88" s="70">
        <f t="shared" si="18"/>
        <v>0</v>
      </c>
      <c r="L88" s="70"/>
    </row>
    <row r="89" spans="1:12" ht="13.5" hidden="1" customHeight="1">
      <c r="A89" s="62" t="s">
        <v>151</v>
      </c>
      <c r="B89" s="63"/>
      <c r="C89" s="25" t="s">
        <v>152</v>
      </c>
      <c r="D89" s="26"/>
      <c r="E89" s="26"/>
      <c r="F89" s="46"/>
      <c r="G89" s="60">
        <f t="shared" si="17"/>
        <v>0</v>
      </c>
      <c r="H89" s="70"/>
      <c r="I89" s="70"/>
      <c r="J89" s="70"/>
      <c r="K89" s="70">
        <f t="shared" si="18"/>
        <v>0</v>
      </c>
      <c r="L89" s="70"/>
    </row>
    <row r="90" spans="1:12" ht="16.5" hidden="1" customHeight="1">
      <c r="A90" s="62" t="s">
        <v>153</v>
      </c>
      <c r="B90" s="63"/>
      <c r="C90" s="25" t="s">
        <v>154</v>
      </c>
      <c r="D90" s="26"/>
      <c r="E90" s="26"/>
      <c r="F90" s="46"/>
      <c r="G90" s="60">
        <f t="shared" si="17"/>
        <v>0</v>
      </c>
      <c r="H90" s="70"/>
      <c r="I90" s="70"/>
      <c r="J90" s="70"/>
      <c r="K90" s="70">
        <f t="shared" si="18"/>
        <v>0</v>
      </c>
      <c r="L90" s="70"/>
    </row>
    <row r="91" spans="1:12" ht="16.5" hidden="1" customHeight="1">
      <c r="A91" s="62" t="s">
        <v>155</v>
      </c>
      <c r="B91" s="63"/>
      <c r="C91" s="25" t="s">
        <v>156</v>
      </c>
      <c r="D91" s="26"/>
      <c r="E91" s="26"/>
      <c r="F91" s="46"/>
      <c r="G91" s="60">
        <f t="shared" si="17"/>
        <v>0</v>
      </c>
      <c r="H91" s="70"/>
      <c r="I91" s="70"/>
      <c r="J91" s="70"/>
      <c r="K91" s="70">
        <f t="shared" si="18"/>
        <v>0</v>
      </c>
      <c r="L91" s="70"/>
    </row>
    <row r="92" spans="1:12" ht="41.25" hidden="1" customHeight="1">
      <c r="A92" s="212" t="s">
        <v>157</v>
      </c>
      <c r="B92" s="212"/>
      <c r="C92" s="25" t="s">
        <v>158</v>
      </c>
      <c r="D92" s="26"/>
      <c r="E92" s="26"/>
      <c r="F92" s="46"/>
      <c r="G92" s="60">
        <f t="shared" si="17"/>
        <v>0</v>
      </c>
      <c r="H92" s="70"/>
      <c r="I92" s="70"/>
      <c r="J92" s="70"/>
      <c r="K92" s="70">
        <f t="shared" si="18"/>
        <v>0</v>
      </c>
      <c r="L92" s="70"/>
    </row>
    <row r="93" spans="1:12" ht="14.25" hidden="1" customHeight="1">
      <c r="A93" s="62" t="s">
        <v>159</v>
      </c>
      <c r="B93" s="63"/>
      <c r="C93" s="25" t="s">
        <v>160</v>
      </c>
      <c r="D93" s="26"/>
      <c r="E93" s="26"/>
      <c r="F93" s="46"/>
      <c r="G93" s="60">
        <f t="shared" si="17"/>
        <v>0</v>
      </c>
      <c r="H93" s="70"/>
      <c r="I93" s="70"/>
      <c r="J93" s="70"/>
      <c r="K93" s="70">
        <f t="shared" si="18"/>
        <v>0</v>
      </c>
      <c r="L93" s="70"/>
    </row>
    <row r="94" spans="1:12" ht="14.25" hidden="1" customHeight="1">
      <c r="A94" s="62" t="s">
        <v>161</v>
      </c>
      <c r="B94" s="63"/>
      <c r="C94" s="25" t="s">
        <v>162</v>
      </c>
      <c r="D94" s="26"/>
      <c r="E94" s="26"/>
      <c r="F94" s="46"/>
      <c r="G94" s="60">
        <f t="shared" si="17"/>
        <v>0</v>
      </c>
      <c r="H94" s="70"/>
      <c r="I94" s="70"/>
      <c r="J94" s="70"/>
      <c r="K94" s="70">
        <f t="shared" si="18"/>
        <v>0</v>
      </c>
      <c r="L94" s="70"/>
    </row>
    <row r="95" spans="1:12" ht="14.25" hidden="1" customHeight="1">
      <c r="A95" s="62" t="s">
        <v>163</v>
      </c>
      <c r="B95" s="63"/>
      <c r="C95" s="25" t="s">
        <v>164</v>
      </c>
      <c r="D95" s="26"/>
      <c r="E95" s="26"/>
      <c r="F95" s="46"/>
      <c r="G95" s="60">
        <f t="shared" si="17"/>
        <v>0</v>
      </c>
      <c r="H95" s="70"/>
      <c r="I95" s="70"/>
      <c r="J95" s="70"/>
      <c r="K95" s="70">
        <f t="shared" si="18"/>
        <v>0</v>
      </c>
      <c r="L95" s="70"/>
    </row>
    <row r="96" spans="1:12" ht="14.25" hidden="1" customHeight="1">
      <c r="A96" s="62" t="s">
        <v>165</v>
      </c>
      <c r="B96" s="63"/>
      <c r="C96" s="25" t="s">
        <v>166</v>
      </c>
      <c r="D96" s="26"/>
      <c r="E96" s="26"/>
      <c r="F96" s="46"/>
      <c r="G96" s="60">
        <f t="shared" si="17"/>
        <v>0</v>
      </c>
      <c r="H96" s="70"/>
      <c r="I96" s="70"/>
      <c r="J96" s="70"/>
      <c r="K96" s="70">
        <f t="shared" si="18"/>
        <v>0</v>
      </c>
      <c r="L96" s="70"/>
    </row>
    <row r="97" spans="1:12" ht="13.5" hidden="1" customHeight="1">
      <c r="A97" s="62" t="s">
        <v>167</v>
      </c>
      <c r="B97" s="63"/>
      <c r="C97" s="25" t="s">
        <v>168</v>
      </c>
      <c r="D97" s="26"/>
      <c r="E97" s="26"/>
      <c r="F97" s="46"/>
      <c r="G97" s="60">
        <f t="shared" si="17"/>
        <v>0</v>
      </c>
      <c r="H97" s="46">
        <f>H98+H99+H100</f>
        <v>0</v>
      </c>
      <c r="I97" s="46">
        <f>I98+I99+I100</f>
        <v>0</v>
      </c>
      <c r="J97" s="46">
        <f>J98+J99+J100</f>
        <v>0</v>
      </c>
      <c r="K97" s="46">
        <f>K98+K99+K100</f>
        <v>0</v>
      </c>
      <c r="L97" s="46">
        <f>L98+L99+L100</f>
        <v>0</v>
      </c>
    </row>
    <row r="98" spans="1:12" ht="13.5" hidden="1" customHeight="1">
      <c r="A98" s="64"/>
      <c r="B98" s="59" t="s">
        <v>169</v>
      </c>
      <c r="C98" s="30" t="s">
        <v>170</v>
      </c>
      <c r="D98" s="31"/>
      <c r="E98" s="31"/>
      <c r="F98" s="42"/>
      <c r="G98" s="60">
        <f t="shared" si="17"/>
        <v>0</v>
      </c>
      <c r="H98" s="60"/>
      <c r="I98" s="60"/>
      <c r="J98" s="60"/>
      <c r="K98" s="60">
        <f>H98-J98</f>
        <v>0</v>
      </c>
      <c r="L98" s="60"/>
    </row>
    <row r="99" spans="1:12" ht="13.5" hidden="1" customHeight="1">
      <c r="A99" s="64"/>
      <c r="B99" s="59" t="s">
        <v>171</v>
      </c>
      <c r="C99" s="30" t="s">
        <v>172</v>
      </c>
      <c r="D99" s="31"/>
      <c r="E99" s="31"/>
      <c r="F99" s="42"/>
      <c r="G99" s="60">
        <f t="shared" si="17"/>
        <v>0</v>
      </c>
      <c r="H99" s="60"/>
      <c r="I99" s="60"/>
      <c r="J99" s="60"/>
      <c r="K99" s="60">
        <f>H99-J99</f>
        <v>0</v>
      </c>
      <c r="L99" s="60"/>
    </row>
    <row r="100" spans="1:12" ht="13.5" hidden="1" customHeight="1">
      <c r="A100" s="64"/>
      <c r="B100" s="59" t="s">
        <v>173</v>
      </c>
      <c r="C100" s="30" t="s">
        <v>174</v>
      </c>
      <c r="D100" s="31"/>
      <c r="E100" s="31"/>
      <c r="F100" s="42"/>
      <c r="G100" s="60">
        <f t="shared" si="17"/>
        <v>0</v>
      </c>
      <c r="H100" s="60"/>
      <c r="I100" s="60"/>
      <c r="J100" s="60"/>
      <c r="K100" s="60">
        <f>H100-J100</f>
        <v>0</v>
      </c>
      <c r="L100" s="60"/>
    </row>
    <row r="101" spans="1:12" ht="27" customHeight="1">
      <c r="A101" s="212" t="s">
        <v>175</v>
      </c>
      <c r="B101" s="212"/>
      <c r="C101" s="25" t="s">
        <v>176</v>
      </c>
      <c r="D101" s="26"/>
      <c r="E101" s="26"/>
      <c r="F101" s="46">
        <f>'[1]70,50'!L27</f>
        <v>600000</v>
      </c>
      <c r="G101" s="46">
        <f>'[1]70,50'!M27</f>
        <v>396000</v>
      </c>
      <c r="H101" s="46">
        <f>'[1]70,50'!N27</f>
        <v>395535</v>
      </c>
      <c r="I101" s="46">
        <f>'[1]70,50'!O27</f>
        <v>395535</v>
      </c>
      <c r="J101" s="46">
        <f>'[1]70,50'!P27</f>
        <v>395535</v>
      </c>
      <c r="K101" s="46">
        <f>'[1]70,50'!Q27</f>
        <v>0</v>
      </c>
      <c r="L101" s="46">
        <f>'[1]70,50'!R27</f>
        <v>395535</v>
      </c>
    </row>
    <row r="102" spans="1:12" ht="16.5" customHeight="1">
      <c r="A102" s="62" t="s">
        <v>177</v>
      </c>
      <c r="B102" s="62"/>
      <c r="C102" s="25" t="s">
        <v>178</v>
      </c>
      <c r="D102" s="26"/>
      <c r="E102" s="26"/>
      <c r="F102" s="46"/>
      <c r="G102" s="70"/>
      <c r="H102" s="70"/>
      <c r="I102" s="70">
        <f>H102</f>
        <v>0</v>
      </c>
      <c r="J102" s="70"/>
      <c r="K102" s="70">
        <f>H102-J102</f>
        <v>0</v>
      </c>
      <c r="L102" s="70"/>
    </row>
    <row r="103" spans="1:12" ht="21" customHeight="1">
      <c r="A103" s="62" t="s">
        <v>179</v>
      </c>
      <c r="B103" s="63"/>
      <c r="C103" s="25" t="s">
        <v>180</v>
      </c>
      <c r="D103" s="26"/>
      <c r="E103" s="26"/>
      <c r="F103" s="46">
        <f t="shared" ref="F103:L103" si="19">F104+F105+F106+F107+F108+F109+F110+F111</f>
        <v>3326000</v>
      </c>
      <c r="G103" s="46">
        <f t="shared" si="19"/>
        <v>4491500</v>
      </c>
      <c r="H103" s="46">
        <f t="shared" si="19"/>
        <v>3962984</v>
      </c>
      <c r="I103" s="70">
        <f>H103</f>
        <v>3962984</v>
      </c>
      <c r="J103" s="46">
        <f t="shared" si="19"/>
        <v>3962984</v>
      </c>
      <c r="K103" s="46">
        <f t="shared" si="19"/>
        <v>0</v>
      </c>
      <c r="L103" s="46">
        <f t="shared" si="19"/>
        <v>3988983</v>
      </c>
    </row>
    <row r="104" spans="1:12" ht="18" hidden="1" customHeight="1">
      <c r="A104" s="64"/>
      <c r="B104" s="59" t="s">
        <v>181</v>
      </c>
      <c r="C104" s="30" t="s">
        <v>182</v>
      </c>
      <c r="D104" s="31"/>
      <c r="E104" s="31"/>
      <c r="F104" s="42"/>
      <c r="G104" s="60"/>
      <c r="H104" s="60"/>
      <c r="I104" s="60"/>
      <c r="J104" s="60"/>
      <c r="K104" s="60"/>
      <c r="L104" s="60"/>
    </row>
    <row r="105" spans="1:12" ht="18" hidden="1" customHeight="1">
      <c r="A105" s="58"/>
      <c r="B105" s="59" t="s">
        <v>183</v>
      </c>
      <c r="C105" s="30" t="s">
        <v>184</v>
      </c>
      <c r="D105" s="31"/>
      <c r="E105" s="31"/>
      <c r="F105" s="42">
        <f>'[1]70,50'!L29</f>
        <v>0</v>
      </c>
      <c r="G105" s="42">
        <f>'[1]70,50'!M29</f>
        <v>0</v>
      </c>
      <c r="H105" s="42">
        <f>'[1]70,50'!N29</f>
        <v>0</v>
      </c>
      <c r="I105" s="42">
        <f>'[1]70,50'!O29</f>
        <v>0</v>
      </c>
      <c r="J105" s="42">
        <f>'[1]70,50'!P29</f>
        <v>0</v>
      </c>
      <c r="K105" s="42">
        <f>'[1]70,50'!Q29</f>
        <v>0</v>
      </c>
      <c r="L105" s="42">
        <f>'[1]70,50'!R29</f>
        <v>0</v>
      </c>
    </row>
    <row r="106" spans="1:12" ht="18" customHeight="1">
      <c r="A106" s="58"/>
      <c r="B106" s="59" t="s">
        <v>185</v>
      </c>
      <c r="C106" s="30" t="s">
        <v>186</v>
      </c>
      <c r="D106" s="31"/>
      <c r="E106" s="31"/>
      <c r="F106" s="42">
        <f>'[1]70,50'!L30</f>
        <v>80000</v>
      </c>
      <c r="G106" s="42">
        <f>'[1]70,50'!M30</f>
        <v>1000</v>
      </c>
      <c r="H106" s="42">
        <f>'[1]70,50'!N30</f>
        <v>818</v>
      </c>
      <c r="I106" s="42">
        <f>'[1]70,50'!O30</f>
        <v>818</v>
      </c>
      <c r="J106" s="42">
        <f>'[1]70,50'!P30</f>
        <v>818</v>
      </c>
      <c r="K106" s="42">
        <f>'[1]70,50'!Q30</f>
        <v>0</v>
      </c>
      <c r="L106" s="42">
        <f>'[1]70,50'!R30</f>
        <v>26761</v>
      </c>
    </row>
    <row r="107" spans="1:12" ht="18" customHeight="1">
      <c r="A107" s="58"/>
      <c r="B107" s="59" t="s">
        <v>187</v>
      </c>
      <c r="C107" s="30" t="s">
        <v>188</v>
      </c>
      <c r="D107" s="31"/>
      <c r="E107" s="31"/>
      <c r="F107" s="42">
        <f>'[1]70,50'!L31</f>
        <v>0</v>
      </c>
      <c r="G107" s="42">
        <f>'[1]70,50'!M31</f>
        <v>47000</v>
      </c>
      <c r="H107" s="42">
        <f>'[1]70,50'!N31</f>
        <v>46158</v>
      </c>
      <c r="I107" s="42">
        <f>'[1]70,50'!O31</f>
        <v>46158</v>
      </c>
      <c r="J107" s="42">
        <f>'[1]70,50'!P31</f>
        <v>46158</v>
      </c>
      <c r="K107" s="42">
        <f>'[1]70,50'!Q31</f>
        <v>0</v>
      </c>
      <c r="L107" s="42">
        <f>'[1]70,50'!R31</f>
        <v>46158</v>
      </c>
    </row>
    <row r="108" spans="1:12" ht="18" hidden="1" customHeight="1">
      <c r="A108" s="58"/>
      <c r="B108" s="59" t="s">
        <v>189</v>
      </c>
      <c r="C108" s="30" t="s">
        <v>190</v>
      </c>
      <c r="D108" s="31"/>
      <c r="E108" s="31"/>
      <c r="F108" s="42"/>
      <c r="G108" s="60"/>
      <c r="H108" s="60"/>
      <c r="I108" s="60"/>
      <c r="J108" s="60"/>
      <c r="K108" s="60"/>
      <c r="L108" s="60"/>
    </row>
    <row r="109" spans="1:12" ht="18" hidden="1" customHeight="1">
      <c r="A109" s="58"/>
      <c r="B109" s="59" t="s">
        <v>191</v>
      </c>
      <c r="C109" s="30" t="s">
        <v>192</v>
      </c>
      <c r="D109" s="31"/>
      <c r="E109" s="31"/>
      <c r="F109" s="42"/>
      <c r="G109" s="60"/>
      <c r="H109" s="60"/>
      <c r="I109" s="60"/>
      <c r="J109" s="60"/>
      <c r="K109" s="60"/>
      <c r="L109" s="60"/>
    </row>
    <row r="110" spans="1:12" ht="18" hidden="1" customHeight="1">
      <c r="A110" s="58"/>
      <c r="B110" s="59" t="s">
        <v>193</v>
      </c>
      <c r="C110" s="30" t="s">
        <v>194</v>
      </c>
      <c r="D110" s="31"/>
      <c r="E110" s="31"/>
      <c r="F110" s="42"/>
      <c r="G110" s="60"/>
      <c r="H110" s="60"/>
      <c r="I110" s="60">
        <f t="shared" ref="I110:I135" si="20">H110</f>
        <v>0</v>
      </c>
      <c r="J110" s="60"/>
      <c r="K110" s="60">
        <f>H110-J110</f>
        <v>0</v>
      </c>
      <c r="L110" s="60"/>
    </row>
    <row r="111" spans="1:12" ht="18" customHeight="1">
      <c r="A111" s="64"/>
      <c r="B111" s="59" t="s">
        <v>195</v>
      </c>
      <c r="C111" s="30" t="s">
        <v>196</v>
      </c>
      <c r="D111" s="31"/>
      <c r="E111" s="31"/>
      <c r="F111" s="42">
        <f>'[1]70,50'!L32</f>
        <v>3246000</v>
      </c>
      <c r="G111" s="42">
        <f>'[1]70,50'!M32</f>
        <v>4443500</v>
      </c>
      <c r="H111" s="42">
        <f>'[1]70,50'!N32</f>
        <v>3916008</v>
      </c>
      <c r="I111" s="42">
        <f>'[1]70,50'!O32</f>
        <v>3916008</v>
      </c>
      <c r="J111" s="42">
        <f>'[1]70,50'!P32</f>
        <v>3916008</v>
      </c>
      <c r="K111" s="42">
        <f>'[1]70,50'!Q32</f>
        <v>0</v>
      </c>
      <c r="L111" s="42">
        <f>'[1]70,50'!R32</f>
        <v>3916064</v>
      </c>
    </row>
    <row r="112" spans="1:12" ht="13.5" hidden="1" customHeight="1">
      <c r="A112" s="64"/>
      <c r="B112" s="59"/>
      <c r="C112" s="71"/>
      <c r="D112" s="72"/>
      <c r="E112" s="72"/>
      <c r="F112" s="42"/>
      <c r="G112" s="60"/>
      <c r="H112" s="60"/>
      <c r="I112" s="60">
        <f t="shared" si="20"/>
        <v>0</v>
      </c>
      <c r="J112" s="60"/>
      <c r="K112" s="60">
        <f>H112-J112</f>
        <v>0</v>
      </c>
      <c r="L112" s="60"/>
    </row>
    <row r="113" spans="1:12" s="23" customFormat="1" ht="20.25" hidden="1" customHeight="1">
      <c r="A113" s="73" t="s">
        <v>197</v>
      </c>
      <c r="B113" s="73"/>
      <c r="C113" s="20" t="s">
        <v>198</v>
      </c>
      <c r="D113" s="21"/>
      <c r="E113" s="21"/>
      <c r="F113" s="55"/>
      <c r="G113" s="60"/>
      <c r="H113" s="55"/>
      <c r="I113" s="60">
        <f t="shared" si="20"/>
        <v>0</v>
      </c>
      <c r="J113" s="55"/>
      <c r="K113" s="55">
        <f>K114+K117+K122</f>
        <v>0</v>
      </c>
      <c r="L113" s="55">
        <f>L114+L117+L122</f>
        <v>0</v>
      </c>
    </row>
    <row r="114" spans="1:12" ht="17.25" hidden="1" customHeight="1">
      <c r="A114" s="63" t="s">
        <v>199</v>
      </c>
      <c r="B114" s="63"/>
      <c r="C114" s="25" t="s">
        <v>200</v>
      </c>
      <c r="D114" s="26"/>
      <c r="E114" s="26"/>
      <c r="F114" s="46"/>
      <c r="G114" s="60"/>
      <c r="H114" s="46"/>
      <c r="I114" s="60">
        <f t="shared" si="20"/>
        <v>0</v>
      </c>
      <c r="J114" s="46"/>
      <c r="K114" s="46">
        <f>K115+K116</f>
        <v>0</v>
      </c>
      <c r="L114" s="46">
        <f>L115+L116</f>
        <v>0</v>
      </c>
    </row>
    <row r="115" spans="1:12" ht="17.25" hidden="1" customHeight="1">
      <c r="A115" s="64"/>
      <c r="B115" s="74" t="s">
        <v>201</v>
      </c>
      <c r="C115" s="30" t="s">
        <v>202</v>
      </c>
      <c r="D115" s="31"/>
      <c r="E115" s="31"/>
      <c r="F115" s="42"/>
      <c r="G115" s="60"/>
      <c r="H115" s="60"/>
      <c r="I115" s="60">
        <f t="shared" si="20"/>
        <v>0</v>
      </c>
      <c r="J115" s="60"/>
      <c r="K115" s="60">
        <f>H115-J115</f>
        <v>0</v>
      </c>
      <c r="L115" s="60"/>
    </row>
    <row r="116" spans="1:12" ht="17.25" hidden="1" customHeight="1">
      <c r="A116" s="64"/>
      <c r="B116" s="74" t="s">
        <v>203</v>
      </c>
      <c r="C116" s="30" t="s">
        <v>204</v>
      </c>
      <c r="D116" s="31"/>
      <c r="E116" s="31"/>
      <c r="F116" s="42"/>
      <c r="G116" s="60"/>
      <c r="H116" s="60"/>
      <c r="I116" s="60">
        <f t="shared" si="20"/>
        <v>0</v>
      </c>
      <c r="J116" s="60"/>
      <c r="K116" s="60">
        <f>H116-J116</f>
        <v>0</v>
      </c>
      <c r="L116" s="60"/>
    </row>
    <row r="117" spans="1:12" ht="17.25" hidden="1" customHeight="1">
      <c r="A117" s="63" t="s">
        <v>205</v>
      </c>
      <c r="B117" s="63"/>
      <c r="C117" s="25" t="s">
        <v>206</v>
      </c>
      <c r="D117" s="26"/>
      <c r="E117" s="26"/>
      <c r="F117" s="46"/>
      <c r="G117" s="60"/>
      <c r="H117" s="46"/>
      <c r="I117" s="60">
        <f t="shared" si="20"/>
        <v>0</v>
      </c>
      <c r="J117" s="46"/>
      <c r="K117" s="46">
        <f>K118+K119+K120+K121</f>
        <v>0</v>
      </c>
      <c r="L117" s="46">
        <f>L118+L119+L120+L121</f>
        <v>0</v>
      </c>
    </row>
    <row r="118" spans="1:12" ht="17.25" hidden="1" customHeight="1">
      <c r="A118" s="75"/>
      <c r="B118" s="74" t="s">
        <v>207</v>
      </c>
      <c r="C118" s="30" t="s">
        <v>208</v>
      </c>
      <c r="D118" s="31"/>
      <c r="E118" s="31"/>
      <c r="F118" s="42"/>
      <c r="G118" s="60"/>
      <c r="H118" s="60"/>
      <c r="I118" s="60">
        <f t="shared" si="20"/>
        <v>0</v>
      </c>
      <c r="J118" s="60"/>
      <c r="K118" s="60">
        <f>H118-J118</f>
        <v>0</v>
      </c>
      <c r="L118" s="60"/>
    </row>
    <row r="119" spans="1:12" ht="15" hidden="1" customHeight="1">
      <c r="A119" s="64"/>
      <c r="B119" s="61" t="s">
        <v>209</v>
      </c>
      <c r="C119" s="30" t="s">
        <v>210</v>
      </c>
      <c r="D119" s="31"/>
      <c r="E119" s="31"/>
      <c r="F119" s="42"/>
      <c r="G119" s="60"/>
      <c r="H119" s="60"/>
      <c r="I119" s="60">
        <f t="shared" si="20"/>
        <v>0</v>
      </c>
      <c r="J119" s="60"/>
      <c r="K119" s="60">
        <f>H119-J119</f>
        <v>0</v>
      </c>
      <c r="L119" s="60"/>
    </row>
    <row r="120" spans="1:12" ht="16.5" hidden="1" customHeight="1">
      <c r="A120" s="64"/>
      <c r="B120" s="74" t="s">
        <v>211</v>
      </c>
      <c r="C120" s="30" t="s">
        <v>212</v>
      </c>
      <c r="D120" s="31"/>
      <c r="E120" s="31"/>
      <c r="F120" s="42"/>
      <c r="G120" s="60"/>
      <c r="H120" s="60"/>
      <c r="I120" s="60">
        <f t="shared" si="20"/>
        <v>0</v>
      </c>
      <c r="J120" s="60"/>
      <c r="K120" s="60">
        <f>H120-J120</f>
        <v>0</v>
      </c>
      <c r="L120" s="60"/>
    </row>
    <row r="121" spans="1:12" ht="17.25" hidden="1" customHeight="1">
      <c r="A121" s="64"/>
      <c r="B121" s="74" t="s">
        <v>213</v>
      </c>
      <c r="C121" s="30" t="s">
        <v>214</v>
      </c>
      <c r="D121" s="31"/>
      <c r="E121" s="31"/>
      <c r="F121" s="42"/>
      <c r="G121" s="60"/>
      <c r="H121" s="60"/>
      <c r="I121" s="60">
        <f t="shared" si="20"/>
        <v>0</v>
      </c>
      <c r="J121" s="60"/>
      <c r="K121" s="60">
        <f>H121-J121</f>
        <v>0</v>
      </c>
      <c r="L121" s="60"/>
    </row>
    <row r="122" spans="1:12" ht="17.25" hidden="1" customHeight="1">
      <c r="A122" s="76" t="s">
        <v>215</v>
      </c>
      <c r="B122" s="76"/>
      <c r="C122" s="25" t="s">
        <v>216</v>
      </c>
      <c r="D122" s="26"/>
      <c r="E122" s="26"/>
      <c r="F122" s="46"/>
      <c r="G122" s="60"/>
      <c r="H122" s="46"/>
      <c r="I122" s="60">
        <f t="shared" si="20"/>
        <v>0</v>
      </c>
      <c r="J122" s="46"/>
      <c r="K122" s="46">
        <f>K123+K124+K125+K126+K127</f>
        <v>0</v>
      </c>
      <c r="L122" s="46">
        <f>L123+L124+L125+L126+L127</f>
        <v>0</v>
      </c>
    </row>
    <row r="123" spans="1:12" ht="17.25" hidden="1" customHeight="1">
      <c r="A123" s="77"/>
      <c r="B123" s="74" t="s">
        <v>217</v>
      </c>
      <c r="C123" s="30" t="s">
        <v>218</v>
      </c>
      <c r="D123" s="31"/>
      <c r="E123" s="31"/>
      <c r="F123" s="42"/>
      <c r="G123" s="60"/>
      <c r="H123" s="60"/>
      <c r="I123" s="60">
        <f t="shared" si="20"/>
        <v>0</v>
      </c>
      <c r="J123" s="60"/>
      <c r="K123" s="60">
        <f t="shared" ref="K123:K128" si="21">H123-J123</f>
        <v>0</v>
      </c>
      <c r="L123" s="60"/>
    </row>
    <row r="124" spans="1:12" ht="17.25" hidden="1" customHeight="1">
      <c r="A124" s="64"/>
      <c r="B124" s="74" t="s">
        <v>219</v>
      </c>
      <c r="C124" s="30" t="s">
        <v>220</v>
      </c>
      <c r="D124" s="31"/>
      <c r="E124" s="31"/>
      <c r="F124" s="42"/>
      <c r="G124" s="60"/>
      <c r="H124" s="60"/>
      <c r="I124" s="60">
        <f t="shared" si="20"/>
        <v>0</v>
      </c>
      <c r="J124" s="60"/>
      <c r="K124" s="60">
        <f t="shared" si="21"/>
        <v>0</v>
      </c>
      <c r="L124" s="60"/>
    </row>
    <row r="125" spans="1:12" ht="17.25" hidden="1" customHeight="1">
      <c r="A125" s="64"/>
      <c r="B125" s="61" t="s">
        <v>221</v>
      </c>
      <c r="C125" s="30" t="s">
        <v>222</v>
      </c>
      <c r="D125" s="31"/>
      <c r="E125" s="31"/>
      <c r="F125" s="42"/>
      <c r="G125" s="60"/>
      <c r="H125" s="60"/>
      <c r="I125" s="60">
        <f t="shared" si="20"/>
        <v>0</v>
      </c>
      <c r="J125" s="60"/>
      <c r="K125" s="60">
        <f t="shared" si="21"/>
        <v>0</v>
      </c>
      <c r="L125" s="60"/>
    </row>
    <row r="126" spans="1:12" ht="15" hidden="1" customHeight="1">
      <c r="A126" s="64"/>
      <c r="B126" s="61" t="s">
        <v>223</v>
      </c>
      <c r="C126" s="30" t="s">
        <v>224</v>
      </c>
      <c r="D126" s="31"/>
      <c r="E126" s="31"/>
      <c r="F126" s="42"/>
      <c r="G126" s="60"/>
      <c r="H126" s="60"/>
      <c r="I126" s="60">
        <f t="shared" si="20"/>
        <v>0</v>
      </c>
      <c r="J126" s="60"/>
      <c r="K126" s="60">
        <f t="shared" si="21"/>
        <v>0</v>
      </c>
      <c r="L126" s="60"/>
    </row>
    <row r="127" spans="1:12" ht="17.25" hidden="1" customHeight="1">
      <c r="A127" s="64"/>
      <c r="B127" s="61" t="s">
        <v>225</v>
      </c>
      <c r="C127" s="30" t="s">
        <v>226</v>
      </c>
      <c r="D127" s="31"/>
      <c r="E127" s="31"/>
      <c r="F127" s="42"/>
      <c r="G127" s="60"/>
      <c r="H127" s="60"/>
      <c r="I127" s="60">
        <f t="shared" si="20"/>
        <v>0</v>
      </c>
      <c r="J127" s="60"/>
      <c r="K127" s="60">
        <f t="shared" si="21"/>
        <v>0</v>
      </c>
      <c r="L127" s="60"/>
    </row>
    <row r="128" spans="1:12" s="4" customFormat="1" ht="14.25" hidden="1" customHeight="1">
      <c r="A128" s="64"/>
      <c r="B128" s="75"/>
      <c r="C128" s="78"/>
      <c r="D128" s="79"/>
      <c r="E128" s="79"/>
      <c r="F128" s="42"/>
      <c r="G128" s="60"/>
      <c r="H128" s="60"/>
      <c r="I128" s="60">
        <f t="shared" si="20"/>
        <v>0</v>
      </c>
      <c r="J128" s="60"/>
      <c r="K128" s="60">
        <f t="shared" si="21"/>
        <v>0</v>
      </c>
      <c r="L128" s="60"/>
    </row>
    <row r="129" spans="1:12" s="81" customFormat="1" ht="17.25" hidden="1" customHeight="1">
      <c r="A129" s="73" t="s">
        <v>227</v>
      </c>
      <c r="B129" s="80"/>
      <c r="C129" s="20" t="s">
        <v>228</v>
      </c>
      <c r="D129" s="21"/>
      <c r="E129" s="21"/>
      <c r="F129" s="55"/>
      <c r="G129" s="60"/>
      <c r="H129" s="55"/>
      <c r="I129" s="60">
        <f t="shared" si="20"/>
        <v>0</v>
      </c>
      <c r="J129" s="55"/>
      <c r="K129" s="55">
        <f>K130+K131+K132</f>
        <v>0</v>
      </c>
      <c r="L129" s="55">
        <f>L130+L131+L132</f>
        <v>0</v>
      </c>
    </row>
    <row r="130" spans="1:12" s="4" customFormat="1" ht="17.25" hidden="1" customHeight="1">
      <c r="A130" s="64"/>
      <c r="B130" s="82" t="s">
        <v>229</v>
      </c>
      <c r="C130" s="83" t="s">
        <v>230</v>
      </c>
      <c r="D130" s="84"/>
      <c r="E130" s="84"/>
      <c r="F130" s="42"/>
      <c r="G130" s="60"/>
      <c r="H130" s="60"/>
      <c r="I130" s="60">
        <f t="shared" si="20"/>
        <v>0</v>
      </c>
      <c r="J130" s="60"/>
      <c r="K130" s="60">
        <f>H130-J130</f>
        <v>0</v>
      </c>
      <c r="L130" s="60"/>
    </row>
    <row r="131" spans="1:12" s="4" customFormat="1" ht="34.5" hidden="1" customHeight="1">
      <c r="A131" s="64"/>
      <c r="B131" s="85" t="s">
        <v>231</v>
      </c>
      <c r="C131" s="83" t="s">
        <v>232</v>
      </c>
      <c r="D131" s="84"/>
      <c r="E131" s="84"/>
      <c r="F131" s="42"/>
      <c r="G131" s="60"/>
      <c r="H131" s="60"/>
      <c r="I131" s="60">
        <f t="shared" si="20"/>
        <v>0</v>
      </c>
      <c r="J131" s="60"/>
      <c r="K131" s="60">
        <f>H131-J131</f>
        <v>0</v>
      </c>
      <c r="L131" s="60"/>
    </row>
    <row r="132" spans="1:12" s="4" customFormat="1" ht="17.25" hidden="1" customHeight="1">
      <c r="A132" s="64"/>
      <c r="B132" s="86" t="s">
        <v>233</v>
      </c>
      <c r="C132" s="83" t="s">
        <v>234</v>
      </c>
      <c r="D132" s="84"/>
      <c r="E132" s="84"/>
      <c r="F132" s="42"/>
      <c r="G132" s="60"/>
      <c r="H132" s="60"/>
      <c r="I132" s="60">
        <f t="shared" si="20"/>
        <v>0</v>
      </c>
      <c r="J132" s="60"/>
      <c r="K132" s="60">
        <f>H132-J132</f>
        <v>0</v>
      </c>
      <c r="L132" s="60"/>
    </row>
    <row r="133" spans="1:12" s="4" customFormat="1" ht="21.75" hidden="1" customHeight="1">
      <c r="A133" s="87" t="s">
        <v>235</v>
      </c>
      <c r="B133" s="88"/>
      <c r="C133" s="89" t="s">
        <v>236</v>
      </c>
      <c r="D133" s="90"/>
      <c r="E133" s="90"/>
      <c r="F133" s="91"/>
      <c r="G133" s="60"/>
      <c r="H133" s="91"/>
      <c r="I133" s="60">
        <f t="shared" si="20"/>
        <v>0</v>
      </c>
      <c r="J133" s="91"/>
      <c r="K133" s="91">
        <f>K134</f>
        <v>0</v>
      </c>
      <c r="L133" s="91">
        <f>L134</f>
        <v>0</v>
      </c>
    </row>
    <row r="134" spans="1:12" s="4" customFormat="1" ht="16.5" hidden="1" customHeight="1">
      <c r="A134" s="64" t="s">
        <v>237</v>
      </c>
      <c r="B134" s="59"/>
      <c r="C134" s="92" t="s">
        <v>238</v>
      </c>
      <c r="D134" s="93"/>
      <c r="E134" s="93"/>
      <c r="F134" s="42"/>
      <c r="G134" s="60"/>
      <c r="H134" s="60"/>
      <c r="I134" s="60">
        <f t="shared" si="20"/>
        <v>0</v>
      </c>
      <c r="J134" s="60"/>
      <c r="K134" s="60">
        <f>H134-J134</f>
        <v>0</v>
      </c>
      <c r="L134" s="60"/>
    </row>
    <row r="135" spans="1:12" s="4" customFormat="1" ht="15.75" hidden="1">
      <c r="A135" s="64"/>
      <c r="B135" s="74"/>
      <c r="C135" s="92"/>
      <c r="D135" s="93"/>
      <c r="E135" s="93"/>
      <c r="F135" s="42"/>
      <c r="G135" s="60"/>
      <c r="H135" s="42"/>
      <c r="I135" s="60">
        <f t="shared" si="20"/>
        <v>0</v>
      </c>
      <c r="J135" s="42"/>
      <c r="K135" s="60">
        <f>H135-J135</f>
        <v>0</v>
      </c>
      <c r="L135" s="42"/>
    </row>
    <row r="136" spans="1:12" s="81" customFormat="1" ht="33" hidden="1" customHeight="1">
      <c r="A136" s="213" t="s">
        <v>239</v>
      </c>
      <c r="B136" s="213"/>
      <c r="C136" s="20" t="s">
        <v>240</v>
      </c>
      <c r="D136" s="21"/>
      <c r="E136" s="21"/>
      <c r="F136" s="55">
        <f t="shared" ref="F136:L136" si="22">F137</f>
        <v>0</v>
      </c>
      <c r="G136" s="55">
        <f t="shared" si="22"/>
        <v>0</v>
      </c>
      <c r="H136" s="55">
        <f t="shared" si="22"/>
        <v>0</v>
      </c>
      <c r="I136" s="55">
        <f t="shared" si="22"/>
        <v>0</v>
      </c>
      <c r="J136" s="55">
        <f t="shared" si="22"/>
        <v>0</v>
      </c>
      <c r="K136" s="55">
        <f t="shared" si="22"/>
        <v>0</v>
      </c>
      <c r="L136" s="55">
        <f t="shared" si="22"/>
        <v>0</v>
      </c>
    </row>
    <row r="137" spans="1:12" s="4" customFormat="1" ht="31.5" hidden="1" customHeight="1">
      <c r="A137" s="214" t="s">
        <v>241</v>
      </c>
      <c r="B137" s="215"/>
      <c r="C137" s="25" t="s">
        <v>242</v>
      </c>
      <c r="D137" s="26"/>
      <c r="E137" s="26"/>
      <c r="F137" s="46">
        <f t="shared" ref="F137:L137" si="23">F138+F139+F140+F141+F142+F143+F144+F145+F146+F147+F148+F149</f>
        <v>0</v>
      </c>
      <c r="G137" s="46">
        <f t="shared" si="23"/>
        <v>0</v>
      </c>
      <c r="H137" s="46">
        <f t="shared" si="23"/>
        <v>0</v>
      </c>
      <c r="I137" s="46">
        <f t="shared" si="23"/>
        <v>0</v>
      </c>
      <c r="J137" s="46">
        <f t="shared" si="23"/>
        <v>0</v>
      </c>
      <c r="K137" s="46">
        <f t="shared" si="23"/>
        <v>0</v>
      </c>
      <c r="L137" s="46">
        <f t="shared" si="23"/>
        <v>0</v>
      </c>
    </row>
    <row r="138" spans="1:12" s="4" customFormat="1" ht="15.75" hidden="1" customHeight="1">
      <c r="A138" s="64"/>
      <c r="B138" s="59" t="s">
        <v>243</v>
      </c>
      <c r="C138" s="30" t="s">
        <v>244</v>
      </c>
      <c r="D138" s="31"/>
      <c r="E138" s="31"/>
      <c r="F138" s="42"/>
      <c r="G138" s="60"/>
      <c r="H138" s="60"/>
      <c r="I138" s="60"/>
      <c r="J138" s="60"/>
      <c r="K138" s="60">
        <f t="shared" ref="K138:K149" si="24">H138-J138</f>
        <v>0</v>
      </c>
      <c r="L138" s="60"/>
    </row>
    <row r="139" spans="1:12" s="4" customFormat="1" ht="18" hidden="1" customHeight="1">
      <c r="A139" s="64"/>
      <c r="B139" s="74" t="s">
        <v>245</v>
      </c>
      <c r="C139" s="30" t="s">
        <v>246</v>
      </c>
      <c r="D139" s="31"/>
      <c r="E139" s="31"/>
      <c r="F139" s="42"/>
      <c r="G139" s="60"/>
      <c r="H139" s="60"/>
      <c r="I139" s="60"/>
      <c r="J139" s="60"/>
      <c r="K139" s="60">
        <f t="shared" si="24"/>
        <v>0</v>
      </c>
      <c r="L139" s="60"/>
    </row>
    <row r="140" spans="1:12" s="4" customFormat="1" ht="21" hidden="1" customHeight="1">
      <c r="A140" s="64"/>
      <c r="B140" s="61" t="s">
        <v>247</v>
      </c>
      <c r="C140" s="30" t="s">
        <v>248</v>
      </c>
      <c r="D140" s="31"/>
      <c r="E140" s="31"/>
      <c r="F140" s="42"/>
      <c r="G140" s="60"/>
      <c r="H140" s="60"/>
      <c r="I140" s="60"/>
      <c r="J140" s="60"/>
      <c r="K140" s="60">
        <f t="shared" si="24"/>
        <v>0</v>
      </c>
      <c r="L140" s="60"/>
    </row>
    <row r="141" spans="1:12" s="4" customFormat="1" ht="25.5" hidden="1" customHeight="1">
      <c r="A141" s="64"/>
      <c r="B141" s="61" t="s">
        <v>249</v>
      </c>
      <c r="C141" s="30" t="s">
        <v>250</v>
      </c>
      <c r="D141" s="31"/>
      <c r="E141" s="31"/>
      <c r="F141" s="42"/>
      <c r="G141" s="60"/>
      <c r="H141" s="60"/>
      <c r="I141" s="60"/>
      <c r="J141" s="60"/>
      <c r="K141" s="60">
        <f t="shared" si="24"/>
        <v>0</v>
      </c>
      <c r="L141" s="60"/>
    </row>
    <row r="142" spans="1:12" s="4" customFormat="1" ht="24.75" hidden="1" customHeight="1">
      <c r="A142" s="74"/>
      <c r="B142" s="61" t="s">
        <v>251</v>
      </c>
      <c r="C142" s="30" t="s">
        <v>252</v>
      </c>
      <c r="D142" s="31"/>
      <c r="E142" s="31"/>
      <c r="F142" s="42"/>
      <c r="G142" s="60"/>
      <c r="H142" s="60"/>
      <c r="I142" s="60"/>
      <c r="J142" s="60"/>
      <c r="K142" s="60">
        <f t="shared" si="24"/>
        <v>0</v>
      </c>
      <c r="L142" s="60"/>
    </row>
    <row r="143" spans="1:12" s="4" customFormat="1" ht="30.75" hidden="1" customHeight="1">
      <c r="A143" s="74"/>
      <c r="B143" s="61" t="s">
        <v>253</v>
      </c>
      <c r="C143" s="30" t="s">
        <v>254</v>
      </c>
      <c r="D143" s="31"/>
      <c r="E143" s="31"/>
      <c r="F143" s="42"/>
      <c r="G143" s="60"/>
      <c r="H143" s="60"/>
      <c r="I143" s="60"/>
      <c r="J143" s="60"/>
      <c r="K143" s="60">
        <f t="shared" si="24"/>
        <v>0</v>
      </c>
      <c r="L143" s="60"/>
    </row>
    <row r="144" spans="1:12" s="4" customFormat="1" ht="26.25" hidden="1" customHeight="1">
      <c r="A144" s="74"/>
      <c r="B144" s="61" t="s">
        <v>255</v>
      </c>
      <c r="C144" s="30" t="s">
        <v>256</v>
      </c>
      <c r="D144" s="31"/>
      <c r="E144" s="31"/>
      <c r="F144" s="42"/>
      <c r="G144" s="60"/>
      <c r="H144" s="60"/>
      <c r="I144" s="60"/>
      <c r="J144" s="60"/>
      <c r="K144" s="60">
        <f t="shared" si="24"/>
        <v>0</v>
      </c>
      <c r="L144" s="60"/>
    </row>
    <row r="145" spans="1:12" s="4" customFormat="1" ht="26.25" hidden="1" customHeight="1">
      <c r="A145" s="74"/>
      <c r="B145" s="61" t="s">
        <v>257</v>
      </c>
      <c r="C145" s="30" t="s">
        <v>258</v>
      </c>
      <c r="D145" s="31"/>
      <c r="E145" s="31"/>
      <c r="F145" s="42"/>
      <c r="G145" s="60"/>
      <c r="H145" s="60"/>
      <c r="I145" s="60"/>
      <c r="J145" s="60"/>
      <c r="K145" s="60">
        <f t="shared" si="24"/>
        <v>0</v>
      </c>
      <c r="L145" s="60"/>
    </row>
    <row r="146" spans="1:12" s="4" customFormat="1" ht="19.5" hidden="1" customHeight="1">
      <c r="A146" s="74"/>
      <c r="B146" s="61" t="s">
        <v>259</v>
      </c>
      <c r="C146" s="30" t="s">
        <v>260</v>
      </c>
      <c r="D146" s="31"/>
      <c r="E146" s="31"/>
      <c r="F146" s="42"/>
      <c r="G146" s="60"/>
      <c r="H146" s="60"/>
      <c r="I146" s="60"/>
      <c r="J146" s="60"/>
      <c r="K146" s="60">
        <f t="shared" si="24"/>
        <v>0</v>
      </c>
      <c r="L146" s="60"/>
    </row>
    <row r="147" spans="1:12" s="99" customFormat="1" ht="24" hidden="1" customHeight="1">
      <c r="A147" s="94"/>
      <c r="B147" s="95" t="s">
        <v>261</v>
      </c>
      <c r="C147" s="96" t="s">
        <v>262</v>
      </c>
      <c r="D147" s="97"/>
      <c r="E147" s="97"/>
      <c r="F147" s="42"/>
      <c r="G147" s="98"/>
      <c r="H147" s="98"/>
      <c r="I147" s="98"/>
      <c r="J147" s="98"/>
      <c r="K147" s="60">
        <f t="shared" si="24"/>
        <v>0</v>
      </c>
      <c r="L147" s="98"/>
    </row>
    <row r="148" spans="1:12" s="99" customFormat="1" ht="20.25" hidden="1" customHeight="1">
      <c r="A148" s="94"/>
      <c r="B148" s="95" t="s">
        <v>263</v>
      </c>
      <c r="C148" s="96" t="s">
        <v>264</v>
      </c>
      <c r="D148" s="97"/>
      <c r="E148" s="97"/>
      <c r="F148" s="42"/>
      <c r="G148" s="98"/>
      <c r="H148" s="98"/>
      <c r="I148" s="98"/>
      <c r="J148" s="98"/>
      <c r="K148" s="60">
        <f t="shared" si="24"/>
        <v>0</v>
      </c>
      <c r="L148" s="98"/>
    </row>
    <row r="149" spans="1:12" s="99" customFormat="1" ht="20.25" hidden="1" customHeight="1">
      <c r="A149" s="94"/>
      <c r="B149" s="95" t="s">
        <v>265</v>
      </c>
      <c r="C149" s="96" t="s">
        <v>266</v>
      </c>
      <c r="D149" s="97"/>
      <c r="E149" s="97"/>
      <c r="F149" s="42"/>
      <c r="G149" s="98"/>
      <c r="H149" s="98"/>
      <c r="I149" s="98"/>
      <c r="J149" s="98"/>
      <c r="K149" s="60">
        <f t="shared" si="24"/>
        <v>0</v>
      </c>
      <c r="L149" s="98"/>
    </row>
    <row r="150" spans="1:12" s="81" customFormat="1" ht="17.25" hidden="1" customHeight="1">
      <c r="A150" s="73" t="s">
        <v>267</v>
      </c>
      <c r="B150" s="73"/>
      <c r="C150" s="20" t="s">
        <v>268</v>
      </c>
      <c r="D150" s="21"/>
      <c r="E150" s="21"/>
      <c r="F150" s="55">
        <f t="shared" ref="F150:L150" si="25">F151</f>
        <v>0</v>
      </c>
      <c r="G150" s="55">
        <f t="shared" si="25"/>
        <v>0</v>
      </c>
      <c r="H150" s="55">
        <f t="shared" si="25"/>
        <v>0</v>
      </c>
      <c r="I150" s="55">
        <f t="shared" si="25"/>
        <v>0</v>
      </c>
      <c r="J150" s="55">
        <f t="shared" si="25"/>
        <v>0</v>
      </c>
      <c r="K150" s="55">
        <f t="shared" si="25"/>
        <v>0</v>
      </c>
      <c r="L150" s="55">
        <f t="shared" si="25"/>
        <v>0</v>
      </c>
    </row>
    <row r="151" spans="1:12" s="4" customFormat="1" ht="13.5" hidden="1" customHeight="1">
      <c r="A151" s="62" t="s">
        <v>269</v>
      </c>
      <c r="B151" s="62"/>
      <c r="C151" s="25" t="s">
        <v>270</v>
      </c>
      <c r="D151" s="26"/>
      <c r="E151" s="26"/>
      <c r="F151" s="46">
        <f t="shared" ref="F151:L151" si="26">F152+F153</f>
        <v>0</v>
      </c>
      <c r="G151" s="46">
        <f t="shared" si="26"/>
        <v>0</v>
      </c>
      <c r="H151" s="46">
        <f t="shared" si="26"/>
        <v>0</v>
      </c>
      <c r="I151" s="46">
        <f t="shared" si="26"/>
        <v>0</v>
      </c>
      <c r="J151" s="46">
        <f t="shared" si="26"/>
        <v>0</v>
      </c>
      <c r="K151" s="46">
        <f t="shared" si="26"/>
        <v>0</v>
      </c>
      <c r="L151" s="46">
        <f t="shared" si="26"/>
        <v>0</v>
      </c>
    </row>
    <row r="152" spans="1:12" s="4" customFormat="1" ht="13.5" hidden="1" customHeight="1">
      <c r="A152" s="100"/>
      <c r="B152" s="101" t="s">
        <v>271</v>
      </c>
      <c r="C152" s="30" t="s">
        <v>272</v>
      </c>
      <c r="D152" s="31"/>
      <c r="E152" s="31"/>
      <c r="F152" s="42"/>
      <c r="G152" s="60"/>
      <c r="H152" s="60"/>
      <c r="I152" s="60"/>
      <c r="J152" s="60"/>
      <c r="K152" s="60">
        <f>H152-J152</f>
        <v>0</v>
      </c>
      <c r="L152" s="60"/>
    </row>
    <row r="153" spans="1:12" s="4" customFormat="1" ht="13.5" hidden="1" customHeight="1">
      <c r="A153" s="100"/>
      <c r="B153" s="59" t="s">
        <v>273</v>
      </c>
      <c r="C153" s="30" t="s">
        <v>274</v>
      </c>
      <c r="D153" s="31"/>
      <c r="E153" s="31"/>
      <c r="F153" s="42"/>
      <c r="G153" s="60"/>
      <c r="H153" s="60"/>
      <c r="I153" s="60"/>
      <c r="J153" s="60"/>
      <c r="K153" s="60">
        <f>H153-J153</f>
        <v>0</v>
      </c>
      <c r="L153" s="60"/>
    </row>
    <row r="154" spans="1:12" s="4" customFormat="1" ht="17.25" hidden="1" customHeight="1">
      <c r="A154" s="102" t="s">
        <v>275</v>
      </c>
      <c r="B154" s="103"/>
      <c r="C154" s="104" t="s">
        <v>276</v>
      </c>
      <c r="D154" s="105"/>
      <c r="E154" s="105"/>
      <c r="F154" s="91">
        <f t="shared" ref="F154:L154" si="27">F155</f>
        <v>0</v>
      </c>
      <c r="G154" s="91">
        <f t="shared" si="27"/>
        <v>0</v>
      </c>
      <c r="H154" s="91">
        <f t="shared" si="27"/>
        <v>0</v>
      </c>
      <c r="I154" s="91">
        <f t="shared" si="27"/>
        <v>0</v>
      </c>
      <c r="J154" s="91">
        <f t="shared" si="27"/>
        <v>0</v>
      </c>
      <c r="K154" s="91">
        <f t="shared" si="27"/>
        <v>0</v>
      </c>
      <c r="L154" s="91">
        <f t="shared" si="27"/>
        <v>0</v>
      </c>
    </row>
    <row r="155" spans="1:12" s="4" customFormat="1" ht="15.75" hidden="1">
      <c r="A155" s="106" t="s">
        <v>277</v>
      </c>
      <c r="B155" s="57"/>
      <c r="C155" s="25" t="s">
        <v>278</v>
      </c>
      <c r="D155" s="26"/>
      <c r="E155" s="26"/>
      <c r="F155" s="46">
        <f t="shared" ref="F155:L155" si="28">F156+F157+F158+F159</f>
        <v>0</v>
      </c>
      <c r="G155" s="46">
        <f t="shared" si="28"/>
        <v>0</v>
      </c>
      <c r="H155" s="46">
        <f t="shared" si="28"/>
        <v>0</v>
      </c>
      <c r="I155" s="46">
        <f t="shared" si="28"/>
        <v>0</v>
      </c>
      <c r="J155" s="46">
        <f t="shared" si="28"/>
        <v>0</v>
      </c>
      <c r="K155" s="46">
        <f t="shared" si="28"/>
        <v>0</v>
      </c>
      <c r="L155" s="46">
        <f t="shared" si="28"/>
        <v>0</v>
      </c>
    </row>
    <row r="156" spans="1:12" s="4" customFormat="1" ht="15.75" hidden="1">
      <c r="A156" s="64"/>
      <c r="B156" s="107" t="s">
        <v>279</v>
      </c>
      <c r="C156" s="30" t="s">
        <v>280</v>
      </c>
      <c r="D156" s="31"/>
      <c r="E156" s="31"/>
      <c r="F156" s="42"/>
      <c r="G156" s="60"/>
      <c r="H156" s="60"/>
      <c r="I156" s="60"/>
      <c r="J156" s="60"/>
      <c r="K156" s="60">
        <f>H156-J156</f>
        <v>0</v>
      </c>
      <c r="L156" s="60"/>
    </row>
    <row r="157" spans="1:12" s="4" customFormat="1" ht="15.75" hidden="1">
      <c r="A157" s="58"/>
      <c r="B157" s="107" t="s">
        <v>281</v>
      </c>
      <c r="C157" s="30" t="s">
        <v>282</v>
      </c>
      <c r="D157" s="31"/>
      <c r="E157" s="31"/>
      <c r="F157" s="42"/>
      <c r="G157" s="60"/>
      <c r="H157" s="60"/>
      <c r="I157" s="60"/>
      <c r="J157" s="60"/>
      <c r="K157" s="60">
        <f>H157-J157</f>
        <v>0</v>
      </c>
      <c r="L157" s="60"/>
    </row>
    <row r="158" spans="1:12" s="4" customFormat="1" ht="15" hidden="1" customHeight="1">
      <c r="A158" s="58"/>
      <c r="B158" s="107" t="s">
        <v>283</v>
      </c>
      <c r="C158" s="30" t="s">
        <v>284</v>
      </c>
      <c r="D158" s="31"/>
      <c r="E158" s="31"/>
      <c r="F158" s="42"/>
      <c r="G158" s="60"/>
      <c r="H158" s="60"/>
      <c r="I158" s="60"/>
      <c r="J158" s="60"/>
      <c r="K158" s="60">
        <f>H158-J158</f>
        <v>0</v>
      </c>
      <c r="L158" s="60"/>
    </row>
    <row r="159" spans="1:12" s="4" customFormat="1" ht="15.75" hidden="1">
      <c r="A159" s="58"/>
      <c r="B159" s="107" t="s">
        <v>285</v>
      </c>
      <c r="C159" s="30" t="s">
        <v>286</v>
      </c>
      <c r="D159" s="31"/>
      <c r="E159" s="31"/>
      <c r="F159" s="42"/>
      <c r="G159" s="60"/>
      <c r="H159" s="60"/>
      <c r="I159" s="60"/>
      <c r="J159" s="60"/>
      <c r="K159" s="60">
        <f>H159-J159</f>
        <v>0</v>
      </c>
      <c r="L159" s="60"/>
    </row>
    <row r="160" spans="1:12" s="4" customFormat="1" ht="15.75" hidden="1">
      <c r="A160" s="58"/>
      <c r="B160" s="107"/>
      <c r="C160" s="108"/>
      <c r="D160" s="109"/>
      <c r="E160" s="109"/>
      <c r="F160" s="42"/>
      <c r="G160" s="42"/>
      <c r="H160" s="42"/>
      <c r="I160" s="42"/>
      <c r="J160" s="42"/>
      <c r="K160" s="60">
        <f>H160-J160</f>
        <v>0</v>
      </c>
      <c r="L160" s="42"/>
    </row>
    <row r="161" spans="1:12" s="81" customFormat="1" ht="32.25" hidden="1" customHeight="1">
      <c r="A161" s="200" t="s">
        <v>287</v>
      </c>
      <c r="B161" s="200"/>
      <c r="C161" s="20" t="s">
        <v>288</v>
      </c>
      <c r="D161" s="21"/>
      <c r="E161" s="21"/>
      <c r="F161" s="55">
        <f t="shared" ref="F161:L161" si="29">F162+F163+F164+F165+F166+F167+F168+F169+F170</f>
        <v>0</v>
      </c>
      <c r="G161" s="55">
        <f t="shared" si="29"/>
        <v>0</v>
      </c>
      <c r="H161" s="55">
        <f t="shared" si="29"/>
        <v>0</v>
      </c>
      <c r="I161" s="55">
        <f t="shared" si="29"/>
        <v>0</v>
      </c>
      <c r="J161" s="55">
        <f t="shared" si="29"/>
        <v>0</v>
      </c>
      <c r="K161" s="55">
        <f t="shared" si="29"/>
        <v>0</v>
      </c>
      <c r="L161" s="55">
        <f t="shared" si="29"/>
        <v>0</v>
      </c>
    </row>
    <row r="162" spans="1:12" s="4" customFormat="1" ht="15.75" hidden="1">
      <c r="A162" s="64" t="s">
        <v>289</v>
      </c>
      <c r="B162" s="75"/>
      <c r="C162" s="92" t="s">
        <v>290</v>
      </c>
      <c r="D162" s="93"/>
      <c r="E162" s="93"/>
      <c r="F162" s="42"/>
      <c r="G162" s="60"/>
      <c r="H162" s="60"/>
      <c r="I162" s="60"/>
      <c r="J162" s="60"/>
      <c r="K162" s="60">
        <f t="shared" ref="K162:K170" si="30">H162-J162</f>
        <v>0</v>
      </c>
      <c r="L162" s="60"/>
    </row>
    <row r="163" spans="1:12" s="4" customFormat="1" ht="15.75" hidden="1">
      <c r="A163" s="75" t="s">
        <v>291</v>
      </c>
      <c r="B163" s="75"/>
      <c r="C163" s="92" t="s">
        <v>292</v>
      </c>
      <c r="D163" s="93"/>
      <c r="E163" s="93"/>
      <c r="F163" s="42"/>
      <c r="G163" s="60"/>
      <c r="H163" s="60"/>
      <c r="I163" s="60"/>
      <c r="J163" s="60"/>
      <c r="K163" s="60">
        <f t="shared" si="30"/>
        <v>0</v>
      </c>
      <c r="L163" s="60"/>
    </row>
    <row r="164" spans="1:12" s="4" customFormat="1" ht="15" hidden="1" customHeight="1">
      <c r="A164" s="218" t="s">
        <v>293</v>
      </c>
      <c r="B164" s="218"/>
      <c r="C164" s="92" t="s">
        <v>294</v>
      </c>
      <c r="D164" s="93"/>
      <c r="E164" s="93"/>
      <c r="F164" s="42"/>
      <c r="G164" s="60"/>
      <c r="H164" s="60"/>
      <c r="I164" s="60"/>
      <c r="J164" s="60"/>
      <c r="K164" s="60">
        <f t="shared" si="30"/>
        <v>0</v>
      </c>
      <c r="L164" s="60"/>
    </row>
    <row r="165" spans="1:12" s="4" customFormat="1" ht="15" hidden="1" customHeight="1">
      <c r="A165" s="218" t="s">
        <v>295</v>
      </c>
      <c r="B165" s="218"/>
      <c r="C165" s="92" t="s">
        <v>296</v>
      </c>
      <c r="D165" s="93"/>
      <c r="E165" s="93"/>
      <c r="F165" s="42"/>
      <c r="G165" s="60"/>
      <c r="H165" s="60"/>
      <c r="I165" s="60"/>
      <c r="J165" s="60"/>
      <c r="K165" s="60">
        <f t="shared" si="30"/>
        <v>0</v>
      </c>
      <c r="L165" s="60"/>
    </row>
    <row r="166" spans="1:12" s="4" customFormat="1" ht="15.75" hidden="1">
      <c r="A166" s="75" t="s">
        <v>297</v>
      </c>
      <c r="B166" s="75"/>
      <c r="C166" s="92" t="s">
        <v>298</v>
      </c>
      <c r="D166" s="93"/>
      <c r="E166" s="93"/>
      <c r="F166" s="42"/>
      <c r="G166" s="60"/>
      <c r="H166" s="60"/>
      <c r="I166" s="60"/>
      <c r="J166" s="60"/>
      <c r="K166" s="60">
        <f t="shared" si="30"/>
        <v>0</v>
      </c>
      <c r="L166" s="60"/>
    </row>
    <row r="167" spans="1:12" s="4" customFormat="1" ht="15.75" hidden="1">
      <c r="A167" s="75" t="s">
        <v>299</v>
      </c>
      <c r="B167" s="75"/>
      <c r="C167" s="92" t="s">
        <v>300</v>
      </c>
      <c r="D167" s="93"/>
      <c r="E167" s="93"/>
      <c r="F167" s="42"/>
      <c r="G167" s="60"/>
      <c r="H167" s="60"/>
      <c r="I167" s="60"/>
      <c r="J167" s="60"/>
      <c r="K167" s="60">
        <f t="shared" si="30"/>
        <v>0</v>
      </c>
      <c r="L167" s="60"/>
    </row>
    <row r="168" spans="1:12" s="4" customFormat="1" ht="15.75" hidden="1">
      <c r="A168" s="75" t="s">
        <v>301</v>
      </c>
      <c r="B168" s="75"/>
      <c r="C168" s="92" t="s">
        <v>302</v>
      </c>
      <c r="D168" s="93"/>
      <c r="E168" s="93"/>
      <c r="F168" s="42"/>
      <c r="G168" s="60"/>
      <c r="H168" s="60"/>
      <c r="I168" s="60"/>
      <c r="J168" s="60"/>
      <c r="K168" s="60">
        <f t="shared" si="30"/>
        <v>0</v>
      </c>
      <c r="L168" s="60"/>
    </row>
    <row r="169" spans="1:12" s="4" customFormat="1" ht="15.75" hidden="1">
      <c r="A169" s="75" t="s">
        <v>303</v>
      </c>
      <c r="B169" s="75"/>
      <c r="C169" s="92" t="s">
        <v>304</v>
      </c>
      <c r="D169" s="93"/>
      <c r="E169" s="93"/>
      <c r="F169" s="42"/>
      <c r="G169" s="60"/>
      <c r="H169" s="60"/>
      <c r="I169" s="60"/>
      <c r="J169" s="60"/>
      <c r="K169" s="60">
        <f t="shared" si="30"/>
        <v>0</v>
      </c>
      <c r="L169" s="60"/>
    </row>
    <row r="170" spans="1:12" s="4" customFormat="1" ht="15.75" hidden="1">
      <c r="A170" s="75" t="s">
        <v>305</v>
      </c>
      <c r="B170" s="75"/>
      <c r="C170" s="92" t="s">
        <v>306</v>
      </c>
      <c r="D170" s="93"/>
      <c r="E170" s="93"/>
      <c r="F170" s="42"/>
      <c r="G170" s="60"/>
      <c r="H170" s="60"/>
      <c r="I170" s="60"/>
      <c r="J170" s="60"/>
      <c r="K170" s="60">
        <f t="shared" si="30"/>
        <v>0</v>
      </c>
      <c r="L170" s="60"/>
    </row>
    <row r="171" spans="1:12" s="4" customFormat="1" ht="15.75">
      <c r="A171" s="110" t="s">
        <v>307</v>
      </c>
      <c r="B171" s="111"/>
      <c r="C171" s="25" t="s">
        <v>308</v>
      </c>
      <c r="D171" s="26"/>
      <c r="E171" s="26"/>
      <c r="F171" s="46">
        <f>F177</f>
        <v>2600000</v>
      </c>
      <c r="G171" s="46">
        <f t="shared" ref="G171:L171" si="31">G177</f>
        <v>2700000</v>
      </c>
      <c r="H171" s="46">
        <f t="shared" si="31"/>
        <v>2629263</v>
      </c>
      <c r="I171" s="46">
        <f t="shared" si="31"/>
        <v>2629263</v>
      </c>
      <c r="J171" s="46">
        <f t="shared" si="31"/>
        <v>2629263</v>
      </c>
      <c r="K171" s="46">
        <f t="shared" si="31"/>
        <v>0</v>
      </c>
      <c r="L171" s="46">
        <f t="shared" si="31"/>
        <v>328279</v>
      </c>
    </row>
    <row r="172" spans="1:12" s="4" customFormat="1" ht="15.75" hidden="1">
      <c r="A172" s="112"/>
      <c r="B172" s="113"/>
      <c r="C172" s="30"/>
      <c r="D172" s="31"/>
      <c r="E172" s="31"/>
      <c r="F172" s="42"/>
      <c r="G172" s="42"/>
      <c r="H172" s="42"/>
      <c r="I172" s="42"/>
      <c r="J172" s="42"/>
      <c r="K172" s="60">
        <f>H172-J172</f>
        <v>0</v>
      </c>
      <c r="L172" s="42"/>
    </row>
    <row r="173" spans="1:12" s="81" customFormat="1" ht="15" hidden="1">
      <c r="A173" s="114" t="s">
        <v>309</v>
      </c>
      <c r="B173" s="73"/>
      <c r="C173" s="20" t="s">
        <v>310</v>
      </c>
      <c r="D173" s="21"/>
      <c r="E173" s="21"/>
      <c r="F173" s="55">
        <f t="shared" ref="F173:L173" si="32">F174+F175</f>
        <v>0</v>
      </c>
      <c r="G173" s="55">
        <f t="shared" si="32"/>
        <v>0</v>
      </c>
      <c r="H173" s="55">
        <f t="shared" si="32"/>
        <v>0</v>
      </c>
      <c r="I173" s="55">
        <f t="shared" si="32"/>
        <v>0</v>
      </c>
      <c r="J173" s="55">
        <f t="shared" si="32"/>
        <v>0</v>
      </c>
      <c r="K173" s="55">
        <f t="shared" si="32"/>
        <v>0</v>
      </c>
      <c r="L173" s="55">
        <f t="shared" si="32"/>
        <v>0</v>
      </c>
    </row>
    <row r="174" spans="1:12" s="4" customFormat="1" ht="25.5" hidden="1" customHeight="1">
      <c r="A174" s="219" t="s">
        <v>311</v>
      </c>
      <c r="B174" s="219"/>
      <c r="C174" s="92" t="s">
        <v>312</v>
      </c>
      <c r="D174" s="93"/>
      <c r="E174" s="93"/>
      <c r="F174" s="42"/>
      <c r="G174" s="60"/>
      <c r="H174" s="60"/>
      <c r="I174" s="60"/>
      <c r="J174" s="60"/>
      <c r="K174" s="60">
        <f>H174-J174</f>
        <v>0</v>
      </c>
      <c r="L174" s="60"/>
    </row>
    <row r="175" spans="1:12" s="4" customFormat="1" ht="15.75" hidden="1">
      <c r="A175" s="75" t="s">
        <v>313</v>
      </c>
      <c r="B175" s="75"/>
      <c r="C175" s="92" t="s">
        <v>314</v>
      </c>
      <c r="D175" s="93"/>
      <c r="E175" s="93"/>
      <c r="F175" s="42"/>
      <c r="G175" s="60"/>
      <c r="H175" s="60"/>
      <c r="I175" s="60"/>
      <c r="J175" s="60"/>
      <c r="K175" s="60">
        <f>H175-J175</f>
        <v>0</v>
      </c>
      <c r="L175" s="60"/>
    </row>
    <row r="176" spans="1:12" s="4" customFormat="1" ht="15.75" hidden="1">
      <c r="A176" s="75"/>
      <c r="B176" s="75"/>
      <c r="C176" s="78"/>
      <c r="D176" s="79"/>
      <c r="E176" s="79"/>
      <c r="F176" s="42"/>
      <c r="G176" s="42"/>
      <c r="H176" s="42"/>
      <c r="I176" s="42"/>
      <c r="J176" s="42"/>
      <c r="K176" s="60">
        <f>H176-J176</f>
        <v>0</v>
      </c>
      <c r="L176" s="42"/>
    </row>
    <row r="177" spans="1:12" s="81" customFormat="1" ht="34.5" customHeight="1">
      <c r="A177" s="115" t="s">
        <v>315</v>
      </c>
      <c r="B177" s="116"/>
      <c r="C177" s="20" t="s">
        <v>316</v>
      </c>
      <c r="D177" s="21"/>
      <c r="E177" s="21"/>
      <c r="F177" s="55">
        <f t="shared" ref="F177:L177" si="33">F178+F183</f>
        <v>2600000</v>
      </c>
      <c r="G177" s="55">
        <f t="shared" si="33"/>
        <v>2700000</v>
      </c>
      <c r="H177" s="55">
        <f t="shared" si="33"/>
        <v>2629263</v>
      </c>
      <c r="I177" s="55">
        <f t="shared" si="33"/>
        <v>2629263</v>
      </c>
      <c r="J177" s="55">
        <f t="shared" si="33"/>
        <v>2629263</v>
      </c>
      <c r="K177" s="55">
        <f t="shared" si="33"/>
        <v>0</v>
      </c>
      <c r="L177" s="55">
        <f t="shared" si="33"/>
        <v>328279</v>
      </c>
    </row>
    <row r="178" spans="1:12" s="4" customFormat="1" ht="15.75">
      <c r="A178" s="63" t="s">
        <v>317</v>
      </c>
      <c r="B178" s="63"/>
      <c r="C178" s="25" t="s">
        <v>318</v>
      </c>
      <c r="D178" s="26"/>
      <c r="E178" s="26"/>
      <c r="F178" s="46">
        <f t="shared" ref="F178:L178" si="34">F179+F180+F181+F182</f>
        <v>2600000</v>
      </c>
      <c r="G178" s="46">
        <f t="shared" si="34"/>
        <v>0</v>
      </c>
      <c r="H178" s="46">
        <f t="shared" si="34"/>
        <v>0</v>
      </c>
      <c r="I178" s="46">
        <f t="shared" si="34"/>
        <v>0</v>
      </c>
      <c r="J178" s="46">
        <f t="shared" si="34"/>
        <v>0</v>
      </c>
      <c r="K178" s="46">
        <f t="shared" si="34"/>
        <v>0</v>
      </c>
      <c r="L178" s="46">
        <f t="shared" si="34"/>
        <v>328279</v>
      </c>
    </row>
    <row r="179" spans="1:12" s="4" customFormat="1" ht="26.25" hidden="1">
      <c r="A179" s="64"/>
      <c r="B179" s="61" t="s">
        <v>319</v>
      </c>
      <c r="C179" s="30" t="s">
        <v>320</v>
      </c>
      <c r="D179" s="31"/>
      <c r="E179" s="31"/>
      <c r="F179" s="42"/>
      <c r="G179" s="60"/>
      <c r="H179" s="60"/>
      <c r="I179" s="60"/>
      <c r="J179" s="60"/>
      <c r="K179" s="60">
        <f>H179-J179</f>
        <v>0</v>
      </c>
      <c r="L179" s="60"/>
    </row>
    <row r="180" spans="1:12" s="4" customFormat="1" ht="15.75" hidden="1">
      <c r="A180" s="64"/>
      <c r="B180" s="61" t="s">
        <v>321</v>
      </c>
      <c r="C180" s="30" t="s">
        <v>322</v>
      </c>
      <c r="D180" s="31"/>
      <c r="E180" s="31"/>
      <c r="F180" s="42"/>
      <c r="G180" s="60"/>
      <c r="H180" s="60"/>
      <c r="I180" s="60"/>
      <c r="J180" s="60"/>
      <c r="K180" s="60">
        <f>H180-J180</f>
        <v>0</v>
      </c>
      <c r="L180" s="60"/>
    </row>
    <row r="181" spans="1:12" s="4" customFormat="1" ht="15.75" customHeight="1">
      <c r="A181" s="229" t="s">
        <v>323</v>
      </c>
      <c r="B181" s="230"/>
      <c r="C181" s="30" t="s">
        <v>324</v>
      </c>
      <c r="D181" s="31"/>
      <c r="E181" s="31"/>
      <c r="F181" s="42">
        <f>'[1]70,05,01'!L13</f>
        <v>2600000</v>
      </c>
      <c r="G181" s="42">
        <f>'[1]70,05,01'!M13</f>
        <v>0</v>
      </c>
      <c r="H181" s="42">
        <f>'[1]70,05,01'!N13</f>
        <v>0</v>
      </c>
      <c r="I181" s="42">
        <f>'[1]70,05,01'!O13</f>
        <v>0</v>
      </c>
      <c r="J181" s="42">
        <f>'[1]70,05,01'!P13</f>
        <v>0</v>
      </c>
      <c r="K181" s="42">
        <f>'[1]70,05,01'!Q13</f>
        <v>0</v>
      </c>
      <c r="L181" s="42">
        <f>'[1]70,05,01'!R13</f>
        <v>328279</v>
      </c>
    </row>
    <row r="182" spans="1:12" s="4" customFormat="1" ht="15.75" hidden="1">
      <c r="A182" s="64"/>
      <c r="B182" s="74" t="s">
        <v>325</v>
      </c>
      <c r="C182" s="30" t="s">
        <v>326</v>
      </c>
      <c r="D182" s="31"/>
      <c r="E182" s="31"/>
      <c r="F182" s="42"/>
      <c r="G182" s="60"/>
      <c r="H182" s="60"/>
      <c r="I182" s="60"/>
      <c r="J182" s="60"/>
      <c r="K182" s="60">
        <f>H182-J182</f>
        <v>0</v>
      </c>
      <c r="L182" s="60"/>
    </row>
    <row r="183" spans="1:12" s="4" customFormat="1" ht="15.75">
      <c r="A183" s="63" t="s">
        <v>327</v>
      </c>
      <c r="B183" s="63"/>
      <c r="C183" s="25" t="s">
        <v>328</v>
      </c>
      <c r="D183" s="26"/>
      <c r="E183" s="26"/>
      <c r="F183" s="46">
        <f t="shared" ref="F183:L183" si="35">F184+F185+F186</f>
        <v>0</v>
      </c>
      <c r="G183" s="46">
        <f t="shared" si="35"/>
        <v>2700000</v>
      </c>
      <c r="H183" s="46">
        <f t="shared" si="35"/>
        <v>2629263</v>
      </c>
      <c r="I183" s="46">
        <f t="shared" si="35"/>
        <v>2629263</v>
      </c>
      <c r="J183" s="46">
        <f t="shared" si="35"/>
        <v>2629263</v>
      </c>
      <c r="K183" s="46">
        <f t="shared" si="35"/>
        <v>0</v>
      </c>
      <c r="L183" s="46">
        <f t="shared" si="35"/>
        <v>0</v>
      </c>
    </row>
    <row r="184" spans="1:12" s="4" customFormat="1" ht="15.75">
      <c r="A184" s="64"/>
      <c r="B184" s="74" t="s">
        <v>329</v>
      </c>
      <c r="C184" s="30" t="s">
        <v>330</v>
      </c>
      <c r="D184" s="31"/>
      <c r="E184" s="31"/>
      <c r="F184" s="42">
        <f>'[1]70,05,01'!L14</f>
        <v>0</v>
      </c>
      <c r="G184" s="42">
        <f>'[1]70,05,01'!M14</f>
        <v>2700000</v>
      </c>
      <c r="H184" s="42">
        <f>'[1]70,05,01'!N14</f>
        <v>2629263</v>
      </c>
      <c r="I184" s="42">
        <f>'[1]70,05,01'!O14</f>
        <v>2629263</v>
      </c>
      <c r="J184" s="42">
        <f>'[1]70,05,01'!P14</f>
        <v>2629263</v>
      </c>
      <c r="K184" s="42">
        <f>'[1]70,05,01'!Q14</f>
        <v>0</v>
      </c>
      <c r="L184" s="42">
        <f>'[1]70,05,01'!R14</f>
        <v>0</v>
      </c>
    </row>
    <row r="185" spans="1:12" s="4" customFormat="1" ht="15.75" hidden="1">
      <c r="A185" s="64"/>
      <c r="B185" s="74" t="s">
        <v>331</v>
      </c>
      <c r="C185" s="30" t="s">
        <v>332</v>
      </c>
      <c r="D185" s="31"/>
      <c r="E185" s="31"/>
      <c r="F185" s="42"/>
      <c r="G185" s="33"/>
      <c r="H185" s="33"/>
      <c r="I185" s="33"/>
      <c r="J185" s="33"/>
      <c r="K185" s="33">
        <f>H185-J185</f>
        <v>0</v>
      </c>
      <c r="L185" s="33"/>
    </row>
    <row r="186" spans="1:12" s="4" customFormat="1" ht="15.75" hidden="1">
      <c r="A186" s="64"/>
      <c r="B186" s="74" t="s">
        <v>333</v>
      </c>
      <c r="C186" s="30" t="s">
        <v>334</v>
      </c>
      <c r="D186" s="31"/>
      <c r="E186" s="31"/>
      <c r="F186" s="42"/>
      <c r="G186" s="33"/>
      <c r="H186" s="33"/>
      <c r="I186" s="33"/>
      <c r="J186" s="33"/>
      <c r="K186" s="33">
        <f>H186-J186</f>
        <v>0</v>
      </c>
      <c r="L186" s="33"/>
    </row>
    <row r="187" spans="1:12" s="81" customFormat="1" ht="31.5" customHeight="1">
      <c r="A187" s="220" t="s">
        <v>335</v>
      </c>
      <c r="B187" s="220"/>
      <c r="C187" s="20" t="s">
        <v>336</v>
      </c>
      <c r="D187" s="21"/>
      <c r="E187" s="21"/>
      <c r="F187" s="55">
        <f t="shared" ref="F187:L187" si="36">F190</f>
        <v>0</v>
      </c>
      <c r="G187" s="55">
        <f t="shared" si="36"/>
        <v>0</v>
      </c>
      <c r="H187" s="55">
        <f>H190+H191</f>
        <v>-61183</v>
      </c>
      <c r="I187" s="55">
        <f>I190+I191</f>
        <v>-61183</v>
      </c>
      <c r="J187" s="55">
        <f>J190+J191</f>
        <v>-61183</v>
      </c>
      <c r="K187" s="55">
        <f t="shared" si="36"/>
        <v>0</v>
      </c>
      <c r="L187" s="55">
        <f t="shared" si="36"/>
        <v>0</v>
      </c>
    </row>
    <row r="188" spans="1:12" s="81" customFormat="1" ht="15">
      <c r="A188" s="221" t="s">
        <v>337</v>
      </c>
      <c r="B188" s="222"/>
      <c r="C188" s="117" t="s">
        <v>338</v>
      </c>
      <c r="D188" s="118"/>
      <c r="E188" s="118"/>
      <c r="F188" s="119"/>
      <c r="G188" s="119"/>
      <c r="H188" s="120">
        <f t="shared" ref="H188:J189" si="37">H189</f>
        <v>-61183</v>
      </c>
      <c r="I188" s="120">
        <f t="shared" si="37"/>
        <v>-61183</v>
      </c>
      <c r="J188" s="120">
        <f t="shared" si="37"/>
        <v>-61183</v>
      </c>
      <c r="K188" s="119"/>
      <c r="L188" s="119"/>
    </row>
    <row r="189" spans="1:12" s="81" customFormat="1" ht="15" hidden="1">
      <c r="A189" s="221"/>
      <c r="B189" s="222"/>
      <c r="C189" s="117" t="s">
        <v>339</v>
      </c>
      <c r="D189" s="118"/>
      <c r="E189" s="118"/>
      <c r="F189" s="119"/>
      <c r="G189" s="119"/>
      <c r="H189" s="120">
        <f t="shared" si="37"/>
        <v>-61183</v>
      </c>
      <c r="I189" s="120">
        <f t="shared" si="37"/>
        <v>-61183</v>
      </c>
      <c r="J189" s="120">
        <f t="shared" si="37"/>
        <v>-61183</v>
      </c>
      <c r="K189" s="119"/>
      <c r="L189" s="119"/>
    </row>
    <row r="190" spans="1:12" s="4" customFormat="1" ht="15.75">
      <c r="A190" s="64" t="s">
        <v>337</v>
      </c>
      <c r="B190" s="74"/>
      <c r="C190" s="92" t="s">
        <v>491</v>
      </c>
      <c r="D190" s="93"/>
      <c r="E190" s="93"/>
      <c r="F190" s="42"/>
      <c r="G190" s="33"/>
      <c r="H190" s="33">
        <f>J190</f>
        <v>-61183</v>
      </c>
      <c r="I190" s="33">
        <f>J190</f>
        <v>-61183</v>
      </c>
      <c r="J190" s="33">
        <f>'[1]70,50'!P35</f>
        <v>-61183</v>
      </c>
      <c r="K190" s="33">
        <f>H190-J190</f>
        <v>0</v>
      </c>
      <c r="L190" s="33"/>
    </row>
    <row r="191" spans="1:12" s="4" customFormat="1" ht="15.75" hidden="1">
      <c r="A191" s="64"/>
      <c r="B191" s="74"/>
      <c r="C191" s="92" t="s">
        <v>340</v>
      </c>
      <c r="D191" s="93"/>
      <c r="E191" s="93"/>
      <c r="F191" s="42"/>
      <c r="G191" s="41"/>
      <c r="H191" s="41"/>
      <c r="I191" s="41"/>
      <c r="J191" s="41"/>
      <c r="K191" s="33">
        <f>H191-J191</f>
        <v>0</v>
      </c>
      <c r="L191" s="41"/>
    </row>
    <row r="192" spans="1:12" s="123" customFormat="1" ht="33.75" customHeight="1">
      <c r="A192" s="223" t="s">
        <v>341</v>
      </c>
      <c r="B192" s="223"/>
      <c r="C192" s="121"/>
      <c r="D192" s="122">
        <f>D204+D218+D274+D291+D219+D223</f>
        <v>37039160</v>
      </c>
      <c r="E192" s="122">
        <f t="shared" ref="E192:K192" si="38">E204+E218+E274+E291+E219+E223</f>
        <v>26682319</v>
      </c>
      <c r="F192" s="122">
        <f>F204+F218+F274+F291+F219+F223</f>
        <v>37039160</v>
      </c>
      <c r="G192" s="122">
        <f t="shared" si="38"/>
        <v>26682319</v>
      </c>
      <c r="H192" s="122">
        <f>H204+H218+H274+H291+H219+H223</f>
        <v>17357251</v>
      </c>
      <c r="I192" s="122">
        <f>I204+I218+I274+I291+I219+I223</f>
        <v>17357251</v>
      </c>
      <c r="J192" s="122">
        <f t="shared" si="38"/>
        <v>17357251</v>
      </c>
      <c r="K192" s="122">
        <f t="shared" si="38"/>
        <v>0</v>
      </c>
      <c r="L192" s="122">
        <f>L204+L218+L274+L291+L219+L223</f>
        <v>8442203</v>
      </c>
    </row>
    <row r="193" spans="1:12" s="123" customFormat="1" ht="26.25" hidden="1" customHeight="1">
      <c r="A193" s="224" t="s">
        <v>342</v>
      </c>
      <c r="B193" s="224"/>
      <c r="C193" s="104" t="s">
        <v>343</v>
      </c>
      <c r="D193" s="105"/>
      <c r="E193" s="105"/>
      <c r="F193" s="55">
        <f t="shared" ref="F193:L193" si="39">F194</f>
        <v>0</v>
      </c>
      <c r="G193" s="55">
        <f t="shared" si="39"/>
        <v>0</v>
      </c>
      <c r="H193" s="55">
        <f t="shared" si="39"/>
        <v>0</v>
      </c>
      <c r="I193" s="55">
        <f t="shared" si="39"/>
        <v>0</v>
      </c>
      <c r="J193" s="55">
        <f t="shared" si="39"/>
        <v>0</v>
      </c>
      <c r="K193" s="55">
        <f t="shared" si="39"/>
        <v>0</v>
      </c>
      <c r="L193" s="55">
        <f t="shared" si="39"/>
        <v>0</v>
      </c>
    </row>
    <row r="194" spans="1:12" s="4" customFormat="1" ht="16.5" hidden="1" customHeight="1">
      <c r="A194" s="62" t="s">
        <v>344</v>
      </c>
      <c r="B194" s="57"/>
      <c r="C194" s="25" t="s">
        <v>345</v>
      </c>
      <c r="D194" s="26"/>
      <c r="E194" s="26"/>
      <c r="F194" s="46">
        <f t="shared" ref="F194:L194" si="40">F195+F196+F197+F198+F199+F200+F201+F202</f>
        <v>0</v>
      </c>
      <c r="G194" s="46">
        <f t="shared" si="40"/>
        <v>0</v>
      </c>
      <c r="H194" s="46">
        <f t="shared" si="40"/>
        <v>0</v>
      </c>
      <c r="I194" s="46">
        <f t="shared" si="40"/>
        <v>0</v>
      </c>
      <c r="J194" s="46">
        <f t="shared" si="40"/>
        <v>0</v>
      </c>
      <c r="K194" s="46">
        <f t="shared" si="40"/>
        <v>0</v>
      </c>
      <c r="L194" s="46">
        <f t="shared" si="40"/>
        <v>0</v>
      </c>
    </row>
    <row r="195" spans="1:12" s="126" customFormat="1" ht="15" hidden="1" customHeight="1">
      <c r="A195" s="124"/>
      <c r="B195" s="59" t="s">
        <v>346</v>
      </c>
      <c r="C195" s="30" t="s">
        <v>347</v>
      </c>
      <c r="D195" s="31"/>
      <c r="E195" s="31"/>
      <c r="F195" s="42"/>
      <c r="G195" s="125"/>
      <c r="H195" s="125"/>
      <c r="I195" s="125"/>
      <c r="J195" s="125"/>
      <c r="K195" s="33">
        <f t="shared" ref="K195:K203" si="41">H195-J195</f>
        <v>0</v>
      </c>
      <c r="L195" s="125"/>
    </row>
    <row r="196" spans="1:12" s="130" customFormat="1" ht="32.25" hidden="1" customHeight="1">
      <c r="A196" s="127"/>
      <c r="B196" s="128" t="s">
        <v>348</v>
      </c>
      <c r="C196" s="96" t="s">
        <v>349</v>
      </c>
      <c r="D196" s="97"/>
      <c r="E196" s="97"/>
      <c r="F196" s="42"/>
      <c r="G196" s="129"/>
      <c r="H196" s="129"/>
      <c r="I196" s="129"/>
      <c r="J196" s="129"/>
      <c r="K196" s="33">
        <f t="shared" si="41"/>
        <v>0</v>
      </c>
      <c r="L196" s="129"/>
    </row>
    <row r="197" spans="1:12" s="130" customFormat="1" ht="28.5" hidden="1" customHeight="1">
      <c r="A197" s="127"/>
      <c r="B197" s="128" t="s">
        <v>350</v>
      </c>
      <c r="C197" s="96" t="s">
        <v>351</v>
      </c>
      <c r="D197" s="97"/>
      <c r="E197" s="97"/>
      <c r="F197" s="42"/>
      <c r="G197" s="129"/>
      <c r="H197" s="129"/>
      <c r="I197" s="129"/>
      <c r="J197" s="129"/>
      <c r="K197" s="33">
        <f t="shared" si="41"/>
        <v>0</v>
      </c>
      <c r="L197" s="129"/>
    </row>
    <row r="198" spans="1:12" s="130" customFormat="1" ht="29.25" hidden="1" customHeight="1">
      <c r="A198" s="127"/>
      <c r="B198" s="128" t="s">
        <v>352</v>
      </c>
      <c r="C198" s="96" t="s">
        <v>353</v>
      </c>
      <c r="D198" s="97"/>
      <c r="E198" s="97"/>
      <c r="F198" s="42"/>
      <c r="G198" s="129"/>
      <c r="H198" s="129"/>
      <c r="I198" s="129"/>
      <c r="J198" s="129"/>
      <c r="K198" s="33">
        <f t="shared" si="41"/>
        <v>0</v>
      </c>
      <c r="L198" s="129"/>
    </row>
    <row r="199" spans="1:12" s="130" customFormat="1" ht="29.25" hidden="1" customHeight="1">
      <c r="A199" s="127"/>
      <c r="B199" s="128" t="s">
        <v>354</v>
      </c>
      <c r="C199" s="96" t="s">
        <v>355</v>
      </c>
      <c r="D199" s="97"/>
      <c r="E199" s="97"/>
      <c r="F199" s="42"/>
      <c r="G199" s="129"/>
      <c r="H199" s="129"/>
      <c r="I199" s="129"/>
      <c r="J199" s="129"/>
      <c r="K199" s="33">
        <f t="shared" si="41"/>
        <v>0</v>
      </c>
      <c r="L199" s="129"/>
    </row>
    <row r="200" spans="1:12" s="130" customFormat="1" ht="30" hidden="1" customHeight="1">
      <c r="A200" s="127"/>
      <c r="B200" s="128" t="s">
        <v>356</v>
      </c>
      <c r="C200" s="96" t="s">
        <v>357</v>
      </c>
      <c r="D200" s="97"/>
      <c r="E200" s="97"/>
      <c r="F200" s="42"/>
      <c r="G200" s="129"/>
      <c r="H200" s="129"/>
      <c r="I200" s="129"/>
      <c r="J200" s="129"/>
      <c r="K200" s="33">
        <f t="shared" si="41"/>
        <v>0</v>
      </c>
      <c r="L200" s="129"/>
    </row>
    <row r="201" spans="1:12" s="130" customFormat="1" ht="29.25" hidden="1" customHeight="1">
      <c r="A201" s="127"/>
      <c r="B201" s="128" t="s">
        <v>358</v>
      </c>
      <c r="C201" s="96" t="s">
        <v>359</v>
      </c>
      <c r="D201" s="97"/>
      <c r="E201" s="97"/>
      <c r="F201" s="42"/>
      <c r="G201" s="129"/>
      <c r="H201" s="129"/>
      <c r="I201" s="129"/>
      <c r="J201" s="129"/>
      <c r="K201" s="33">
        <f t="shared" si="41"/>
        <v>0</v>
      </c>
      <c r="L201" s="129"/>
    </row>
    <row r="202" spans="1:12" s="130" customFormat="1" ht="32.25" hidden="1" customHeight="1">
      <c r="A202" s="127"/>
      <c r="B202" s="128" t="s">
        <v>360</v>
      </c>
      <c r="C202" s="96" t="s">
        <v>361</v>
      </c>
      <c r="D202" s="97"/>
      <c r="E202" s="97"/>
      <c r="F202" s="42"/>
      <c r="G202" s="129"/>
      <c r="H202" s="129"/>
      <c r="I202" s="129"/>
      <c r="J202" s="129"/>
      <c r="K202" s="33">
        <f t="shared" si="41"/>
        <v>0</v>
      </c>
      <c r="L202" s="129"/>
    </row>
    <row r="203" spans="1:12" s="130" customFormat="1" ht="12.75" hidden="1" customHeight="1">
      <c r="A203" s="127"/>
      <c r="B203" s="128"/>
      <c r="C203" s="96"/>
      <c r="D203" s="97"/>
      <c r="E203" s="97"/>
      <c r="F203" s="42"/>
      <c r="G203" s="131"/>
      <c r="H203" s="131"/>
      <c r="I203" s="131"/>
      <c r="J203" s="131"/>
      <c r="K203" s="33">
        <f t="shared" si="41"/>
        <v>0</v>
      </c>
      <c r="L203" s="131"/>
    </row>
    <row r="204" spans="1:12" ht="17.25" hidden="1" customHeight="1">
      <c r="A204" s="102" t="s">
        <v>267</v>
      </c>
      <c r="B204" s="102"/>
      <c r="C204" s="104" t="s">
        <v>362</v>
      </c>
      <c r="D204" s="105"/>
      <c r="E204" s="105"/>
      <c r="F204" s="91">
        <f t="shared" ref="F204:L204" si="42">F205</f>
        <v>0</v>
      </c>
      <c r="G204" s="91">
        <f t="shared" si="42"/>
        <v>0</v>
      </c>
      <c r="H204" s="91">
        <f t="shared" si="42"/>
        <v>0</v>
      </c>
      <c r="I204" s="91">
        <f t="shared" si="42"/>
        <v>0</v>
      </c>
      <c r="J204" s="91">
        <f t="shared" si="42"/>
        <v>0</v>
      </c>
      <c r="K204" s="91">
        <f t="shared" si="42"/>
        <v>0</v>
      </c>
      <c r="L204" s="91">
        <f t="shared" si="42"/>
        <v>0</v>
      </c>
    </row>
    <row r="205" spans="1:12" ht="26.25" hidden="1" customHeight="1">
      <c r="A205" s="214" t="s">
        <v>363</v>
      </c>
      <c r="B205" s="214"/>
      <c r="C205" s="25" t="s">
        <v>270</v>
      </c>
      <c r="D205" s="26"/>
      <c r="E205" s="26"/>
      <c r="F205" s="46">
        <f t="shared" ref="F205:L205" si="43">F206+F207+F208+F209+F210+F211+F212+F213+F214+F215+F216</f>
        <v>0</v>
      </c>
      <c r="G205" s="46">
        <f t="shared" si="43"/>
        <v>0</v>
      </c>
      <c r="H205" s="46">
        <f t="shared" si="43"/>
        <v>0</v>
      </c>
      <c r="I205" s="46">
        <f t="shared" si="43"/>
        <v>0</v>
      </c>
      <c r="J205" s="46">
        <f t="shared" si="43"/>
        <v>0</v>
      </c>
      <c r="K205" s="46">
        <f t="shared" si="43"/>
        <v>0</v>
      </c>
      <c r="L205" s="46">
        <f t="shared" si="43"/>
        <v>0</v>
      </c>
    </row>
    <row r="206" spans="1:12" s="4" customFormat="1" ht="13.5" hidden="1" customHeight="1">
      <c r="A206" s="64"/>
      <c r="B206" s="74" t="s">
        <v>364</v>
      </c>
      <c r="C206" s="30" t="s">
        <v>365</v>
      </c>
      <c r="D206" s="31"/>
      <c r="E206" s="31"/>
      <c r="F206" s="42"/>
      <c r="G206" s="33"/>
      <c r="H206" s="33"/>
      <c r="I206" s="33"/>
      <c r="J206" s="33"/>
      <c r="K206" s="33">
        <f t="shared" ref="K206:K217" si="44">H206-J206</f>
        <v>0</v>
      </c>
      <c r="L206" s="33"/>
    </row>
    <row r="207" spans="1:12" s="4" customFormat="1" ht="15.75" hidden="1" customHeight="1">
      <c r="A207" s="64"/>
      <c r="B207" s="74" t="s">
        <v>366</v>
      </c>
      <c r="C207" s="30" t="s">
        <v>367</v>
      </c>
      <c r="D207" s="31"/>
      <c r="E207" s="31"/>
      <c r="F207" s="42"/>
      <c r="G207" s="33"/>
      <c r="H207" s="33"/>
      <c r="I207" s="33"/>
      <c r="J207" s="33"/>
      <c r="K207" s="33">
        <f t="shared" si="44"/>
        <v>0</v>
      </c>
      <c r="L207" s="33"/>
    </row>
    <row r="208" spans="1:12" s="4" customFormat="1" ht="15.75" hidden="1" customHeight="1">
      <c r="A208" s="64"/>
      <c r="B208" s="74" t="s">
        <v>368</v>
      </c>
      <c r="C208" s="30" t="s">
        <v>369</v>
      </c>
      <c r="D208" s="31"/>
      <c r="E208" s="31"/>
      <c r="F208" s="42"/>
      <c r="G208" s="33"/>
      <c r="H208" s="33"/>
      <c r="I208" s="33"/>
      <c r="J208" s="33"/>
      <c r="K208" s="33">
        <f t="shared" si="44"/>
        <v>0</v>
      </c>
      <c r="L208" s="33"/>
    </row>
    <row r="209" spans="1:12" s="4" customFormat="1" ht="15.75" hidden="1" customHeight="1">
      <c r="A209" s="64"/>
      <c r="B209" s="74" t="s">
        <v>370</v>
      </c>
      <c r="C209" s="30" t="s">
        <v>371</v>
      </c>
      <c r="D209" s="31"/>
      <c r="E209" s="31"/>
      <c r="F209" s="42"/>
      <c r="G209" s="33"/>
      <c r="H209" s="33"/>
      <c r="I209" s="33"/>
      <c r="J209" s="33"/>
      <c r="K209" s="33">
        <f t="shared" si="44"/>
        <v>0</v>
      </c>
      <c r="L209" s="33"/>
    </row>
    <row r="210" spans="1:12" s="4" customFormat="1" ht="17.25" hidden="1" customHeight="1">
      <c r="A210" s="64"/>
      <c r="B210" s="61" t="s">
        <v>372</v>
      </c>
      <c r="C210" s="30" t="s">
        <v>373</v>
      </c>
      <c r="D210" s="31"/>
      <c r="E210" s="31"/>
      <c r="F210" s="42"/>
      <c r="G210" s="33"/>
      <c r="H210" s="33"/>
      <c r="I210" s="33"/>
      <c r="J210" s="33"/>
      <c r="K210" s="33">
        <f t="shared" si="44"/>
        <v>0</v>
      </c>
      <c r="L210" s="33"/>
    </row>
    <row r="211" spans="1:12" s="4" customFormat="1" ht="13.5" hidden="1" customHeight="1">
      <c r="A211" s="132"/>
      <c r="B211" s="74" t="s">
        <v>374</v>
      </c>
      <c r="C211" s="30" t="s">
        <v>375</v>
      </c>
      <c r="D211" s="31"/>
      <c r="E211" s="31"/>
      <c r="F211" s="42"/>
      <c r="G211" s="33"/>
      <c r="H211" s="33"/>
      <c r="I211" s="33"/>
      <c r="J211" s="33"/>
      <c r="K211" s="33">
        <f t="shared" si="44"/>
        <v>0</v>
      </c>
      <c r="L211" s="33"/>
    </row>
    <row r="212" spans="1:12" s="4" customFormat="1" ht="13.5" hidden="1" customHeight="1">
      <c r="A212" s="132"/>
      <c r="B212" s="74" t="s">
        <v>376</v>
      </c>
      <c r="C212" s="30" t="s">
        <v>377</v>
      </c>
      <c r="D212" s="31"/>
      <c r="E212" s="31"/>
      <c r="F212" s="42"/>
      <c r="G212" s="33"/>
      <c r="H212" s="33"/>
      <c r="I212" s="33"/>
      <c r="J212" s="33"/>
      <c r="K212" s="33">
        <f t="shared" si="44"/>
        <v>0</v>
      </c>
      <c r="L212" s="33"/>
    </row>
    <row r="213" spans="1:12" s="4" customFormat="1" ht="13.5" hidden="1" customHeight="1">
      <c r="A213" s="132"/>
      <c r="B213" s="59" t="s">
        <v>271</v>
      </c>
      <c r="C213" s="30" t="s">
        <v>272</v>
      </c>
      <c r="D213" s="31"/>
      <c r="E213" s="31"/>
      <c r="F213" s="42"/>
      <c r="G213" s="33"/>
      <c r="H213" s="33"/>
      <c r="I213" s="33"/>
      <c r="J213" s="33"/>
      <c r="K213" s="33">
        <f t="shared" si="44"/>
        <v>0</v>
      </c>
      <c r="L213" s="33"/>
    </row>
    <row r="214" spans="1:12" s="4" customFormat="1" ht="13.5" hidden="1" customHeight="1">
      <c r="A214" s="132"/>
      <c r="B214" s="59" t="s">
        <v>378</v>
      </c>
      <c r="C214" s="30" t="s">
        <v>379</v>
      </c>
      <c r="D214" s="31"/>
      <c r="E214" s="31"/>
      <c r="F214" s="42"/>
      <c r="G214" s="33"/>
      <c r="H214" s="33"/>
      <c r="I214" s="33"/>
      <c r="J214" s="33"/>
      <c r="K214" s="33">
        <f t="shared" si="44"/>
        <v>0</v>
      </c>
      <c r="L214" s="33"/>
    </row>
    <row r="215" spans="1:12" s="4" customFormat="1" ht="13.5" hidden="1" customHeight="1">
      <c r="A215" s="132"/>
      <c r="B215" s="59" t="s">
        <v>380</v>
      </c>
      <c r="C215" s="30" t="s">
        <v>381</v>
      </c>
      <c r="D215" s="31"/>
      <c r="E215" s="31"/>
      <c r="F215" s="42"/>
      <c r="G215" s="33"/>
      <c r="H215" s="33"/>
      <c r="I215" s="33"/>
      <c r="J215" s="33"/>
      <c r="K215" s="33">
        <f t="shared" si="44"/>
        <v>0</v>
      </c>
      <c r="L215" s="33"/>
    </row>
    <row r="216" spans="1:12" s="4" customFormat="1" ht="28.5" hidden="1" customHeight="1">
      <c r="A216" s="132"/>
      <c r="B216" s="95" t="s">
        <v>382</v>
      </c>
      <c r="C216" s="30" t="s">
        <v>383</v>
      </c>
      <c r="D216" s="31"/>
      <c r="E216" s="31"/>
      <c r="F216" s="42"/>
      <c r="G216" s="33"/>
      <c r="H216" s="33"/>
      <c r="I216" s="33"/>
      <c r="J216" s="33"/>
      <c r="K216" s="33">
        <f t="shared" si="44"/>
        <v>0</v>
      </c>
      <c r="L216" s="33"/>
    </row>
    <row r="217" spans="1:12" s="4" customFormat="1" ht="13.5" hidden="1" customHeight="1">
      <c r="A217" s="132"/>
      <c r="B217" s="59"/>
      <c r="C217" s="30"/>
      <c r="D217" s="31"/>
      <c r="E217" s="31"/>
      <c r="F217" s="42"/>
      <c r="G217" s="41"/>
      <c r="H217" s="41"/>
      <c r="I217" s="41"/>
      <c r="J217" s="41"/>
      <c r="K217" s="33">
        <f t="shared" si="44"/>
        <v>0</v>
      </c>
      <c r="L217" s="41"/>
    </row>
    <row r="218" spans="1:12" s="4" customFormat="1" ht="15.75" hidden="1">
      <c r="A218" s="216"/>
      <c r="B218" s="217"/>
      <c r="C218" s="133"/>
      <c r="D218" s="91"/>
      <c r="E218" s="91"/>
      <c r="F218" s="91"/>
      <c r="G218" s="91"/>
      <c r="H218" s="91"/>
      <c r="I218" s="91"/>
      <c r="J218" s="91"/>
      <c r="K218" s="91"/>
      <c r="L218" s="91"/>
    </row>
    <row r="219" spans="1:12" s="4" customFormat="1" ht="15.75">
      <c r="A219" s="225" t="s">
        <v>384</v>
      </c>
      <c r="B219" s="225"/>
      <c r="C219" s="25" t="s">
        <v>385</v>
      </c>
      <c r="D219" s="46">
        <f t="shared" ref="D219:L219" si="45">D220+D221+D222</f>
        <v>0</v>
      </c>
      <c r="E219" s="46">
        <f t="shared" si="45"/>
        <v>0</v>
      </c>
      <c r="F219" s="46">
        <f t="shared" si="45"/>
        <v>0</v>
      </c>
      <c r="G219" s="46">
        <f t="shared" si="45"/>
        <v>0</v>
      </c>
      <c r="H219" s="46">
        <f t="shared" si="45"/>
        <v>0</v>
      </c>
      <c r="I219" s="46">
        <f t="shared" si="45"/>
        <v>0</v>
      </c>
      <c r="J219" s="46">
        <f t="shared" si="45"/>
        <v>0</v>
      </c>
      <c r="K219" s="46">
        <f t="shared" si="45"/>
        <v>0</v>
      </c>
      <c r="L219" s="46">
        <f t="shared" si="45"/>
        <v>164882</v>
      </c>
    </row>
    <row r="220" spans="1:12" s="4" customFormat="1" ht="15.75">
      <c r="A220" s="100"/>
      <c r="B220" s="134" t="s">
        <v>386</v>
      </c>
      <c r="C220" s="135" t="s">
        <v>387</v>
      </c>
      <c r="D220" s="136"/>
      <c r="E220" s="136"/>
      <c r="F220" s="136"/>
      <c r="G220" s="136"/>
      <c r="H220" s="136"/>
      <c r="I220" s="136"/>
      <c r="J220" s="136">
        <v>0</v>
      </c>
      <c r="K220" s="136"/>
      <c r="L220" s="136">
        <v>0</v>
      </c>
    </row>
    <row r="221" spans="1:12" s="4" customFormat="1" ht="15.75">
      <c r="A221" s="100"/>
      <c r="B221" s="134" t="s">
        <v>388</v>
      </c>
      <c r="C221" s="135" t="s">
        <v>389</v>
      </c>
      <c r="D221" s="136">
        <f>'[1]70,50'!J40</f>
        <v>0</v>
      </c>
      <c r="E221" s="136">
        <f>'[1]70,50'!K40</f>
        <v>0</v>
      </c>
      <c r="F221" s="136">
        <f>'[1]70,50'!L40</f>
        <v>0</v>
      </c>
      <c r="G221" s="136">
        <f>'[1]70,50'!M40</f>
        <v>0</v>
      </c>
      <c r="H221" s="136">
        <f>'[1]70,50'!N40</f>
        <v>0</v>
      </c>
      <c r="I221" s="136">
        <f>'[1]70,50'!O40</f>
        <v>0</v>
      </c>
      <c r="J221" s="136">
        <f>'[1]70,50'!P40</f>
        <v>0</v>
      </c>
      <c r="K221" s="136">
        <f>'[1]70,50'!Q40</f>
        <v>0</v>
      </c>
      <c r="L221" s="136">
        <f>'[1]70,50'!R40</f>
        <v>164882</v>
      </c>
    </row>
    <row r="222" spans="1:12" s="4" customFormat="1" ht="15.75">
      <c r="A222" s="100"/>
      <c r="B222" s="134" t="s">
        <v>390</v>
      </c>
      <c r="C222" s="135" t="s">
        <v>391</v>
      </c>
      <c r="D222" s="136">
        <v>0</v>
      </c>
      <c r="E222" s="136">
        <v>0</v>
      </c>
      <c r="F222" s="136">
        <v>0</v>
      </c>
      <c r="G222" s="136">
        <v>0</v>
      </c>
      <c r="H222" s="136">
        <v>0</v>
      </c>
      <c r="I222" s="136">
        <v>0</v>
      </c>
      <c r="J222" s="136">
        <v>0</v>
      </c>
      <c r="K222" s="136">
        <v>0</v>
      </c>
      <c r="L222" s="136">
        <v>0</v>
      </c>
    </row>
    <row r="223" spans="1:12" s="4" customFormat="1" ht="39.75" customHeight="1">
      <c r="A223" s="216" t="s">
        <v>392</v>
      </c>
      <c r="B223" s="217"/>
      <c r="C223" s="133">
        <v>58</v>
      </c>
      <c r="D223" s="91">
        <f>D224+D268</f>
        <v>24781900</v>
      </c>
      <c r="E223" s="91">
        <f t="shared" ref="E223:K223" si="46">E224+E268</f>
        <v>13928800</v>
      </c>
      <c r="F223" s="91">
        <f t="shared" si="46"/>
        <v>24781900</v>
      </c>
      <c r="G223" s="91">
        <f t="shared" si="46"/>
        <v>13928800</v>
      </c>
      <c r="H223" s="91">
        <f t="shared" si="46"/>
        <v>10150189</v>
      </c>
      <c r="I223" s="91">
        <f t="shared" si="46"/>
        <v>10150189</v>
      </c>
      <c r="J223" s="91">
        <f t="shared" si="46"/>
        <v>10150189</v>
      </c>
      <c r="K223" s="91">
        <f t="shared" si="46"/>
        <v>0</v>
      </c>
      <c r="L223" s="91">
        <f>L224+L268</f>
        <v>185782</v>
      </c>
    </row>
    <row r="224" spans="1:12" s="4" customFormat="1" ht="30" customHeight="1">
      <c r="A224" s="237" t="s">
        <v>384</v>
      </c>
      <c r="B224" s="237"/>
      <c r="C224" s="25" t="s">
        <v>393</v>
      </c>
      <c r="D224" s="46">
        <f t="shared" ref="D224:L224" si="47">D225+D226+D227</f>
        <v>24781900</v>
      </c>
      <c r="E224" s="46">
        <f t="shared" si="47"/>
        <v>13928800</v>
      </c>
      <c r="F224" s="46">
        <f t="shared" si="47"/>
        <v>24781900</v>
      </c>
      <c r="G224" s="46">
        <f t="shared" si="47"/>
        <v>13928800</v>
      </c>
      <c r="H224" s="46">
        <f t="shared" si="47"/>
        <v>10150189</v>
      </c>
      <c r="I224" s="46">
        <f t="shared" si="47"/>
        <v>10150189</v>
      </c>
      <c r="J224" s="46">
        <f t="shared" si="47"/>
        <v>10150189</v>
      </c>
      <c r="K224" s="46">
        <f t="shared" si="47"/>
        <v>0</v>
      </c>
      <c r="L224" s="46">
        <f t="shared" si="47"/>
        <v>106234</v>
      </c>
    </row>
    <row r="225" spans="1:12" s="4" customFormat="1" ht="21.95" customHeight="1">
      <c r="A225" s="100"/>
      <c r="B225" s="134" t="s">
        <v>386</v>
      </c>
      <c r="C225" s="135" t="s">
        <v>394</v>
      </c>
      <c r="D225" s="136">
        <f t="shared" ref="D225:E227" si="48">F225</f>
        <v>6113625</v>
      </c>
      <c r="E225" s="136">
        <f t="shared" si="48"/>
        <v>2526148</v>
      </c>
      <c r="F225" s="136">
        <f>'[1]70,03,30,bl'!L20+'[1]70,03,30,bl'!L26+'[1]70,03,30,bl'!L32+'[1]70,03,30,bl'!L38+'[1]70,03,30,bl'!L44+'[1]70,50,,58 C.N.'!L13+'[1]70.50. VECHI'!L13+'[1]70,05,01'!L20</f>
        <v>6113625</v>
      </c>
      <c r="G225" s="136">
        <f>'[1]70,03,30,bl'!M20+'[1]70,03,30,bl'!M26+'[1]70,03,30,bl'!M32+'[1]70,03,30,bl'!M38+'[1]70,03,30,bl'!M44+'[1]70,50,,58 C.N.'!M13+'[1]70.50. VECHI'!M13+'[1]70,05,01'!M20</f>
        <v>2526148</v>
      </c>
      <c r="H225" s="136">
        <f>'[1]70,03,30,bl'!N20+'[1]70,03,30,bl'!N26+'[1]70,03,30,bl'!N32+'[1]70,03,30,bl'!N38+'[1]70,03,30,bl'!N44+'[1]70,50,,58 C.N.'!N13+'[1]70.50. VECHI'!N13+'[1]70,05,01'!N20</f>
        <v>1919432</v>
      </c>
      <c r="I225" s="136">
        <f>'[1]70,03,30,bl'!O20+'[1]70,03,30,bl'!O26+'[1]70,03,30,bl'!O32+'[1]70,03,30,bl'!O38+'[1]70,03,30,bl'!O44+'[1]70,50,,58 C.N.'!O13+'[1]70.50. VECHI'!O13+'[1]70,05,01'!O20</f>
        <v>1919432</v>
      </c>
      <c r="J225" s="136">
        <f>'[1]70,03,30,bl'!P20+'[1]70,03,30,bl'!P26+'[1]70,03,30,bl'!P32+'[1]70,03,30,bl'!P38+'[1]70,03,30,bl'!P44+'[1]70,50,,58 C.N.'!P13+'[1]70.50. VECHI'!P13+'[1]70,05,01'!P20</f>
        <v>1919432</v>
      </c>
      <c r="K225" s="136">
        <f>'[1]70,03,30,bl'!Q20+'[1]70,03,30,bl'!Q26+'[1]70,03,30,bl'!Q32+'[1]70,03,30,bl'!Q38+'[1]70,03,30,bl'!Q44+'[1]70,50,,58 C.N.'!Q13+'[1]70.50. VECHI'!Q13+'[1]70,05,01'!Q20</f>
        <v>0</v>
      </c>
      <c r="L225" s="136">
        <f>'[1]70,03,30,bl'!R20+'[1]70,03,30,bl'!R26+'[1]70,03,30,bl'!R32+'[1]70,03,30,bl'!R38+'[1]70,03,30,bl'!R44+'[1]70,50,,58 C.N.'!R13+'[1]70.50. VECHI'!R13+'[1]70,05,01'!R20</f>
        <v>104000</v>
      </c>
    </row>
    <row r="226" spans="1:12" s="4" customFormat="1" ht="21.95" customHeight="1">
      <c r="A226" s="100"/>
      <c r="B226" s="134" t="s">
        <v>388</v>
      </c>
      <c r="C226" s="135" t="s">
        <v>395</v>
      </c>
      <c r="D226" s="136">
        <f t="shared" si="48"/>
        <v>15637875</v>
      </c>
      <c r="E226" s="136">
        <f t="shared" si="48"/>
        <v>11282492</v>
      </c>
      <c r="F226" s="136">
        <f>'[1]70,03,30,bl'!L21+'[1]70,03,30,bl'!L27+'[1]70,03,30,bl'!L33+'[1]70,03,30,bl'!L39+'[1]70,03,30,bl'!L45+'[1]70,50,,58 C.N.'!L14+'[1]70.50. VECHI'!L14</f>
        <v>15637875</v>
      </c>
      <c r="G226" s="136">
        <f>'[1]70,03,30,bl'!M21+'[1]70,03,30,bl'!M27+'[1]70,03,30,bl'!M33+'[1]70,03,30,bl'!M39+'[1]70,03,30,bl'!M45+'[1]70,50,,58 C.N.'!M14+'[1]70.50. VECHI'!M14</f>
        <v>11282492</v>
      </c>
      <c r="H226" s="136">
        <f>'[1]70,03,30,bl'!N21+'[1]70,03,30,bl'!N27+'[1]70,03,30,bl'!N33+'[1]70,03,30,bl'!N39+'[1]70,03,30,bl'!N45+'[1]70,50,,58 C.N.'!N14+'[1]70.50. VECHI'!N14</f>
        <v>8230757</v>
      </c>
      <c r="I226" s="136">
        <f>'[1]70,03,30,bl'!O21+'[1]70,03,30,bl'!O27+'[1]70,03,30,bl'!O33+'[1]70,03,30,bl'!O39+'[1]70,03,30,bl'!O45+'[1]70,50,,58 C.N.'!O14+'[1]70.50. VECHI'!O14</f>
        <v>8230757</v>
      </c>
      <c r="J226" s="136">
        <f>'[1]70,03,30,bl'!P21+'[1]70,03,30,bl'!P27+'[1]70,03,30,bl'!P33+'[1]70,03,30,bl'!P39+'[1]70,03,30,bl'!P45+'[1]70,50,,58 C.N.'!P14+'[1]70.50. VECHI'!P14</f>
        <v>8230757</v>
      </c>
      <c r="K226" s="136">
        <f>'[1]70,03,30,bl'!Q21+'[1]70,03,30,bl'!Q27+'[1]70,03,30,bl'!Q33+'[1]70,03,30,bl'!Q39+'[1]70,03,30,bl'!Q45+'[1]70,50,,58 C.N.'!Q14+'[1]70.50. VECHI'!Q14</f>
        <v>0</v>
      </c>
      <c r="L226" s="136">
        <f>'[1]70,03,30,bl'!R21+'[1]70,03,30,bl'!R27+'[1]70,03,30,bl'!R33+'[1]70,03,30,bl'!R39+'[1]70,03,30,bl'!R45+'[1]70,50,,58 C.N.'!R14+'[1]70.50. VECHI'!R14</f>
        <v>2234</v>
      </c>
    </row>
    <row r="227" spans="1:12" s="4" customFormat="1" ht="21.95" customHeight="1">
      <c r="A227" s="100"/>
      <c r="B227" s="134" t="s">
        <v>390</v>
      </c>
      <c r="C227" s="135" t="s">
        <v>396</v>
      </c>
      <c r="D227" s="136">
        <f t="shared" si="48"/>
        <v>3030400</v>
      </c>
      <c r="E227" s="136">
        <f t="shared" si="48"/>
        <v>120160</v>
      </c>
      <c r="F227" s="136">
        <f>'[1]70,03,30,bl'!L22+'[1]70,03,30,bl'!L28+'[1]70,03,30,bl'!L34+'[1]70,03,30,bl'!L40+'[1]70,03,30,bl'!L46+'[1]70,50,,58 C.N.'!L15+'[1]70.50. VECHI'!L15</f>
        <v>3030400</v>
      </c>
      <c r="G227" s="136">
        <f>'[1]70,03,30,bl'!M22+'[1]70,03,30,bl'!M28+'[1]70,03,30,bl'!M34+'[1]70,03,30,bl'!M40+'[1]70,03,30,bl'!M46+'[1]70,50,,58 C.N.'!M15+'[1]70.50. VECHI'!M15</f>
        <v>120160</v>
      </c>
      <c r="H227" s="136">
        <f>'[1]70,03,30,bl'!N22+'[1]70,03,30,bl'!N28+'[1]70,03,30,bl'!N34+'[1]70,03,30,bl'!N40+'[1]70,03,30,bl'!N46+'[1]70,50,,58 C.N.'!N15+'[1]70.50. VECHI'!N15</f>
        <v>0</v>
      </c>
      <c r="I227" s="136">
        <f>'[1]70,03,30,bl'!O22+'[1]70,03,30,bl'!O28+'[1]70,03,30,bl'!O34+'[1]70,03,30,bl'!O40+'[1]70,03,30,bl'!O46+'[1]70,50,,58 C.N.'!O15+'[1]70.50. VECHI'!O15</f>
        <v>0</v>
      </c>
      <c r="J227" s="136">
        <f>'[1]70,03,30,bl'!P22+'[1]70,03,30,bl'!P28+'[1]70,03,30,bl'!P34+'[1]70,03,30,bl'!P40+'[1]70,03,30,bl'!P46+'[1]70,50,,58 C.N.'!P15+'[1]70.50. VECHI'!P15</f>
        <v>0</v>
      </c>
      <c r="K227" s="136">
        <f>'[1]70,03,30,bl'!Q22+'[1]70,03,30,bl'!Q28+'[1]70,03,30,bl'!Q34+'[1]70,03,30,bl'!Q40+'[1]70,03,30,bl'!Q46+'[1]70,50,,58 C.N.'!Q15+'[1]70.50. VECHI'!Q15</f>
        <v>0</v>
      </c>
      <c r="L227" s="136">
        <f>'[1]70,03,30,bl'!R22+'[1]70,03,30,bl'!R28+'[1]70,03,30,bl'!R34+'[1]70,03,30,bl'!R40+'[1]70,03,30,bl'!R46+'[1]70,50,,58 C.N.'!R15+'[1]70.50. VECHI'!R15</f>
        <v>0</v>
      </c>
    </row>
    <row r="228" spans="1:12" s="4" customFormat="1" ht="13.5" hidden="1" customHeight="1">
      <c r="A228" s="231" t="s">
        <v>397</v>
      </c>
      <c r="B228" s="231"/>
      <c r="C228" s="137" t="s">
        <v>398</v>
      </c>
      <c r="D228" s="136" t="e">
        <f>#REF!</f>
        <v>#REF!</v>
      </c>
      <c r="E228" s="136" t="e">
        <f>#REF!</f>
        <v>#REF!</v>
      </c>
      <c r="F228" s="136" t="e">
        <f>#REF!</f>
        <v>#REF!</v>
      </c>
      <c r="G228" s="136" t="e">
        <f>#REF!</f>
        <v>#REF!</v>
      </c>
      <c r="H228" s="136" t="e">
        <f>#REF!</f>
        <v>#REF!</v>
      </c>
      <c r="I228" s="136" t="e">
        <f>#REF!</f>
        <v>#REF!</v>
      </c>
      <c r="J228" s="136" t="e">
        <f>#REF!</f>
        <v>#REF!</v>
      </c>
      <c r="K228" s="136" t="e">
        <f>#REF!</f>
        <v>#REF!</v>
      </c>
      <c r="L228" s="136" t="e">
        <f>#REF!</f>
        <v>#REF!</v>
      </c>
    </row>
    <row r="229" spans="1:12" s="4" customFormat="1" ht="13.5" hidden="1" customHeight="1">
      <c r="A229" s="100"/>
      <c r="B229" s="134" t="s">
        <v>386</v>
      </c>
      <c r="C229" s="135" t="s">
        <v>399</v>
      </c>
      <c r="D229" s="136" t="e">
        <f>#REF!</f>
        <v>#REF!</v>
      </c>
      <c r="E229" s="136" t="e">
        <f>#REF!</f>
        <v>#REF!</v>
      </c>
      <c r="F229" s="136" t="e">
        <f>#REF!</f>
        <v>#REF!</v>
      </c>
      <c r="G229" s="136" t="e">
        <f>#REF!</f>
        <v>#REF!</v>
      </c>
      <c r="H229" s="136" t="e">
        <f>#REF!</f>
        <v>#REF!</v>
      </c>
      <c r="I229" s="136" t="e">
        <f>#REF!</f>
        <v>#REF!</v>
      </c>
      <c r="J229" s="136" t="e">
        <f>#REF!</f>
        <v>#REF!</v>
      </c>
      <c r="K229" s="136" t="e">
        <f>#REF!</f>
        <v>#REF!</v>
      </c>
      <c r="L229" s="136" t="e">
        <f>#REF!</f>
        <v>#REF!</v>
      </c>
    </row>
    <row r="230" spans="1:12" s="4" customFormat="1" ht="13.5" hidden="1" customHeight="1">
      <c r="A230" s="100"/>
      <c r="B230" s="134" t="s">
        <v>388</v>
      </c>
      <c r="C230" s="135" t="s">
        <v>400</v>
      </c>
      <c r="D230" s="136" t="e">
        <f>#REF!</f>
        <v>#REF!</v>
      </c>
      <c r="E230" s="136" t="e">
        <f>#REF!</f>
        <v>#REF!</v>
      </c>
      <c r="F230" s="136" t="e">
        <f>#REF!</f>
        <v>#REF!</v>
      </c>
      <c r="G230" s="136" t="e">
        <f>#REF!</f>
        <v>#REF!</v>
      </c>
      <c r="H230" s="136" t="e">
        <f>#REF!</f>
        <v>#REF!</v>
      </c>
      <c r="I230" s="136" t="e">
        <f>#REF!</f>
        <v>#REF!</v>
      </c>
      <c r="J230" s="136" t="e">
        <f>#REF!</f>
        <v>#REF!</v>
      </c>
      <c r="K230" s="136" t="e">
        <f>#REF!</f>
        <v>#REF!</v>
      </c>
      <c r="L230" s="136" t="e">
        <f>#REF!</f>
        <v>#REF!</v>
      </c>
    </row>
    <row r="231" spans="1:12" s="4" customFormat="1" ht="13.5" hidden="1" customHeight="1">
      <c r="A231" s="100"/>
      <c r="B231" s="134" t="s">
        <v>390</v>
      </c>
      <c r="C231" s="135" t="s">
        <v>401</v>
      </c>
      <c r="D231" s="136" t="e">
        <f>#REF!</f>
        <v>#REF!</v>
      </c>
      <c r="E231" s="136" t="e">
        <f>#REF!</f>
        <v>#REF!</v>
      </c>
      <c r="F231" s="136" t="e">
        <f>#REF!</f>
        <v>#REF!</v>
      </c>
      <c r="G231" s="136" t="e">
        <f>#REF!</f>
        <v>#REF!</v>
      </c>
      <c r="H231" s="136" t="e">
        <f>#REF!</f>
        <v>#REF!</v>
      </c>
      <c r="I231" s="136" t="e">
        <f>#REF!</f>
        <v>#REF!</v>
      </c>
      <c r="J231" s="136" t="e">
        <f>#REF!</f>
        <v>#REF!</v>
      </c>
      <c r="K231" s="136" t="e">
        <f>#REF!</f>
        <v>#REF!</v>
      </c>
      <c r="L231" s="136" t="e">
        <f>#REF!</f>
        <v>#REF!</v>
      </c>
    </row>
    <row r="232" spans="1:12" s="4" customFormat="1" ht="13.5" hidden="1" customHeight="1">
      <c r="A232" s="231" t="s">
        <v>402</v>
      </c>
      <c r="B232" s="231"/>
      <c r="C232" s="137" t="s">
        <v>403</v>
      </c>
      <c r="D232" s="136" t="e">
        <f>#REF!</f>
        <v>#REF!</v>
      </c>
      <c r="E232" s="136" t="e">
        <f>#REF!</f>
        <v>#REF!</v>
      </c>
      <c r="F232" s="136" t="e">
        <f>#REF!</f>
        <v>#REF!</v>
      </c>
      <c r="G232" s="136" t="e">
        <f>#REF!</f>
        <v>#REF!</v>
      </c>
      <c r="H232" s="136" t="e">
        <f>#REF!</f>
        <v>#REF!</v>
      </c>
      <c r="I232" s="136" t="e">
        <f>#REF!</f>
        <v>#REF!</v>
      </c>
      <c r="J232" s="136" t="e">
        <f>#REF!</f>
        <v>#REF!</v>
      </c>
      <c r="K232" s="136" t="e">
        <f>#REF!</f>
        <v>#REF!</v>
      </c>
      <c r="L232" s="136" t="e">
        <f>#REF!</f>
        <v>#REF!</v>
      </c>
    </row>
    <row r="233" spans="1:12" s="4" customFormat="1" ht="13.5" hidden="1" customHeight="1">
      <c r="A233" s="100"/>
      <c r="B233" s="134" t="s">
        <v>386</v>
      </c>
      <c r="C233" s="135" t="s">
        <v>404</v>
      </c>
      <c r="D233" s="136" t="e">
        <f>#REF!</f>
        <v>#REF!</v>
      </c>
      <c r="E233" s="136" t="e">
        <f>#REF!</f>
        <v>#REF!</v>
      </c>
      <c r="F233" s="136" t="e">
        <f>#REF!</f>
        <v>#REF!</v>
      </c>
      <c r="G233" s="136" t="e">
        <f>#REF!</f>
        <v>#REF!</v>
      </c>
      <c r="H233" s="136" t="e">
        <f>#REF!</f>
        <v>#REF!</v>
      </c>
      <c r="I233" s="136" t="e">
        <f>#REF!</f>
        <v>#REF!</v>
      </c>
      <c r="J233" s="136" t="e">
        <f>#REF!</f>
        <v>#REF!</v>
      </c>
      <c r="K233" s="136" t="e">
        <f>#REF!</f>
        <v>#REF!</v>
      </c>
      <c r="L233" s="136" t="e">
        <f>#REF!</f>
        <v>#REF!</v>
      </c>
    </row>
    <row r="234" spans="1:12" s="4" customFormat="1" ht="13.5" hidden="1" customHeight="1">
      <c r="A234" s="100"/>
      <c r="B234" s="134" t="s">
        <v>388</v>
      </c>
      <c r="C234" s="135" t="s">
        <v>405</v>
      </c>
      <c r="D234" s="136" t="e">
        <f>#REF!</f>
        <v>#REF!</v>
      </c>
      <c r="E234" s="136" t="e">
        <f>#REF!</f>
        <v>#REF!</v>
      </c>
      <c r="F234" s="136" t="e">
        <f>#REF!</f>
        <v>#REF!</v>
      </c>
      <c r="G234" s="136" t="e">
        <f>#REF!</f>
        <v>#REF!</v>
      </c>
      <c r="H234" s="136" t="e">
        <f>#REF!</f>
        <v>#REF!</v>
      </c>
      <c r="I234" s="136" t="e">
        <f>#REF!</f>
        <v>#REF!</v>
      </c>
      <c r="J234" s="136" t="e">
        <f>#REF!</f>
        <v>#REF!</v>
      </c>
      <c r="K234" s="136" t="e">
        <f>#REF!</f>
        <v>#REF!</v>
      </c>
      <c r="L234" s="136" t="e">
        <f>#REF!</f>
        <v>#REF!</v>
      </c>
    </row>
    <row r="235" spans="1:12" s="4" customFormat="1" ht="13.5" hidden="1" customHeight="1">
      <c r="A235" s="100"/>
      <c r="B235" s="134" t="s">
        <v>390</v>
      </c>
      <c r="C235" s="135" t="s">
        <v>406</v>
      </c>
      <c r="D235" s="136" t="e">
        <f>#REF!</f>
        <v>#REF!</v>
      </c>
      <c r="E235" s="136" t="e">
        <f>#REF!</f>
        <v>#REF!</v>
      </c>
      <c r="F235" s="136" t="e">
        <f>#REF!</f>
        <v>#REF!</v>
      </c>
      <c r="G235" s="136" t="e">
        <f>#REF!</f>
        <v>#REF!</v>
      </c>
      <c r="H235" s="136" t="e">
        <f>#REF!</f>
        <v>#REF!</v>
      </c>
      <c r="I235" s="136" t="e">
        <f>#REF!</f>
        <v>#REF!</v>
      </c>
      <c r="J235" s="136" t="e">
        <f>#REF!</f>
        <v>#REF!</v>
      </c>
      <c r="K235" s="136" t="e">
        <f>#REF!</f>
        <v>#REF!</v>
      </c>
      <c r="L235" s="136" t="e">
        <f>#REF!</f>
        <v>#REF!</v>
      </c>
    </row>
    <row r="236" spans="1:12" s="4" customFormat="1" ht="13.5" hidden="1" customHeight="1">
      <c r="A236" s="231" t="s">
        <v>407</v>
      </c>
      <c r="B236" s="231"/>
      <c r="C236" s="137" t="s">
        <v>408</v>
      </c>
      <c r="D236" s="136" t="e">
        <f>#REF!</f>
        <v>#REF!</v>
      </c>
      <c r="E236" s="136" t="e">
        <f>#REF!</f>
        <v>#REF!</v>
      </c>
      <c r="F236" s="136" t="e">
        <f>#REF!</f>
        <v>#REF!</v>
      </c>
      <c r="G236" s="136" t="e">
        <f>#REF!</f>
        <v>#REF!</v>
      </c>
      <c r="H236" s="136" t="e">
        <f>#REF!</f>
        <v>#REF!</v>
      </c>
      <c r="I236" s="136" t="e">
        <f>#REF!</f>
        <v>#REF!</v>
      </c>
      <c r="J236" s="136" t="e">
        <f>#REF!</f>
        <v>#REF!</v>
      </c>
      <c r="K236" s="136" t="e">
        <f>#REF!</f>
        <v>#REF!</v>
      </c>
      <c r="L236" s="136" t="e">
        <f>#REF!</f>
        <v>#REF!</v>
      </c>
    </row>
    <row r="237" spans="1:12" s="4" customFormat="1" ht="13.5" hidden="1" customHeight="1">
      <c r="A237" s="100"/>
      <c r="B237" s="134" t="s">
        <v>386</v>
      </c>
      <c r="C237" s="135" t="s">
        <v>409</v>
      </c>
      <c r="D237" s="136" t="e">
        <f>#REF!</f>
        <v>#REF!</v>
      </c>
      <c r="E237" s="136" t="e">
        <f>#REF!</f>
        <v>#REF!</v>
      </c>
      <c r="F237" s="136" t="e">
        <f>#REF!</f>
        <v>#REF!</v>
      </c>
      <c r="G237" s="136" t="e">
        <f>#REF!</f>
        <v>#REF!</v>
      </c>
      <c r="H237" s="136" t="e">
        <f>#REF!</f>
        <v>#REF!</v>
      </c>
      <c r="I237" s="136" t="e">
        <f>#REF!</f>
        <v>#REF!</v>
      </c>
      <c r="J237" s="136" t="e">
        <f>#REF!</f>
        <v>#REF!</v>
      </c>
      <c r="K237" s="136" t="e">
        <f>#REF!</f>
        <v>#REF!</v>
      </c>
      <c r="L237" s="136" t="e">
        <f>#REF!</f>
        <v>#REF!</v>
      </c>
    </row>
    <row r="238" spans="1:12" s="4" customFormat="1" ht="13.5" hidden="1" customHeight="1">
      <c r="A238" s="100"/>
      <c r="B238" s="134" t="s">
        <v>388</v>
      </c>
      <c r="C238" s="135" t="s">
        <v>410</v>
      </c>
      <c r="D238" s="136" t="e">
        <f>#REF!</f>
        <v>#REF!</v>
      </c>
      <c r="E238" s="136" t="e">
        <f>#REF!</f>
        <v>#REF!</v>
      </c>
      <c r="F238" s="136" t="e">
        <f>#REF!</f>
        <v>#REF!</v>
      </c>
      <c r="G238" s="136" t="e">
        <f>#REF!</f>
        <v>#REF!</v>
      </c>
      <c r="H238" s="136" t="e">
        <f>#REF!</f>
        <v>#REF!</v>
      </c>
      <c r="I238" s="136" t="e">
        <f>#REF!</f>
        <v>#REF!</v>
      </c>
      <c r="J238" s="136" t="e">
        <f>#REF!</f>
        <v>#REF!</v>
      </c>
      <c r="K238" s="136" t="e">
        <f>#REF!</f>
        <v>#REF!</v>
      </c>
      <c r="L238" s="136" t="e">
        <f>#REF!</f>
        <v>#REF!</v>
      </c>
    </row>
    <row r="239" spans="1:12" s="4" customFormat="1" ht="13.5" hidden="1" customHeight="1">
      <c r="A239" s="100"/>
      <c r="B239" s="134" t="s">
        <v>390</v>
      </c>
      <c r="C239" s="135" t="s">
        <v>411</v>
      </c>
      <c r="D239" s="136" t="e">
        <f>#REF!</f>
        <v>#REF!</v>
      </c>
      <c r="E239" s="136" t="e">
        <f>#REF!</f>
        <v>#REF!</v>
      </c>
      <c r="F239" s="136" t="e">
        <f>#REF!</f>
        <v>#REF!</v>
      </c>
      <c r="G239" s="136" t="e">
        <f>#REF!</f>
        <v>#REF!</v>
      </c>
      <c r="H239" s="136" t="e">
        <f>#REF!</f>
        <v>#REF!</v>
      </c>
      <c r="I239" s="136" t="e">
        <f>#REF!</f>
        <v>#REF!</v>
      </c>
      <c r="J239" s="136" t="e">
        <f>#REF!</f>
        <v>#REF!</v>
      </c>
      <c r="K239" s="136" t="e">
        <f>#REF!</f>
        <v>#REF!</v>
      </c>
      <c r="L239" s="136" t="e">
        <f>#REF!</f>
        <v>#REF!</v>
      </c>
    </row>
    <row r="240" spans="1:12" s="4" customFormat="1" ht="13.5" hidden="1" customHeight="1">
      <c r="A240" s="231" t="s">
        <v>412</v>
      </c>
      <c r="B240" s="231"/>
      <c r="C240" s="137" t="s">
        <v>413</v>
      </c>
      <c r="D240" s="136" t="e">
        <f>#REF!</f>
        <v>#REF!</v>
      </c>
      <c r="E240" s="136" t="e">
        <f>#REF!</f>
        <v>#REF!</v>
      </c>
      <c r="F240" s="136" t="e">
        <f>#REF!</f>
        <v>#REF!</v>
      </c>
      <c r="G240" s="136" t="e">
        <f>#REF!</f>
        <v>#REF!</v>
      </c>
      <c r="H240" s="136" t="e">
        <f>#REF!</f>
        <v>#REF!</v>
      </c>
      <c r="I240" s="136" t="e">
        <f>#REF!</f>
        <v>#REF!</v>
      </c>
      <c r="J240" s="136" t="e">
        <f>#REF!</f>
        <v>#REF!</v>
      </c>
      <c r="K240" s="136" t="e">
        <f>#REF!</f>
        <v>#REF!</v>
      </c>
      <c r="L240" s="136" t="e">
        <f>#REF!</f>
        <v>#REF!</v>
      </c>
    </row>
    <row r="241" spans="1:12" s="4" customFormat="1" ht="13.5" hidden="1" customHeight="1">
      <c r="A241" s="100"/>
      <c r="B241" s="134" t="s">
        <v>386</v>
      </c>
      <c r="C241" s="135" t="s">
        <v>414</v>
      </c>
      <c r="D241" s="136" t="e">
        <f>#REF!</f>
        <v>#REF!</v>
      </c>
      <c r="E241" s="136" t="e">
        <f>#REF!</f>
        <v>#REF!</v>
      </c>
      <c r="F241" s="136" t="e">
        <f>#REF!</f>
        <v>#REF!</v>
      </c>
      <c r="G241" s="136" t="e">
        <f>#REF!</f>
        <v>#REF!</v>
      </c>
      <c r="H241" s="136" t="e">
        <f>#REF!</f>
        <v>#REF!</v>
      </c>
      <c r="I241" s="136" t="e">
        <f>#REF!</f>
        <v>#REF!</v>
      </c>
      <c r="J241" s="136" t="e">
        <f>#REF!</f>
        <v>#REF!</v>
      </c>
      <c r="K241" s="136" t="e">
        <f>#REF!</f>
        <v>#REF!</v>
      </c>
      <c r="L241" s="136" t="e">
        <f>#REF!</f>
        <v>#REF!</v>
      </c>
    </row>
    <row r="242" spans="1:12" s="4" customFormat="1" ht="13.5" hidden="1" customHeight="1">
      <c r="A242" s="100"/>
      <c r="B242" s="134" t="s">
        <v>388</v>
      </c>
      <c r="C242" s="135" t="s">
        <v>415</v>
      </c>
      <c r="D242" s="136" t="e">
        <f>#REF!</f>
        <v>#REF!</v>
      </c>
      <c r="E242" s="136" t="e">
        <f>#REF!</f>
        <v>#REF!</v>
      </c>
      <c r="F242" s="136" t="e">
        <f>#REF!</f>
        <v>#REF!</v>
      </c>
      <c r="G242" s="136" t="e">
        <f>#REF!</f>
        <v>#REF!</v>
      </c>
      <c r="H242" s="136" t="e">
        <f>#REF!</f>
        <v>#REF!</v>
      </c>
      <c r="I242" s="136" t="e">
        <f>#REF!</f>
        <v>#REF!</v>
      </c>
      <c r="J242" s="136" t="e">
        <f>#REF!</f>
        <v>#REF!</v>
      </c>
      <c r="K242" s="136" t="e">
        <f>#REF!</f>
        <v>#REF!</v>
      </c>
      <c r="L242" s="136" t="e">
        <f>#REF!</f>
        <v>#REF!</v>
      </c>
    </row>
    <row r="243" spans="1:12" s="4" customFormat="1" ht="13.5" hidden="1" customHeight="1">
      <c r="A243" s="100"/>
      <c r="B243" s="134" t="s">
        <v>390</v>
      </c>
      <c r="C243" s="135" t="s">
        <v>416</v>
      </c>
      <c r="D243" s="136" t="e">
        <f>#REF!</f>
        <v>#REF!</v>
      </c>
      <c r="E243" s="136" t="e">
        <f>#REF!</f>
        <v>#REF!</v>
      </c>
      <c r="F243" s="136" t="e">
        <f>#REF!</f>
        <v>#REF!</v>
      </c>
      <c r="G243" s="136" t="e">
        <f>#REF!</f>
        <v>#REF!</v>
      </c>
      <c r="H243" s="136" t="e">
        <f>#REF!</f>
        <v>#REF!</v>
      </c>
      <c r="I243" s="136" t="e">
        <f>#REF!</f>
        <v>#REF!</v>
      </c>
      <c r="J243" s="136" t="e">
        <f>#REF!</f>
        <v>#REF!</v>
      </c>
      <c r="K243" s="136" t="e">
        <f>#REF!</f>
        <v>#REF!</v>
      </c>
      <c r="L243" s="136" t="e">
        <f>#REF!</f>
        <v>#REF!</v>
      </c>
    </row>
    <row r="244" spans="1:12" s="4" customFormat="1" ht="13.5" hidden="1" customHeight="1">
      <c r="A244" s="231" t="s">
        <v>417</v>
      </c>
      <c r="B244" s="231"/>
      <c r="C244" s="137" t="s">
        <v>418</v>
      </c>
      <c r="D244" s="136" t="e">
        <f>#REF!</f>
        <v>#REF!</v>
      </c>
      <c r="E244" s="136" t="e">
        <f>#REF!</f>
        <v>#REF!</v>
      </c>
      <c r="F244" s="136" t="e">
        <f>#REF!</f>
        <v>#REF!</v>
      </c>
      <c r="G244" s="136" t="e">
        <f>#REF!</f>
        <v>#REF!</v>
      </c>
      <c r="H244" s="136" t="e">
        <f>#REF!</f>
        <v>#REF!</v>
      </c>
      <c r="I244" s="136" t="e">
        <f>#REF!</f>
        <v>#REF!</v>
      </c>
      <c r="J244" s="136" t="e">
        <f>#REF!</f>
        <v>#REF!</v>
      </c>
      <c r="K244" s="136" t="e">
        <f>#REF!</f>
        <v>#REF!</v>
      </c>
      <c r="L244" s="136" t="e">
        <f>#REF!</f>
        <v>#REF!</v>
      </c>
    </row>
    <row r="245" spans="1:12" s="4" customFormat="1" ht="13.5" hidden="1" customHeight="1">
      <c r="A245" s="100"/>
      <c r="B245" s="134" t="s">
        <v>386</v>
      </c>
      <c r="C245" s="135" t="s">
        <v>419</v>
      </c>
      <c r="D245" s="136" t="e">
        <f>#REF!</f>
        <v>#REF!</v>
      </c>
      <c r="E245" s="136" t="e">
        <f>#REF!</f>
        <v>#REF!</v>
      </c>
      <c r="F245" s="136" t="e">
        <f>#REF!</f>
        <v>#REF!</v>
      </c>
      <c r="G245" s="136" t="e">
        <f>#REF!</f>
        <v>#REF!</v>
      </c>
      <c r="H245" s="136" t="e">
        <f>#REF!</f>
        <v>#REF!</v>
      </c>
      <c r="I245" s="136" t="e">
        <f>#REF!</f>
        <v>#REF!</v>
      </c>
      <c r="J245" s="136" t="e">
        <f>#REF!</f>
        <v>#REF!</v>
      </c>
      <c r="K245" s="136" t="e">
        <f>#REF!</f>
        <v>#REF!</v>
      </c>
      <c r="L245" s="136" t="e">
        <f>#REF!</f>
        <v>#REF!</v>
      </c>
    </row>
    <row r="246" spans="1:12" s="4" customFormat="1" ht="13.5" hidden="1" customHeight="1">
      <c r="A246" s="100"/>
      <c r="B246" s="134" t="s">
        <v>388</v>
      </c>
      <c r="C246" s="135" t="s">
        <v>420</v>
      </c>
      <c r="D246" s="136" t="e">
        <f>#REF!</f>
        <v>#REF!</v>
      </c>
      <c r="E246" s="136" t="e">
        <f>#REF!</f>
        <v>#REF!</v>
      </c>
      <c r="F246" s="136" t="e">
        <f>#REF!</f>
        <v>#REF!</v>
      </c>
      <c r="G246" s="136" t="e">
        <f>#REF!</f>
        <v>#REF!</v>
      </c>
      <c r="H246" s="136" t="e">
        <f>#REF!</f>
        <v>#REF!</v>
      </c>
      <c r="I246" s="136" t="e">
        <f>#REF!</f>
        <v>#REF!</v>
      </c>
      <c r="J246" s="136" t="e">
        <f>#REF!</f>
        <v>#REF!</v>
      </c>
      <c r="K246" s="136" t="e">
        <f>#REF!</f>
        <v>#REF!</v>
      </c>
      <c r="L246" s="136" t="e">
        <f>#REF!</f>
        <v>#REF!</v>
      </c>
    </row>
    <row r="247" spans="1:12" s="4" customFormat="1" ht="13.5" hidden="1" customHeight="1">
      <c r="A247" s="100"/>
      <c r="B247" s="134" t="s">
        <v>390</v>
      </c>
      <c r="C247" s="135" t="s">
        <v>421</v>
      </c>
      <c r="D247" s="136" t="e">
        <f>#REF!</f>
        <v>#REF!</v>
      </c>
      <c r="E247" s="136" t="e">
        <f>#REF!</f>
        <v>#REF!</v>
      </c>
      <c r="F247" s="136" t="e">
        <f>#REF!</f>
        <v>#REF!</v>
      </c>
      <c r="G247" s="136" t="e">
        <f>#REF!</f>
        <v>#REF!</v>
      </c>
      <c r="H247" s="136" t="e">
        <f>#REF!</f>
        <v>#REF!</v>
      </c>
      <c r="I247" s="136" t="e">
        <f>#REF!</f>
        <v>#REF!</v>
      </c>
      <c r="J247" s="136" t="e">
        <f>#REF!</f>
        <v>#REF!</v>
      </c>
      <c r="K247" s="136" t="e">
        <f>#REF!</f>
        <v>#REF!</v>
      </c>
      <c r="L247" s="136" t="e">
        <f>#REF!</f>
        <v>#REF!</v>
      </c>
    </row>
    <row r="248" spans="1:12" s="4" customFormat="1" ht="13.5" hidden="1" customHeight="1">
      <c r="A248" s="231" t="s">
        <v>422</v>
      </c>
      <c r="B248" s="231"/>
      <c r="C248" s="137" t="s">
        <v>423</v>
      </c>
      <c r="D248" s="136" t="e">
        <f>#REF!</f>
        <v>#REF!</v>
      </c>
      <c r="E248" s="136" t="e">
        <f>#REF!</f>
        <v>#REF!</v>
      </c>
      <c r="F248" s="136" t="e">
        <f>#REF!</f>
        <v>#REF!</v>
      </c>
      <c r="G248" s="136" t="e">
        <f>#REF!</f>
        <v>#REF!</v>
      </c>
      <c r="H248" s="136" t="e">
        <f>#REF!</f>
        <v>#REF!</v>
      </c>
      <c r="I248" s="136" t="e">
        <f>#REF!</f>
        <v>#REF!</v>
      </c>
      <c r="J248" s="136" t="e">
        <f>#REF!</f>
        <v>#REF!</v>
      </c>
      <c r="K248" s="136" t="e">
        <f>#REF!</f>
        <v>#REF!</v>
      </c>
      <c r="L248" s="136" t="e">
        <f>#REF!</f>
        <v>#REF!</v>
      </c>
    </row>
    <row r="249" spans="1:12" s="4" customFormat="1" ht="13.5" hidden="1" customHeight="1">
      <c r="A249" s="100"/>
      <c r="B249" s="134" t="s">
        <v>386</v>
      </c>
      <c r="C249" s="135" t="s">
        <v>424</v>
      </c>
      <c r="D249" s="136" t="e">
        <f>#REF!</f>
        <v>#REF!</v>
      </c>
      <c r="E249" s="136" t="e">
        <f>#REF!</f>
        <v>#REF!</v>
      </c>
      <c r="F249" s="136" t="e">
        <f>#REF!</f>
        <v>#REF!</v>
      </c>
      <c r="G249" s="136" t="e">
        <f>#REF!</f>
        <v>#REF!</v>
      </c>
      <c r="H249" s="136" t="e">
        <f>#REF!</f>
        <v>#REF!</v>
      </c>
      <c r="I249" s="136" t="e">
        <f>#REF!</f>
        <v>#REF!</v>
      </c>
      <c r="J249" s="136" t="e">
        <f>#REF!</f>
        <v>#REF!</v>
      </c>
      <c r="K249" s="136" t="e">
        <f>#REF!</f>
        <v>#REF!</v>
      </c>
      <c r="L249" s="136" t="e">
        <f>#REF!</f>
        <v>#REF!</v>
      </c>
    </row>
    <row r="250" spans="1:12" s="4" customFormat="1" ht="13.5" hidden="1" customHeight="1">
      <c r="A250" s="100"/>
      <c r="B250" s="134" t="s">
        <v>388</v>
      </c>
      <c r="C250" s="135" t="s">
        <v>425</v>
      </c>
      <c r="D250" s="136" t="e">
        <f>#REF!</f>
        <v>#REF!</v>
      </c>
      <c r="E250" s="136" t="e">
        <f>#REF!</f>
        <v>#REF!</v>
      </c>
      <c r="F250" s="136" t="e">
        <f>#REF!</f>
        <v>#REF!</v>
      </c>
      <c r="G250" s="136" t="e">
        <f>#REF!</f>
        <v>#REF!</v>
      </c>
      <c r="H250" s="136" t="e">
        <f>#REF!</f>
        <v>#REF!</v>
      </c>
      <c r="I250" s="136" t="e">
        <f>#REF!</f>
        <v>#REF!</v>
      </c>
      <c r="J250" s="136" t="e">
        <f>#REF!</f>
        <v>#REF!</v>
      </c>
      <c r="K250" s="136" t="e">
        <f>#REF!</f>
        <v>#REF!</v>
      </c>
      <c r="L250" s="136" t="e">
        <f>#REF!</f>
        <v>#REF!</v>
      </c>
    </row>
    <row r="251" spans="1:12" s="4" customFormat="1" ht="13.5" hidden="1" customHeight="1">
      <c r="A251" s="100"/>
      <c r="B251" s="134" t="s">
        <v>390</v>
      </c>
      <c r="C251" s="135" t="s">
        <v>426</v>
      </c>
      <c r="D251" s="136" t="e">
        <f>#REF!</f>
        <v>#REF!</v>
      </c>
      <c r="E251" s="136" t="e">
        <f>#REF!</f>
        <v>#REF!</v>
      </c>
      <c r="F251" s="136" t="e">
        <f>#REF!</f>
        <v>#REF!</v>
      </c>
      <c r="G251" s="136" t="e">
        <f>#REF!</f>
        <v>#REF!</v>
      </c>
      <c r="H251" s="136" t="e">
        <f>#REF!</f>
        <v>#REF!</v>
      </c>
      <c r="I251" s="136" t="e">
        <f>#REF!</f>
        <v>#REF!</v>
      </c>
      <c r="J251" s="136" t="e">
        <f>#REF!</f>
        <v>#REF!</v>
      </c>
      <c r="K251" s="136" t="e">
        <f>#REF!</f>
        <v>#REF!</v>
      </c>
      <c r="L251" s="136" t="e">
        <f>#REF!</f>
        <v>#REF!</v>
      </c>
    </row>
    <row r="252" spans="1:12" s="4" customFormat="1" ht="13.5" hidden="1" customHeight="1">
      <c r="A252" s="232" t="s">
        <v>427</v>
      </c>
      <c r="B252" s="233"/>
      <c r="C252" s="137" t="s">
        <v>428</v>
      </c>
      <c r="D252" s="136" t="e">
        <f>#REF!</f>
        <v>#REF!</v>
      </c>
      <c r="E252" s="136" t="e">
        <f>#REF!</f>
        <v>#REF!</v>
      </c>
      <c r="F252" s="136" t="e">
        <f>#REF!</f>
        <v>#REF!</v>
      </c>
      <c r="G252" s="136" t="e">
        <f>#REF!</f>
        <v>#REF!</v>
      </c>
      <c r="H252" s="136" t="e">
        <f>#REF!</f>
        <v>#REF!</v>
      </c>
      <c r="I252" s="136" t="e">
        <f>#REF!</f>
        <v>#REF!</v>
      </c>
      <c r="J252" s="136" t="e">
        <f>#REF!</f>
        <v>#REF!</v>
      </c>
      <c r="K252" s="136" t="e">
        <f>#REF!</f>
        <v>#REF!</v>
      </c>
      <c r="L252" s="136" t="e">
        <f>#REF!</f>
        <v>#REF!</v>
      </c>
    </row>
    <row r="253" spans="1:12" s="4" customFormat="1" ht="13.5" hidden="1" customHeight="1">
      <c r="A253" s="138"/>
      <c r="B253" s="139" t="s">
        <v>429</v>
      </c>
      <c r="C253" s="140" t="s">
        <v>430</v>
      </c>
      <c r="D253" s="136" t="e">
        <f>#REF!</f>
        <v>#REF!</v>
      </c>
      <c r="E253" s="136" t="e">
        <f>#REF!</f>
        <v>#REF!</v>
      </c>
      <c r="F253" s="136" t="e">
        <f>#REF!</f>
        <v>#REF!</v>
      </c>
      <c r="G253" s="136" t="e">
        <f>#REF!</f>
        <v>#REF!</v>
      </c>
      <c r="H253" s="136" t="e">
        <f>#REF!</f>
        <v>#REF!</v>
      </c>
      <c r="I253" s="136" t="e">
        <f>#REF!</f>
        <v>#REF!</v>
      </c>
      <c r="J253" s="136" t="e">
        <f>#REF!</f>
        <v>#REF!</v>
      </c>
      <c r="K253" s="136" t="e">
        <f>#REF!</f>
        <v>#REF!</v>
      </c>
      <c r="L253" s="136" t="e">
        <f>#REF!</f>
        <v>#REF!</v>
      </c>
    </row>
    <row r="254" spans="1:12" s="4" customFormat="1" ht="13.5" hidden="1" customHeight="1">
      <c r="A254" s="138"/>
      <c r="B254" s="139" t="s">
        <v>431</v>
      </c>
      <c r="C254" s="140" t="s">
        <v>432</v>
      </c>
      <c r="D254" s="136" t="e">
        <f>#REF!</f>
        <v>#REF!</v>
      </c>
      <c r="E254" s="136" t="e">
        <f>#REF!</f>
        <v>#REF!</v>
      </c>
      <c r="F254" s="136" t="e">
        <f>#REF!</f>
        <v>#REF!</v>
      </c>
      <c r="G254" s="136" t="e">
        <f>#REF!</f>
        <v>#REF!</v>
      </c>
      <c r="H254" s="136" t="e">
        <f>#REF!</f>
        <v>#REF!</v>
      </c>
      <c r="I254" s="136" t="e">
        <f>#REF!</f>
        <v>#REF!</v>
      </c>
      <c r="J254" s="136" t="e">
        <f>#REF!</f>
        <v>#REF!</v>
      </c>
      <c r="K254" s="136" t="e">
        <f>#REF!</f>
        <v>#REF!</v>
      </c>
      <c r="L254" s="136" t="e">
        <f>#REF!</f>
        <v>#REF!</v>
      </c>
    </row>
    <row r="255" spans="1:12" s="4" customFormat="1" ht="13.5" hidden="1" customHeight="1">
      <c r="A255" s="138"/>
      <c r="B255" s="139" t="s">
        <v>433</v>
      </c>
      <c r="C255" s="140" t="s">
        <v>434</v>
      </c>
      <c r="D255" s="136" t="e">
        <f>#REF!</f>
        <v>#REF!</v>
      </c>
      <c r="E255" s="136" t="e">
        <f>#REF!</f>
        <v>#REF!</v>
      </c>
      <c r="F255" s="136" t="e">
        <f>#REF!</f>
        <v>#REF!</v>
      </c>
      <c r="G255" s="136" t="e">
        <f>#REF!</f>
        <v>#REF!</v>
      </c>
      <c r="H255" s="136" t="e">
        <f>#REF!</f>
        <v>#REF!</v>
      </c>
      <c r="I255" s="136" t="e">
        <f>#REF!</f>
        <v>#REF!</v>
      </c>
      <c r="J255" s="136" t="e">
        <f>#REF!</f>
        <v>#REF!</v>
      </c>
      <c r="K255" s="136" t="e">
        <f>#REF!</f>
        <v>#REF!</v>
      </c>
      <c r="L255" s="136" t="e">
        <f>#REF!</f>
        <v>#REF!</v>
      </c>
    </row>
    <row r="256" spans="1:12" s="4" customFormat="1" ht="13.5" hidden="1" customHeight="1">
      <c r="A256" s="232" t="s">
        <v>435</v>
      </c>
      <c r="B256" s="233"/>
      <c r="C256" s="137" t="s">
        <v>436</v>
      </c>
      <c r="D256" s="136" t="e">
        <f>#REF!</f>
        <v>#REF!</v>
      </c>
      <c r="E256" s="136" t="e">
        <f>#REF!</f>
        <v>#REF!</v>
      </c>
      <c r="F256" s="136" t="e">
        <f>#REF!</f>
        <v>#REF!</v>
      </c>
      <c r="G256" s="136" t="e">
        <f>#REF!</f>
        <v>#REF!</v>
      </c>
      <c r="H256" s="136" t="e">
        <f>#REF!</f>
        <v>#REF!</v>
      </c>
      <c r="I256" s="136" t="e">
        <f>#REF!</f>
        <v>#REF!</v>
      </c>
      <c r="J256" s="136" t="e">
        <f>#REF!</f>
        <v>#REF!</v>
      </c>
      <c r="K256" s="136" t="e">
        <f>#REF!</f>
        <v>#REF!</v>
      </c>
      <c r="L256" s="136" t="e">
        <f>#REF!</f>
        <v>#REF!</v>
      </c>
    </row>
    <row r="257" spans="1:12" s="4" customFormat="1" ht="13.5" hidden="1" customHeight="1">
      <c r="A257" s="138"/>
      <c r="B257" s="139" t="s">
        <v>429</v>
      </c>
      <c r="C257" s="140" t="s">
        <v>437</v>
      </c>
      <c r="D257" s="136" t="e">
        <f>#REF!</f>
        <v>#REF!</v>
      </c>
      <c r="E257" s="136" t="e">
        <f>#REF!</f>
        <v>#REF!</v>
      </c>
      <c r="F257" s="136" t="e">
        <f>#REF!</f>
        <v>#REF!</v>
      </c>
      <c r="G257" s="136" t="e">
        <f>#REF!</f>
        <v>#REF!</v>
      </c>
      <c r="H257" s="136" t="e">
        <f>#REF!</f>
        <v>#REF!</v>
      </c>
      <c r="I257" s="136" t="e">
        <f>#REF!</f>
        <v>#REF!</v>
      </c>
      <c r="J257" s="136" t="e">
        <f>#REF!</f>
        <v>#REF!</v>
      </c>
      <c r="K257" s="136" t="e">
        <f>#REF!</f>
        <v>#REF!</v>
      </c>
      <c r="L257" s="136" t="e">
        <f>#REF!</f>
        <v>#REF!</v>
      </c>
    </row>
    <row r="258" spans="1:12" s="4" customFormat="1" ht="13.5" hidden="1" customHeight="1">
      <c r="A258" s="138"/>
      <c r="B258" s="139" t="s">
        <v>438</v>
      </c>
      <c r="C258" s="140" t="s">
        <v>439</v>
      </c>
      <c r="D258" s="136" t="e">
        <f>#REF!</f>
        <v>#REF!</v>
      </c>
      <c r="E258" s="136" t="e">
        <f>#REF!</f>
        <v>#REF!</v>
      </c>
      <c r="F258" s="136" t="e">
        <f>#REF!</f>
        <v>#REF!</v>
      </c>
      <c r="G258" s="136" t="e">
        <f>#REF!</f>
        <v>#REF!</v>
      </c>
      <c r="H258" s="136" t="e">
        <f>#REF!</f>
        <v>#REF!</v>
      </c>
      <c r="I258" s="136" t="e">
        <f>#REF!</f>
        <v>#REF!</v>
      </c>
      <c r="J258" s="136" t="e">
        <f>#REF!</f>
        <v>#REF!</v>
      </c>
      <c r="K258" s="136" t="e">
        <f>#REF!</f>
        <v>#REF!</v>
      </c>
      <c r="L258" s="136" t="e">
        <f>#REF!</f>
        <v>#REF!</v>
      </c>
    </row>
    <row r="259" spans="1:12" s="4" customFormat="1" ht="13.5" hidden="1" customHeight="1">
      <c r="A259" s="138"/>
      <c r="B259" s="139" t="s">
        <v>433</v>
      </c>
      <c r="C259" s="140" t="s">
        <v>440</v>
      </c>
      <c r="D259" s="136" t="e">
        <f>#REF!</f>
        <v>#REF!</v>
      </c>
      <c r="E259" s="136" t="e">
        <f>#REF!</f>
        <v>#REF!</v>
      </c>
      <c r="F259" s="136" t="e">
        <f>#REF!</f>
        <v>#REF!</v>
      </c>
      <c r="G259" s="136" t="e">
        <f>#REF!</f>
        <v>#REF!</v>
      </c>
      <c r="H259" s="136" t="e">
        <f>#REF!</f>
        <v>#REF!</v>
      </c>
      <c r="I259" s="136" t="e">
        <f>#REF!</f>
        <v>#REF!</v>
      </c>
      <c r="J259" s="136" t="e">
        <f>#REF!</f>
        <v>#REF!</v>
      </c>
      <c r="K259" s="136" t="e">
        <f>#REF!</f>
        <v>#REF!</v>
      </c>
      <c r="L259" s="136" t="e">
        <f>#REF!</f>
        <v>#REF!</v>
      </c>
    </row>
    <row r="260" spans="1:12" s="4" customFormat="1" ht="13.5" hidden="1" customHeight="1">
      <c r="A260" s="234" t="s">
        <v>441</v>
      </c>
      <c r="B260" s="234"/>
      <c r="C260" s="137" t="s">
        <v>442</v>
      </c>
      <c r="D260" s="136" t="e">
        <f>#REF!</f>
        <v>#REF!</v>
      </c>
      <c r="E260" s="136" t="e">
        <f>#REF!</f>
        <v>#REF!</v>
      </c>
      <c r="F260" s="136" t="e">
        <f>#REF!</f>
        <v>#REF!</v>
      </c>
      <c r="G260" s="136" t="e">
        <f>#REF!</f>
        <v>#REF!</v>
      </c>
      <c r="H260" s="136" t="e">
        <f>#REF!</f>
        <v>#REF!</v>
      </c>
      <c r="I260" s="136" t="e">
        <f>#REF!</f>
        <v>#REF!</v>
      </c>
      <c r="J260" s="136" t="e">
        <f>#REF!</f>
        <v>#REF!</v>
      </c>
      <c r="K260" s="136" t="e">
        <f>#REF!</f>
        <v>#REF!</v>
      </c>
      <c r="L260" s="136" t="e">
        <f>#REF!</f>
        <v>#REF!</v>
      </c>
    </row>
    <row r="261" spans="1:12" s="4" customFormat="1" ht="13.5" hidden="1" customHeight="1">
      <c r="A261" s="141"/>
      <c r="B261" s="139" t="s">
        <v>429</v>
      </c>
      <c r="C261" s="140" t="s">
        <v>443</v>
      </c>
      <c r="D261" s="136" t="e">
        <f>#REF!</f>
        <v>#REF!</v>
      </c>
      <c r="E261" s="136" t="e">
        <f>#REF!</f>
        <v>#REF!</v>
      </c>
      <c r="F261" s="136" t="e">
        <f>#REF!</f>
        <v>#REF!</v>
      </c>
      <c r="G261" s="136" t="e">
        <f>#REF!</f>
        <v>#REF!</v>
      </c>
      <c r="H261" s="136" t="e">
        <f>#REF!</f>
        <v>#REF!</v>
      </c>
      <c r="I261" s="136" t="e">
        <f>#REF!</f>
        <v>#REF!</v>
      </c>
      <c r="J261" s="136" t="e">
        <f>#REF!</f>
        <v>#REF!</v>
      </c>
      <c r="K261" s="136" t="e">
        <f>#REF!</f>
        <v>#REF!</v>
      </c>
      <c r="L261" s="136" t="e">
        <f>#REF!</f>
        <v>#REF!</v>
      </c>
    </row>
    <row r="262" spans="1:12" s="4" customFormat="1" ht="13.5" hidden="1" customHeight="1">
      <c r="A262" s="141"/>
      <c r="B262" s="139" t="s">
        <v>438</v>
      </c>
      <c r="C262" s="140" t="s">
        <v>444</v>
      </c>
      <c r="D262" s="136" t="e">
        <f>#REF!</f>
        <v>#REF!</v>
      </c>
      <c r="E262" s="136" t="e">
        <f>#REF!</f>
        <v>#REF!</v>
      </c>
      <c r="F262" s="136" t="e">
        <f>#REF!</f>
        <v>#REF!</v>
      </c>
      <c r="G262" s="136" t="e">
        <f>#REF!</f>
        <v>#REF!</v>
      </c>
      <c r="H262" s="136" t="e">
        <f>#REF!</f>
        <v>#REF!</v>
      </c>
      <c r="I262" s="136" t="e">
        <f>#REF!</f>
        <v>#REF!</v>
      </c>
      <c r="J262" s="136" t="e">
        <f>#REF!</f>
        <v>#REF!</v>
      </c>
      <c r="K262" s="136" t="e">
        <f>#REF!</f>
        <v>#REF!</v>
      </c>
      <c r="L262" s="136" t="e">
        <f>#REF!</f>
        <v>#REF!</v>
      </c>
    </row>
    <row r="263" spans="1:12" s="4" customFormat="1" ht="13.5" hidden="1" customHeight="1">
      <c r="A263" s="141"/>
      <c r="B263" s="139" t="s">
        <v>433</v>
      </c>
      <c r="C263" s="140" t="s">
        <v>445</v>
      </c>
      <c r="D263" s="136" t="e">
        <f>#REF!</f>
        <v>#REF!</v>
      </c>
      <c r="E263" s="136" t="e">
        <f>#REF!</f>
        <v>#REF!</v>
      </c>
      <c r="F263" s="136" t="e">
        <f>#REF!</f>
        <v>#REF!</v>
      </c>
      <c r="G263" s="136" t="e">
        <f>#REF!</f>
        <v>#REF!</v>
      </c>
      <c r="H263" s="136" t="e">
        <f>#REF!</f>
        <v>#REF!</v>
      </c>
      <c r="I263" s="136" t="e">
        <f>#REF!</f>
        <v>#REF!</v>
      </c>
      <c r="J263" s="136" t="e">
        <f>#REF!</f>
        <v>#REF!</v>
      </c>
      <c r="K263" s="136" t="e">
        <f>#REF!</f>
        <v>#REF!</v>
      </c>
      <c r="L263" s="136" t="e">
        <f>#REF!</f>
        <v>#REF!</v>
      </c>
    </row>
    <row r="264" spans="1:12" s="4" customFormat="1" ht="13.5" hidden="1" customHeight="1">
      <c r="A264" s="234" t="s">
        <v>446</v>
      </c>
      <c r="B264" s="234"/>
      <c r="C264" s="137" t="s">
        <v>447</v>
      </c>
      <c r="D264" s="136" t="e">
        <f>#REF!</f>
        <v>#REF!</v>
      </c>
      <c r="E264" s="136" t="e">
        <f>#REF!</f>
        <v>#REF!</v>
      </c>
      <c r="F264" s="136" t="e">
        <f>#REF!</f>
        <v>#REF!</v>
      </c>
      <c r="G264" s="136" t="e">
        <f>#REF!</f>
        <v>#REF!</v>
      </c>
      <c r="H264" s="136" t="e">
        <f>#REF!</f>
        <v>#REF!</v>
      </c>
      <c r="I264" s="136" t="e">
        <f>#REF!</f>
        <v>#REF!</v>
      </c>
      <c r="J264" s="136" t="e">
        <f>#REF!</f>
        <v>#REF!</v>
      </c>
      <c r="K264" s="136" t="e">
        <f>#REF!</f>
        <v>#REF!</v>
      </c>
      <c r="L264" s="136" t="e">
        <f>#REF!</f>
        <v>#REF!</v>
      </c>
    </row>
    <row r="265" spans="1:12" s="4" customFormat="1" ht="13.5" hidden="1" customHeight="1">
      <c r="A265" s="141"/>
      <c r="B265" s="139" t="s">
        <v>429</v>
      </c>
      <c r="C265" s="140" t="s">
        <v>448</v>
      </c>
      <c r="D265" s="136" t="e">
        <f>#REF!</f>
        <v>#REF!</v>
      </c>
      <c r="E265" s="136" t="e">
        <f>#REF!</f>
        <v>#REF!</v>
      </c>
      <c r="F265" s="136" t="e">
        <f>#REF!</f>
        <v>#REF!</v>
      </c>
      <c r="G265" s="136" t="e">
        <f>#REF!</f>
        <v>#REF!</v>
      </c>
      <c r="H265" s="136" t="e">
        <f>#REF!</f>
        <v>#REF!</v>
      </c>
      <c r="I265" s="136" t="e">
        <f>#REF!</f>
        <v>#REF!</v>
      </c>
      <c r="J265" s="136" t="e">
        <f>#REF!</f>
        <v>#REF!</v>
      </c>
      <c r="K265" s="136" t="e">
        <f>#REF!</f>
        <v>#REF!</v>
      </c>
      <c r="L265" s="136" t="e">
        <f>#REF!</f>
        <v>#REF!</v>
      </c>
    </row>
    <row r="266" spans="1:12" s="4" customFormat="1" ht="13.5" hidden="1" customHeight="1">
      <c r="A266" s="141"/>
      <c r="B266" s="139" t="s">
        <v>438</v>
      </c>
      <c r="C266" s="140" t="s">
        <v>449</v>
      </c>
      <c r="D266" s="136" t="e">
        <f>#REF!</f>
        <v>#REF!</v>
      </c>
      <c r="E266" s="136" t="e">
        <f>#REF!</f>
        <v>#REF!</v>
      </c>
      <c r="F266" s="136" t="e">
        <f>#REF!</f>
        <v>#REF!</v>
      </c>
      <c r="G266" s="136" t="e">
        <f>#REF!</f>
        <v>#REF!</v>
      </c>
      <c r="H266" s="136" t="e">
        <f>#REF!</f>
        <v>#REF!</v>
      </c>
      <c r="I266" s="136" t="e">
        <f>#REF!</f>
        <v>#REF!</v>
      </c>
      <c r="J266" s="136" t="e">
        <f>#REF!</f>
        <v>#REF!</v>
      </c>
      <c r="K266" s="136" t="e">
        <f>#REF!</f>
        <v>#REF!</v>
      </c>
      <c r="L266" s="136" t="e">
        <f>#REF!</f>
        <v>#REF!</v>
      </c>
    </row>
    <row r="267" spans="1:12" s="4" customFormat="1" ht="13.5" hidden="1" customHeight="1">
      <c r="A267" s="141"/>
      <c r="B267" s="139" t="s">
        <v>433</v>
      </c>
      <c r="C267" s="140" t="s">
        <v>450</v>
      </c>
      <c r="D267" s="136" t="e">
        <f>#REF!</f>
        <v>#REF!</v>
      </c>
      <c r="E267" s="136" t="e">
        <f>#REF!</f>
        <v>#REF!</v>
      </c>
      <c r="F267" s="136" t="e">
        <f>#REF!</f>
        <v>#REF!</v>
      </c>
      <c r="G267" s="136" t="e">
        <f>#REF!</f>
        <v>#REF!</v>
      </c>
      <c r="H267" s="136" t="e">
        <f>#REF!</f>
        <v>#REF!</v>
      </c>
      <c r="I267" s="136" t="e">
        <f>#REF!</f>
        <v>#REF!</v>
      </c>
      <c r="J267" s="136" t="e">
        <f>#REF!</f>
        <v>#REF!</v>
      </c>
      <c r="K267" s="136" t="e">
        <f>#REF!</f>
        <v>#REF!</v>
      </c>
      <c r="L267" s="136" t="e">
        <f>#REF!</f>
        <v>#REF!</v>
      </c>
    </row>
    <row r="268" spans="1:12" s="4" customFormat="1" ht="24.75" customHeight="1">
      <c r="A268" s="235" t="s">
        <v>451</v>
      </c>
      <c r="B268" s="236"/>
      <c r="C268" s="185" t="s">
        <v>452</v>
      </c>
      <c r="D268" s="186">
        <f>D269+D270+D271</f>
        <v>0</v>
      </c>
      <c r="E268" s="187">
        <f t="shared" ref="E268:L268" si="49">E269+E270+E271</f>
        <v>0</v>
      </c>
      <c r="F268" s="186">
        <f t="shared" si="49"/>
        <v>0</v>
      </c>
      <c r="G268" s="186">
        <f t="shared" si="49"/>
        <v>0</v>
      </c>
      <c r="H268" s="186">
        <f t="shared" si="49"/>
        <v>0</v>
      </c>
      <c r="I268" s="186">
        <f t="shared" si="49"/>
        <v>0</v>
      </c>
      <c r="J268" s="186">
        <f t="shared" si="49"/>
        <v>0</v>
      </c>
      <c r="K268" s="186">
        <f t="shared" si="49"/>
        <v>0</v>
      </c>
      <c r="L268" s="188">
        <f t="shared" si="49"/>
        <v>79548</v>
      </c>
    </row>
    <row r="269" spans="1:12" s="4" customFormat="1" ht="13.5" customHeight="1">
      <c r="A269" s="183"/>
      <c r="B269" s="184" t="s">
        <v>453</v>
      </c>
      <c r="C269" s="189" t="s">
        <v>454</v>
      </c>
      <c r="D269" s="142">
        <f t="shared" ref="D269:E271" si="50">F269</f>
        <v>0</v>
      </c>
      <c r="E269" s="142">
        <f t="shared" si="50"/>
        <v>0</v>
      </c>
      <c r="F269" s="142">
        <f>'[1]70,50 UAT'!L13</f>
        <v>0</v>
      </c>
      <c r="G269" s="142">
        <f>'[1]70,50 UAT'!M13</f>
        <v>0</v>
      </c>
      <c r="H269" s="142"/>
      <c r="I269" s="142"/>
      <c r="J269" s="142">
        <f>'[1]70,50 UAT'!P13</f>
        <v>0</v>
      </c>
      <c r="K269" s="142">
        <v>0</v>
      </c>
      <c r="L269" s="142">
        <f>'[1]70,50 UAT'!R13</f>
        <v>0</v>
      </c>
    </row>
    <row r="270" spans="1:12" s="4" customFormat="1" ht="13.5" customHeight="1">
      <c r="A270" s="183"/>
      <c r="B270" s="184" t="s">
        <v>455</v>
      </c>
      <c r="C270" s="189" t="s">
        <v>456</v>
      </c>
      <c r="D270" s="142">
        <f t="shared" si="50"/>
        <v>0</v>
      </c>
      <c r="E270" s="142">
        <f t="shared" si="50"/>
        <v>0</v>
      </c>
      <c r="F270" s="142">
        <f>'[1]70,50 UAT'!L14</f>
        <v>0</v>
      </c>
      <c r="G270" s="142">
        <f>'[1]70,50 UAT'!M14</f>
        <v>0</v>
      </c>
      <c r="H270" s="142"/>
      <c r="I270" s="142"/>
      <c r="J270" s="142">
        <f>'[1]70,50 UAT'!P14</f>
        <v>0</v>
      </c>
      <c r="K270" s="142">
        <v>0</v>
      </c>
      <c r="L270" s="142">
        <f>'[1]70,50 UAT'!R14+'[1]70,03,30,bl'!R49</f>
        <v>79548</v>
      </c>
    </row>
    <row r="271" spans="1:12" s="4" customFormat="1" ht="13.5" customHeight="1">
      <c r="A271" s="183"/>
      <c r="B271" s="184" t="s">
        <v>457</v>
      </c>
      <c r="C271" s="189" t="s">
        <v>458</v>
      </c>
      <c r="D271" s="142">
        <f t="shared" si="50"/>
        <v>0</v>
      </c>
      <c r="E271" s="142">
        <f t="shared" si="50"/>
        <v>0</v>
      </c>
      <c r="F271" s="142">
        <f>'[1]70,50 UAT'!L15</f>
        <v>0</v>
      </c>
      <c r="G271" s="142">
        <f>'[1]70,50 UAT'!M15</f>
        <v>0</v>
      </c>
      <c r="H271" s="142">
        <f>'[1]70,50 UAT'!N15</f>
        <v>0</v>
      </c>
      <c r="I271" s="142">
        <f>'[1]70,50 UAT'!O15</f>
        <v>0</v>
      </c>
      <c r="J271" s="142">
        <f>'[1]70,50 UAT'!P15</f>
        <v>0</v>
      </c>
      <c r="K271" s="142">
        <f>'[1]70,50 UAT'!Q15</f>
        <v>0</v>
      </c>
      <c r="L271" s="142">
        <f>'[1]70,50 UAT'!R15</f>
        <v>0</v>
      </c>
    </row>
    <row r="272" spans="1:12" s="4" customFormat="1" ht="13.5" hidden="1" customHeight="1">
      <c r="A272" s="141"/>
      <c r="B272" s="139"/>
      <c r="C272" s="140"/>
      <c r="D272" s="143"/>
      <c r="E272" s="143"/>
      <c r="F272" s="42"/>
      <c r="G272" s="33"/>
      <c r="H272" s="33"/>
      <c r="I272" s="33"/>
      <c r="J272" s="33"/>
      <c r="K272" s="33"/>
      <c r="L272" s="33"/>
    </row>
    <row r="273" spans="1:12" s="4" customFormat="1" ht="13.5" hidden="1" customHeight="1">
      <c r="A273" s="141"/>
      <c r="B273" s="139"/>
      <c r="C273" s="140"/>
      <c r="D273" s="143"/>
      <c r="E273" s="143"/>
      <c r="F273" s="42"/>
      <c r="G273" s="33"/>
      <c r="H273" s="33"/>
      <c r="I273" s="33"/>
      <c r="J273" s="33"/>
      <c r="K273" s="33"/>
      <c r="L273" s="33"/>
    </row>
    <row r="274" spans="1:12" s="148" customFormat="1" ht="20.100000000000001" customHeight="1">
      <c r="A274" s="144" t="s">
        <v>459</v>
      </c>
      <c r="B274" s="145"/>
      <c r="C274" s="146" t="s">
        <v>460</v>
      </c>
      <c r="D274" s="147">
        <f t="shared" ref="D274:L274" si="51">D275+D285+D289</f>
        <v>12257260</v>
      </c>
      <c r="E274" s="147">
        <f t="shared" si="51"/>
        <v>12753519</v>
      </c>
      <c r="F274" s="147">
        <f t="shared" si="51"/>
        <v>12257260</v>
      </c>
      <c r="G274" s="147">
        <f t="shared" si="51"/>
        <v>12753519</v>
      </c>
      <c r="H274" s="147">
        <f t="shared" si="51"/>
        <v>8039754</v>
      </c>
      <c r="I274" s="147">
        <f t="shared" si="51"/>
        <v>8039754</v>
      </c>
      <c r="J274" s="147">
        <f t="shared" si="51"/>
        <v>8039754</v>
      </c>
      <c r="K274" s="147">
        <f t="shared" si="51"/>
        <v>0</v>
      </c>
      <c r="L274" s="147">
        <f t="shared" si="51"/>
        <v>8091539</v>
      </c>
    </row>
    <row r="275" spans="1:12" s="148" customFormat="1" ht="20.100000000000001" customHeight="1">
      <c r="A275" s="149" t="s">
        <v>461</v>
      </c>
      <c r="B275" s="150"/>
      <c r="C275" s="151">
        <v>71</v>
      </c>
      <c r="D275" s="91">
        <f t="shared" ref="D275:L275" si="52">D276+D281+D283</f>
        <v>12257260</v>
      </c>
      <c r="E275" s="91">
        <f t="shared" si="52"/>
        <v>12753519</v>
      </c>
      <c r="F275" s="91">
        <f t="shared" si="52"/>
        <v>12257260</v>
      </c>
      <c r="G275" s="91">
        <f t="shared" si="52"/>
        <v>12753519</v>
      </c>
      <c r="H275" s="91">
        <f t="shared" si="52"/>
        <v>8039754</v>
      </c>
      <c r="I275" s="91">
        <f t="shared" si="52"/>
        <v>8039754</v>
      </c>
      <c r="J275" s="91">
        <f t="shared" si="52"/>
        <v>8039754</v>
      </c>
      <c r="K275" s="91">
        <f t="shared" si="52"/>
        <v>0</v>
      </c>
      <c r="L275" s="91">
        <f t="shared" si="52"/>
        <v>8091539</v>
      </c>
    </row>
    <row r="276" spans="1:12" s="148" customFormat="1" ht="20.100000000000001" customHeight="1">
      <c r="A276" s="152" t="s">
        <v>462</v>
      </c>
      <c r="B276" s="153"/>
      <c r="C276" s="154" t="s">
        <v>463</v>
      </c>
      <c r="D276" s="46">
        <f>D277+D278+D279+D280</f>
        <v>12257260</v>
      </c>
      <c r="E276" s="46">
        <f t="shared" ref="E276:L276" si="53">E277+E278+E279+E280</f>
        <v>12753519</v>
      </c>
      <c r="F276" s="46">
        <f t="shared" si="53"/>
        <v>12257260</v>
      </c>
      <c r="G276" s="46">
        <f t="shared" si="53"/>
        <v>12753519</v>
      </c>
      <c r="H276" s="46">
        <f t="shared" si="53"/>
        <v>8039754</v>
      </c>
      <c r="I276" s="46">
        <f t="shared" si="53"/>
        <v>8039754</v>
      </c>
      <c r="J276" s="46">
        <f t="shared" si="53"/>
        <v>8039754</v>
      </c>
      <c r="K276" s="46">
        <f t="shared" si="53"/>
        <v>0</v>
      </c>
      <c r="L276" s="46">
        <f t="shared" si="53"/>
        <v>8091539</v>
      </c>
    </row>
    <row r="277" spans="1:12" s="148" customFormat="1" ht="20.100000000000001" customHeight="1">
      <c r="A277" s="155"/>
      <c r="B277" s="156" t="s">
        <v>464</v>
      </c>
      <c r="C277" s="157" t="s">
        <v>465</v>
      </c>
      <c r="D277" s="158">
        <f t="shared" ref="D277:E280" si="54">F277</f>
        <v>542600</v>
      </c>
      <c r="E277" s="158">
        <f t="shared" si="54"/>
        <v>1587119</v>
      </c>
      <c r="F277" s="42">
        <f>'[1]70,06'!L21+'[1]70,50'!L44</f>
        <v>542600</v>
      </c>
      <c r="G277" s="42">
        <f>'[1]70,06'!M21+'[1]70,50'!M44</f>
        <v>1587119</v>
      </c>
      <c r="H277" s="42">
        <f>'[1]70,06'!N21+'[1]70,50'!N44</f>
        <v>1040813</v>
      </c>
      <c r="I277" s="42">
        <f>'[1]70,06'!O21+'[1]70,50'!O44</f>
        <v>1040813</v>
      </c>
      <c r="J277" s="42">
        <f>'[1]70,06'!P21+'[1]70,50'!P44</f>
        <v>1040813</v>
      </c>
      <c r="K277" s="42">
        <f>'[1]70,06'!Q21+'[1]70,50'!Q44</f>
        <v>0</v>
      </c>
      <c r="L277" s="42">
        <f>'[1]70,06'!R21+'[1]70,50'!R44</f>
        <v>82570</v>
      </c>
    </row>
    <row r="278" spans="1:12" s="148" customFormat="1" ht="20.100000000000001" customHeight="1">
      <c r="A278" s="159"/>
      <c r="B278" s="160" t="s">
        <v>466</v>
      </c>
      <c r="C278" s="157" t="s">
        <v>467</v>
      </c>
      <c r="D278" s="158">
        <f t="shared" si="54"/>
        <v>0</v>
      </c>
      <c r="E278" s="158">
        <f t="shared" si="54"/>
        <v>0</v>
      </c>
      <c r="F278" s="42">
        <f>'[1]70,50'!L45</f>
        <v>0</v>
      </c>
      <c r="G278" s="42">
        <f>'[1]70,50'!M45</f>
        <v>0</v>
      </c>
      <c r="H278" s="42">
        <f>'[1]70,50'!N45</f>
        <v>0</v>
      </c>
      <c r="I278" s="42">
        <f>'[1]70,50'!O45</f>
        <v>0</v>
      </c>
      <c r="J278" s="42">
        <f>'[1]70,50'!P45</f>
        <v>0</v>
      </c>
      <c r="K278" s="42">
        <f>'[1]70,50'!Q45</f>
        <v>0</v>
      </c>
      <c r="L278" s="42">
        <f>'[1]70,50'!R45</f>
        <v>146365</v>
      </c>
    </row>
    <row r="279" spans="1:12" s="148" customFormat="1" ht="20.100000000000001" customHeight="1">
      <c r="A279" s="155"/>
      <c r="B279" s="161" t="s">
        <v>468</v>
      </c>
      <c r="C279" s="157" t="s">
        <v>469</v>
      </c>
      <c r="D279" s="158">
        <f t="shared" si="54"/>
        <v>0</v>
      </c>
      <c r="E279" s="158">
        <f t="shared" si="54"/>
        <v>159600</v>
      </c>
      <c r="F279" s="42">
        <f>'[1]70,50'!L46</f>
        <v>0</v>
      </c>
      <c r="G279" s="42">
        <f>'[1]70,50'!M46</f>
        <v>159600</v>
      </c>
      <c r="H279" s="42">
        <f>'[1]70,50'!N46</f>
        <v>155295</v>
      </c>
      <c r="I279" s="42">
        <f>'[1]70,50'!O46</f>
        <v>155295</v>
      </c>
      <c r="J279" s="42">
        <f>'[1]70,50'!P46</f>
        <v>155295</v>
      </c>
      <c r="K279" s="42">
        <f>'[1]70,50'!Q46</f>
        <v>0</v>
      </c>
      <c r="L279" s="42">
        <f>'[1]70,50'!R46</f>
        <v>0</v>
      </c>
    </row>
    <row r="280" spans="1:12" s="148" customFormat="1" ht="20.100000000000001" customHeight="1">
      <c r="A280" s="155"/>
      <c r="B280" s="161" t="s">
        <v>470</v>
      </c>
      <c r="C280" s="157" t="s">
        <v>471</v>
      </c>
      <c r="D280" s="158">
        <f t="shared" si="54"/>
        <v>11714660</v>
      </c>
      <c r="E280" s="158">
        <f t="shared" si="54"/>
        <v>11006800</v>
      </c>
      <c r="F280" s="42">
        <f>'[1]70,05,01'!L24+'[1]70,06'!L22+'[1]70,50'!L47</f>
        <v>11714660</v>
      </c>
      <c r="G280" s="42">
        <f>'[1]70,05,01'!M24+'[1]70,06'!M22+'[1]70,50'!M47</f>
        <v>11006800</v>
      </c>
      <c r="H280" s="42">
        <f>'[1]70,05,01'!N24+'[1]70,06'!N22+'[1]70,50'!N47</f>
        <v>6843646</v>
      </c>
      <c r="I280" s="42">
        <f>'[1]70,05,01'!O24+'[1]70,06'!O22+'[1]70,50'!O47</f>
        <v>6843646</v>
      </c>
      <c r="J280" s="42">
        <f>'[1]70,05,01'!P24+'[1]70,06'!P22+'[1]70,50'!P47</f>
        <v>6843646</v>
      </c>
      <c r="K280" s="42">
        <f>'[1]70,05,01'!Q24+'[1]70,06'!Q22+'[1]70,50'!Q47</f>
        <v>0</v>
      </c>
      <c r="L280" s="42">
        <f>'[1]70,05,01'!R24+'[1]70,06'!R22+'[1]70,50'!R47</f>
        <v>7862604</v>
      </c>
    </row>
    <row r="281" spans="1:12" s="4" customFormat="1" ht="15.75" hidden="1">
      <c r="A281" s="62" t="s">
        <v>472</v>
      </c>
      <c r="B281" s="62"/>
      <c r="C281" s="162" t="s">
        <v>473</v>
      </c>
      <c r="D281" s="163">
        <f>F281</f>
        <v>0</v>
      </c>
      <c r="E281" s="163"/>
      <c r="F281" s="46">
        <f t="shared" ref="F281:L281" si="55">F282</f>
        <v>0</v>
      </c>
      <c r="G281" s="46">
        <f t="shared" si="55"/>
        <v>0</v>
      </c>
      <c r="H281" s="46">
        <f t="shared" si="55"/>
        <v>0</v>
      </c>
      <c r="I281" s="46">
        <f t="shared" si="55"/>
        <v>0</v>
      </c>
      <c r="J281" s="46">
        <f t="shared" si="55"/>
        <v>0</v>
      </c>
      <c r="K281" s="46">
        <f t="shared" si="55"/>
        <v>0</v>
      </c>
      <c r="L281" s="46">
        <f t="shared" si="55"/>
        <v>0</v>
      </c>
    </row>
    <row r="282" spans="1:12" s="4" customFormat="1" ht="15.75" hidden="1">
      <c r="A282" s="64"/>
      <c r="B282" s="74" t="s">
        <v>474</v>
      </c>
      <c r="C282" s="78" t="s">
        <v>475</v>
      </c>
      <c r="D282" s="158">
        <f>F282</f>
        <v>0</v>
      </c>
      <c r="E282" s="158"/>
      <c r="F282" s="42"/>
      <c r="G282" s="33"/>
      <c r="H282" s="33"/>
      <c r="I282" s="33"/>
      <c r="J282" s="33"/>
      <c r="K282" s="33">
        <f>H282-J282</f>
        <v>0</v>
      </c>
      <c r="L282" s="33"/>
    </row>
    <row r="283" spans="1:12" s="4" customFormat="1" ht="15.75" hidden="1">
      <c r="A283" s="62" t="s">
        <v>476</v>
      </c>
      <c r="B283" s="57"/>
      <c r="C283" s="162" t="s">
        <v>477</v>
      </c>
      <c r="D283" s="154"/>
      <c r="E283" s="154"/>
      <c r="F283" s="46"/>
      <c r="G283" s="46"/>
      <c r="H283" s="46"/>
      <c r="I283" s="46"/>
      <c r="J283" s="46"/>
      <c r="K283" s="46"/>
      <c r="L283" s="46"/>
    </row>
    <row r="284" spans="1:12" s="4" customFormat="1" ht="15.75" hidden="1">
      <c r="A284" s="64"/>
      <c r="B284" s="59"/>
      <c r="C284" s="30"/>
      <c r="D284" s="31"/>
      <c r="E284" s="31"/>
      <c r="F284" s="42"/>
      <c r="G284" s="41"/>
      <c r="H284" s="41"/>
      <c r="I284" s="41"/>
      <c r="J284" s="41"/>
      <c r="K284" s="33">
        <f>H284-J284</f>
        <v>0</v>
      </c>
      <c r="L284" s="41"/>
    </row>
    <row r="285" spans="1:12" s="4" customFormat="1" ht="15.75" hidden="1">
      <c r="A285" s="164" t="s">
        <v>478</v>
      </c>
      <c r="B285" s="103"/>
      <c r="C285" s="165">
        <v>72</v>
      </c>
      <c r="D285" s="151"/>
      <c r="E285" s="151"/>
      <c r="F285" s="91">
        <f t="shared" ref="F285:L286" si="56">F286</f>
        <v>0</v>
      </c>
      <c r="G285" s="91">
        <f t="shared" si="56"/>
        <v>0</v>
      </c>
      <c r="H285" s="91">
        <f t="shared" si="56"/>
        <v>0</v>
      </c>
      <c r="I285" s="91">
        <f t="shared" si="56"/>
        <v>0</v>
      </c>
      <c r="J285" s="91">
        <f t="shared" si="56"/>
        <v>0</v>
      </c>
      <c r="K285" s="91">
        <f t="shared" si="56"/>
        <v>0</v>
      </c>
      <c r="L285" s="91">
        <f t="shared" si="56"/>
        <v>0</v>
      </c>
    </row>
    <row r="286" spans="1:12" s="4" customFormat="1" ht="15.75" hidden="1">
      <c r="A286" s="166" t="s">
        <v>479</v>
      </c>
      <c r="B286" s="166"/>
      <c r="C286" s="162" t="s">
        <v>480</v>
      </c>
      <c r="D286" s="154"/>
      <c r="E286" s="154"/>
      <c r="F286" s="46">
        <f t="shared" si="56"/>
        <v>0</v>
      </c>
      <c r="G286" s="46">
        <f t="shared" si="56"/>
        <v>0</v>
      </c>
      <c r="H286" s="46">
        <f t="shared" si="56"/>
        <v>0</v>
      </c>
      <c r="I286" s="46">
        <f t="shared" si="56"/>
        <v>0</v>
      </c>
      <c r="J286" s="46">
        <f t="shared" si="56"/>
        <v>0</v>
      </c>
      <c r="K286" s="46">
        <f t="shared" si="56"/>
        <v>0</v>
      </c>
      <c r="L286" s="46">
        <f t="shared" si="56"/>
        <v>0</v>
      </c>
    </row>
    <row r="287" spans="1:12" s="4" customFormat="1" ht="15.75" hidden="1">
      <c r="A287" s="167"/>
      <c r="B287" s="74" t="s">
        <v>481</v>
      </c>
      <c r="C287" s="30" t="s">
        <v>482</v>
      </c>
      <c r="D287" s="31"/>
      <c r="E287" s="31"/>
      <c r="F287" s="42"/>
      <c r="G287" s="33"/>
      <c r="H287" s="33"/>
      <c r="I287" s="33"/>
      <c r="J287" s="33"/>
      <c r="K287" s="33">
        <f>H287-J287</f>
        <v>0</v>
      </c>
      <c r="L287" s="33"/>
    </row>
    <row r="288" spans="1:12" s="4" customFormat="1" ht="15.75" hidden="1">
      <c r="A288" s="167"/>
      <c r="B288" s="74"/>
      <c r="C288" s="30"/>
      <c r="D288" s="31"/>
      <c r="E288" s="31"/>
      <c r="F288" s="42"/>
      <c r="G288" s="41"/>
      <c r="H288" s="41"/>
      <c r="I288" s="41"/>
      <c r="J288" s="41"/>
      <c r="K288" s="33">
        <f>H288-J288</f>
        <v>0</v>
      </c>
      <c r="L288" s="41"/>
    </row>
    <row r="289" spans="1:12" s="4" customFormat="1" ht="15.75" hidden="1">
      <c r="A289" s="168" t="s">
        <v>483</v>
      </c>
      <c r="B289" s="168"/>
      <c r="C289" s="169">
        <v>75</v>
      </c>
      <c r="D289" s="170"/>
      <c r="E289" s="170"/>
      <c r="F289" s="91">
        <f>H289+I289+J289+K289</f>
        <v>0</v>
      </c>
      <c r="G289" s="171"/>
      <c r="H289" s="171"/>
      <c r="I289" s="171"/>
      <c r="J289" s="171"/>
      <c r="K289" s="33">
        <f>H289-J289</f>
        <v>0</v>
      </c>
      <c r="L289" s="171"/>
    </row>
    <row r="290" spans="1:12" s="4" customFormat="1" ht="15.75" hidden="1">
      <c r="A290" s="167"/>
      <c r="B290" s="167"/>
      <c r="C290" s="108"/>
      <c r="D290" s="109"/>
      <c r="E290" s="109"/>
      <c r="F290" s="42"/>
      <c r="G290" s="41"/>
      <c r="H290" s="41"/>
      <c r="I290" s="41"/>
      <c r="J290" s="41"/>
      <c r="K290" s="33">
        <f>H290-J290</f>
        <v>0</v>
      </c>
      <c r="L290" s="41"/>
    </row>
    <row r="291" spans="1:12" s="4" customFormat="1" ht="35.25" customHeight="1">
      <c r="A291" s="226" t="s">
        <v>335</v>
      </c>
      <c r="B291" s="226"/>
      <c r="C291" s="104" t="s">
        <v>336</v>
      </c>
      <c r="D291" s="105"/>
      <c r="E291" s="105"/>
      <c r="F291" s="91">
        <f t="shared" ref="F291:L292" si="57">F292</f>
        <v>0</v>
      </c>
      <c r="G291" s="91">
        <f t="shared" si="57"/>
        <v>0</v>
      </c>
      <c r="H291" s="91">
        <f t="shared" si="57"/>
        <v>-832692</v>
      </c>
      <c r="I291" s="91">
        <f t="shared" si="57"/>
        <v>-832692</v>
      </c>
      <c r="J291" s="91">
        <f t="shared" si="57"/>
        <v>-832692</v>
      </c>
      <c r="K291" s="91">
        <f t="shared" si="57"/>
        <v>0</v>
      </c>
      <c r="L291" s="91">
        <f t="shared" si="57"/>
        <v>0</v>
      </c>
    </row>
    <row r="292" spans="1:12" s="4" customFormat="1" ht="15.75">
      <c r="A292" s="64" t="s">
        <v>337</v>
      </c>
      <c r="B292" s="74"/>
      <c r="C292" s="92" t="s">
        <v>339</v>
      </c>
      <c r="D292" s="93"/>
      <c r="E292" s="93"/>
      <c r="F292" s="42"/>
      <c r="G292" s="33"/>
      <c r="H292" s="33">
        <f>H293</f>
        <v>-832692</v>
      </c>
      <c r="I292" s="33">
        <f t="shared" si="57"/>
        <v>-832692</v>
      </c>
      <c r="J292" s="33">
        <f t="shared" si="57"/>
        <v>-832692</v>
      </c>
      <c r="K292" s="33">
        <f>H292-J292</f>
        <v>0</v>
      </c>
      <c r="L292" s="33"/>
    </row>
    <row r="293" spans="1:12" s="4" customFormat="1" ht="15">
      <c r="A293" s="100"/>
      <c r="B293" s="172"/>
      <c r="C293" s="173" t="s">
        <v>484</v>
      </c>
      <c r="D293" s="109"/>
      <c r="E293" s="109"/>
      <c r="F293" s="41"/>
      <c r="G293" s="41"/>
      <c r="H293" s="41">
        <f>'[1]70,06'!N24+'[1]70,50'!N50</f>
        <v>-832692</v>
      </c>
      <c r="I293" s="41">
        <f>'[1]70,06'!O24+'[1]70,50'!O50</f>
        <v>-832692</v>
      </c>
      <c r="J293" s="41">
        <f>'[1]70,06'!P24+'[1]70,50'!P50</f>
        <v>-832692</v>
      </c>
      <c r="K293" s="41">
        <f>'[1]70,06'!R24+'[1]70,50'!Q50</f>
        <v>0</v>
      </c>
      <c r="L293" s="41"/>
    </row>
    <row r="295" spans="1:12">
      <c r="A295" s="174"/>
      <c r="B295" s="175"/>
    </row>
    <row r="296" spans="1:12">
      <c r="A296" s="176"/>
      <c r="B296" s="177" t="s">
        <v>485</v>
      </c>
      <c r="C296" s="176"/>
      <c r="D296" s="176"/>
      <c r="E296" s="176"/>
      <c r="F296" s="176" t="s">
        <v>486</v>
      </c>
      <c r="G296" s="176"/>
      <c r="H296" s="176"/>
      <c r="I296" s="176"/>
      <c r="J296" s="176" t="s">
        <v>487</v>
      </c>
      <c r="K296" s="176"/>
    </row>
    <row r="297" spans="1:12">
      <c r="A297" s="227" t="s">
        <v>493</v>
      </c>
      <c r="B297" s="227"/>
      <c r="C297" s="176"/>
      <c r="D297" s="176"/>
      <c r="E297" s="176"/>
      <c r="F297" s="176" t="s">
        <v>488</v>
      </c>
      <c r="G297" s="176"/>
      <c r="H297" s="178"/>
      <c r="I297" s="176"/>
      <c r="J297" s="176" t="s">
        <v>489</v>
      </c>
      <c r="K297" s="176"/>
    </row>
    <row r="298" spans="1:12">
      <c r="A298" s="228"/>
      <c r="B298" s="228"/>
    </row>
  </sheetData>
  <mergeCells count="46">
    <mergeCell ref="A291:B291"/>
    <mergeCell ref="A297:B297"/>
    <mergeCell ref="A298:B298"/>
    <mergeCell ref="A181:B181"/>
    <mergeCell ref="A248:B248"/>
    <mergeCell ref="A252:B252"/>
    <mergeCell ref="A256:B256"/>
    <mergeCell ref="A260:B260"/>
    <mergeCell ref="A264:B264"/>
    <mergeCell ref="A268:B268"/>
    <mergeCell ref="A224:B224"/>
    <mergeCell ref="A228:B228"/>
    <mergeCell ref="A232:B232"/>
    <mergeCell ref="A236:B236"/>
    <mergeCell ref="A240:B240"/>
    <mergeCell ref="A244:B244"/>
    <mergeCell ref="A223:B223"/>
    <mergeCell ref="A164:B164"/>
    <mergeCell ref="A165:B165"/>
    <mergeCell ref="A174:B174"/>
    <mergeCell ref="A187:B187"/>
    <mergeCell ref="A188:B188"/>
    <mergeCell ref="A189:B189"/>
    <mergeCell ref="A192:B192"/>
    <mergeCell ref="A193:B193"/>
    <mergeCell ref="A205:B205"/>
    <mergeCell ref="A218:B218"/>
    <mergeCell ref="A219:B219"/>
    <mergeCell ref="A161:B161"/>
    <mergeCell ref="A14:B14"/>
    <mergeCell ref="A15:B15"/>
    <mergeCell ref="A16:B16"/>
    <mergeCell ref="A17:B17"/>
    <mergeCell ref="A52:B52"/>
    <mergeCell ref="A83:B83"/>
    <mergeCell ref="A84:B84"/>
    <mergeCell ref="A92:B92"/>
    <mergeCell ref="A101:B101"/>
    <mergeCell ref="A136:B136"/>
    <mergeCell ref="A137:B137"/>
    <mergeCell ref="A13:B13"/>
    <mergeCell ref="C2:L2"/>
    <mergeCell ref="B4:K4"/>
    <mergeCell ref="B5:K5"/>
    <mergeCell ref="B10:K10"/>
    <mergeCell ref="A12:B12"/>
  </mergeCells>
  <pageMargins left="0.7" right="0.7" top="0.51" bottom="0.36" header="0.3" footer="0.3"/>
  <pageSetup paperSize="9" scale="72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2022-05-20T05:02:20Z</cp:lastPrinted>
  <dcterms:created xsi:type="dcterms:W3CDTF">2022-03-14T13:03:59Z</dcterms:created>
  <dcterms:modified xsi:type="dcterms:W3CDTF">2022-05-20T05:02:27Z</dcterms:modified>
</cp:coreProperties>
</file>