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NOIEMBRIE 2022" sheetId="1" r:id="rId1"/>
  </sheets>
  <externalReferences>
    <externalReference r:id="rId4"/>
  </externalReferences>
  <definedNames>
    <definedName name="_xlnm.Print_Area" localSheetId="0">'NOIEMBRIE 2022'!$A$1:$H$522</definedName>
    <definedName name="_xlnm.Print_Titles" localSheetId="0">'NOIEMBRIE 2022'!$5:$7</definedName>
  </definedNames>
  <calcPr fullCalcOnLoad="1"/>
</workbook>
</file>

<file path=xl/sharedStrings.xml><?xml version="1.0" encoding="utf-8"?>
<sst xmlns="http://schemas.openxmlformats.org/spreadsheetml/2006/main" count="947" uniqueCount="469">
  <si>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</si>
  <si>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</si>
  <si>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</si>
  <si>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</si>
  <si>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</si>
  <si>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</si>
  <si>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</si>
  <si>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</si>
  <si>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</si>
  <si>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</si>
  <si>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</si>
  <si>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</si>
  <si>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</si>
  <si>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</si>
  <si>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</si>
  <si>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</si>
  <si>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</si>
  <si>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</si>
  <si>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</si>
  <si>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</si>
  <si>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</si>
  <si>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</si>
  <si>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</si>
  <si>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</si>
  <si>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</si>
  <si>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</si>
  <si>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</si>
  <si>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</si>
  <si>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</si>
  <si>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</si>
  <si>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</si>
  <si>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</si>
  <si>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</si>
  <si>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</si>
  <si>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</si>
  <si>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</si>
  <si>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</si>
  <si>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</si>
  <si>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</si>
  <si>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</si>
  <si>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</si>
  <si>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</si>
  <si>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</si>
  <si>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</si>
  <si>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</si>
  <si>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</si>
  <si>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</si>
  <si>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</si>
  <si>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</si>
  <si>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</si>
  <si>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</si>
  <si>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</si>
  <si>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</si>
  <si>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</si>
  <si>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</si>
  <si>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</si>
  <si>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</si>
  <si>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</si>
  <si>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</si>
  <si>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</si>
  <si>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</si>
  <si>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</si>
  <si>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</si>
  <si>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</si>
  <si>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</si>
  <si>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</si>
  <si>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</si>
  <si>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</si>
  <si>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</si>
  <si>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</si>
  <si>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</si>
  <si>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</si>
  <si>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</si>
  <si>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</si>
  <si>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</si>
  <si>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</si>
  <si>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</si>
  <si>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</si>
  <si>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</si>
  <si>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</si>
  <si>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</si>
  <si>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</si>
  <si>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</si>
  <si>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</si>
  <si>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</si>
  <si>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</si>
  <si>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</si>
  <si>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</si>
  <si>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</si>
  <si>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</si>
  <si>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</si>
  <si>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</si>
  <si>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</si>
  <si>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</si>
  <si>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</si>
  <si>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</si>
  <si>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</si>
  <si>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</si>
  <si>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</si>
  <si>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</si>
  <si>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</si>
  <si>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</si>
  <si>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</si>
  <si>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</si>
  <si>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</si>
  <si>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</si>
  <si>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</si>
  <si>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</si>
  <si>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</si>
  <si>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</si>
  <si>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</si>
  <si>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</si>
  <si>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</si>
  <si>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</si>
  <si>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</si>
  <si>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</si>
  <si>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</si>
  <si>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</si>
  <si>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</si>
  <si>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</si>
  <si>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</si>
  <si>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</si>
  <si>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</si>
  <si>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</si>
  <si>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</si>
  <si>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</si>
  <si>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</si>
  <si>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</si>
  <si>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</si>
  <si>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</si>
  <si>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</si>
  <si>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</si>
  <si>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</si>
  <si>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</si>
  <si>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</si>
  <si>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</si>
  <si>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</si>
  <si>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</si>
  <si>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</si>
  <si>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</si>
  <si>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</si>
  <si>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</si>
  <si>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</si>
  <si>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</si>
  <si>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</si>
  <si>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</si>
  <si>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</si>
  <si>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</si>
  <si>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</si>
  <si>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</si>
  <si>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</si>
  <si>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</si>
  <si>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</si>
  <si>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</si>
  <si>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</si>
  <si>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</si>
  <si>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</si>
  <si>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</si>
  <si>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</si>
  <si>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</si>
  <si>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</si>
  <si>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</si>
  <si>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</si>
  <si>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</si>
  <si>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</si>
  <si>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</si>
  <si>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</si>
  <si>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</si>
  <si>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</si>
  <si>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</si>
  <si>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</si>
  <si>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</si>
  <si>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</si>
  <si>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</si>
  <si>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</si>
  <si>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</si>
  <si>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</si>
  <si>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</si>
  <si>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</si>
  <si>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</si>
  <si>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</si>
  <si>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</si>
  <si>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</si>
  <si>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</si>
  <si>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</si>
  <si>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</si>
  <si>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</si>
  <si>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</si>
  <si>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</si>
  <si>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</si>
  <si>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</si>
  <si>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</si>
  <si>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</si>
  <si>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</si>
  <si>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</si>
  <si>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</si>
  <si>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</si>
  <si>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</si>
  <si>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</si>
  <si>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</si>
  <si>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</si>
  <si>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</si>
  <si>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</si>
  <si>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</si>
  <si>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</si>
  <si>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</si>
  <si>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</si>
  <si>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</si>
  <si>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</si>
  <si>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</si>
  <si>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</si>
  <si>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</si>
  <si>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</si>
  <si>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</si>
  <si>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</si>
  <si>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</si>
  <si>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</si>
  <si>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</si>
  <si>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</si>
  <si>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</si>
  <si>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</si>
  <si>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</si>
  <si>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</si>
  <si>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</si>
  <si>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</si>
  <si>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</si>
  <si>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</si>
  <si>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</si>
  <si>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</si>
  <si>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</si>
  <si>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</si>
  <si>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</si>
  <si>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</si>
  <si>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</si>
  <si>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</si>
  <si>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</si>
  <si>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</si>
  <si>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</si>
  <si>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</si>
  <si>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</si>
  <si>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</si>
  <si>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</si>
  <si>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</si>
  <si>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</si>
  <si>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</si>
  <si>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</si>
  <si>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</si>
  <si>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</si>
  <si>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</si>
  <si>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</si>
  <si>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</si>
  <si>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</si>
  <si>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</si>
  <si>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</si>
  <si>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</si>
  <si>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</si>
  <si>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</si>
  <si>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</si>
  <si>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</si>
  <si>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</si>
  <si>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</si>
  <si>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</si>
  <si>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</si>
  <si>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</si>
  <si>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</si>
  <si>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</si>
  <si>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</si>
  <si>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</si>
  <si>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</si>
  <si>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</si>
  <si>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</si>
  <si>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</si>
  <si>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</si>
  <si>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</si>
  <si>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</si>
  <si>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</si>
  <si>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</si>
  <si>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</si>
  <si>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</si>
  <si>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</si>
  <si>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</si>
  <si>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</si>
  <si>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</si>
  <si>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</si>
  <si>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</si>
  <si>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</si>
  <si>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</si>
  <si>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</si>
  <si>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</si>
  <si>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</si>
  <si>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</si>
  <si>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</si>
  <si>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</si>
  <si>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</si>
  <si>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</si>
  <si>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</si>
  <si>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</si>
  <si>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</si>
  <si>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</si>
  <si>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</si>
  <si>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</si>
  <si>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</si>
  <si>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</si>
  <si>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</si>
  <si>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</si>
  <si>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</si>
  <si>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</si>
  <si>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</si>
  <si>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</si>
  <si>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</si>
  <si>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</si>
  <si>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</si>
  <si>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</si>
  <si>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</si>
  <si>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</si>
  <si>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</si>
  <si>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</si>
  <si>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</si>
  <si>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</si>
  <si>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</si>
  <si>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</si>
  <si>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</si>
  <si>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</si>
  <si>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</si>
  <si>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</si>
  <si>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</si>
  <si>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</si>
  <si>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</si>
  <si>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</si>
  <si>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</si>
  <si>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</si>
  <si>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</si>
  <si>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</si>
  <si>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</si>
  <si>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</si>
  <si>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</si>
  <si>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</si>
  <si>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</si>
  <si>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</si>
  <si>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</si>
  <si>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</si>
  <si>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</si>
  <si>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</si>
  <si>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</si>
  <si>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</si>
  <si>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</si>
  <si>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</si>
  <si>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</si>
  <si>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</si>
  <si>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</si>
  <si>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</si>
  <si>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</si>
  <si>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</si>
  <si>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</si>
  <si>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</si>
  <si>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</si>
  <si>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</si>
  <si>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</si>
  <si>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</si>
  <si>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</si>
  <si>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</si>
  <si>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</si>
  <si>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</si>
  <si>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</si>
  <si>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</si>
  <si>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</si>
  <si>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</si>
  <si>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</si>
  <si>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</si>
  <si>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</si>
  <si>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</si>
  <si>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</si>
  <si>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</si>
  <si>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</si>
  <si>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</si>
  <si>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</si>
  <si>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</si>
  <si>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</si>
  <si>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</si>
  <si>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</si>
  <si>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</si>
  <si>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</si>
  <si>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</si>
  <si>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</si>
  <si>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</si>
  <si>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</si>
  <si>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</si>
  <si>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</si>
  <si>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</si>
  <si>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</si>
  <si>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</si>
  <si>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</si>
  <si>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</si>
  <si>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</si>
  <si>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</si>
  <si>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</si>
  <si>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</si>
  <si>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</si>
  <si>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</si>
  <si>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</si>
  <si>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</si>
  <si>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</si>
  <si>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</si>
  <si>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</si>
  <si>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</si>
  <si>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</si>
  <si>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</si>
  <si>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</si>
  <si>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</si>
  <si>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</si>
  <si>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</si>
  <si>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</si>
  <si>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</si>
  <si>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</si>
  <si>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</si>
  <si>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</si>
  <si>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</si>
  <si>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</si>
  <si>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</si>
  <si>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</si>
  <si>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</si>
  <si>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</si>
  <si>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</si>
  <si>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</si>
  <si>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</si>
  <si>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</si>
  <si>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</si>
  <si>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</si>
  <si>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</si>
  <si>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</si>
  <si>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</si>
  <si>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</si>
  <si>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</si>
  <si>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</si>
  <si>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</si>
  <si>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</si>
  <si>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</si>
  <si>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</si>
  <si>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</si>
  <si>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</si>
  <si>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</si>
  <si>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</si>
  <si>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</si>
  <si>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</si>
  <si>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</si>
  <si>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</si>
  <si>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</si>
  <si>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</si>
  <si>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</si>
  <si>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</si>
  <si>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</si>
  <si>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</si>
  <si>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</si>
  <si>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</si>
  <si>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</si>
  <si>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</si>
  <si>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Sume repartizate pentru finantarea institutiilor de spectacole si concerte</t>
  </si>
  <si>
    <t>04.02.06</t>
  </si>
  <si>
    <t>Sume defalcate din taxa pe valoarea adăugată pentru finanțarea învățământului particular sau confesional acreditat</t>
  </si>
  <si>
    <t>Sume repartizate din Fondul la dispoziția Consiliului Județean</t>
  </si>
  <si>
    <t>Sume repartizate pentru finanțarea instituțiilor de spectacole și concerte</t>
  </si>
  <si>
    <t>Planuri si regulamente de urbanism</t>
  </si>
  <si>
    <t>30  NOIEMBRIE   2022</t>
  </si>
  <si>
    <t>Prevederile si incasările secțiunii de dezvoltare nu includ sumele din excedentul bugetului local utilizate pentru finantarea acestei secțiuni până la 30 noiembrie  2022</t>
  </si>
  <si>
    <r>
      <t>Din totatul de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15.923.591 lei</t>
    </r>
    <r>
      <rPr>
        <sz val="12"/>
        <rFont val="Arial"/>
        <family val="2"/>
      </rPr>
      <t xml:space="preserve"> prevăzuți în bugetul  secțiunii de dezvoltare pentru anul curent s-au utilizat </t>
    </r>
    <r>
      <rPr>
        <b/>
        <sz val="12"/>
        <color indexed="10"/>
        <rFont val="Arial"/>
        <family val="2"/>
      </rPr>
      <t xml:space="preserve">15.923.590 lei </t>
    </r>
    <r>
      <rPr>
        <sz val="12"/>
        <rFont val="Arial"/>
        <family val="2"/>
      </rPr>
      <t xml:space="preserve"> , adică 100</t>
    </r>
    <r>
      <rPr>
        <b/>
        <sz val="12"/>
        <color indexed="10"/>
        <rFont val="Arial"/>
        <family val="2"/>
      </rPr>
      <t>%</t>
    </r>
  </si>
  <si>
    <t>Finanțarea Programului Național de Dezvoltare Locală</t>
  </si>
  <si>
    <t>ANEXA NR.1 la HCL 469/22.12.2022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</si>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</sst>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1" xfId="6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29" borderId="10" xfId="0" applyFont="1" applyFill="1" applyBorder="1" applyAlignment="1">
      <alignment vertical="center" wrapText="1"/>
    </xf>
    <xf numFmtId="10" fontId="0" fillId="4" borderId="10" xfId="60" applyNumberFormat="1" applyFont="1" applyFill="1" applyBorder="1" applyAlignment="1" applyProtection="1">
      <alignment horizontal="right"/>
      <protection/>
    </xf>
    <xf numFmtId="10" fontId="22" fillId="7" borderId="10" xfId="60" applyNumberFormat="1" applyFont="1" applyFill="1" applyBorder="1" applyAlignment="1" applyProtection="1">
      <alignment horizontal="right"/>
      <protection/>
    </xf>
    <xf numFmtId="10" fontId="22" fillId="4" borderId="10" xfId="60" applyNumberFormat="1" applyFont="1" applyFill="1" applyBorder="1" applyAlignment="1" applyProtection="1">
      <alignment horizontal="right"/>
      <protection/>
    </xf>
    <xf numFmtId="10" fontId="22" fillId="0" borderId="10" xfId="60" applyNumberFormat="1" applyFont="1" applyFill="1" applyBorder="1" applyAlignment="1">
      <alignment horizontal="right"/>
      <protection/>
    </xf>
    <xf numFmtId="10" fontId="22" fillId="22" borderId="10" xfId="60" applyNumberFormat="1" applyFont="1" applyFill="1" applyBorder="1" applyAlignment="1">
      <alignment horizontal="right"/>
      <protection/>
    </xf>
    <xf numFmtId="10" fontId="22" fillId="7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35" fillId="22" borderId="10" xfId="60" applyNumberFormat="1" applyFont="1" applyFill="1" applyBorder="1" applyAlignment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0" fillId="0" borderId="10" xfId="6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>
      <alignment horizontal="center" wrapText="1"/>
    </xf>
    <xf numFmtId="10" fontId="28" fillId="0" borderId="12" xfId="60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/>
    </xf>
    <xf numFmtId="0" fontId="46" fillId="0" borderId="0" xfId="60" applyFont="1" applyFill="1" applyBorder="1" applyAlignment="1">
      <alignment horizontal="left"/>
      <protection/>
    </xf>
    <xf numFmtId="3" fontId="26" fillId="0" borderId="0" xfId="60" applyNumberFormat="1" applyFont="1" applyFill="1" applyBorder="1" applyAlignment="1">
      <alignment horizontal="right"/>
      <protection/>
    </xf>
    <xf numFmtId="3" fontId="26" fillId="0" borderId="0" xfId="60" applyNumberFormat="1" applyFont="1" applyFill="1" applyBorder="1" applyAlignment="1" applyProtection="1">
      <alignment horizontal="right"/>
      <protection locked="0"/>
    </xf>
    <xf numFmtId="0" fontId="22" fillId="20" borderId="10" xfId="0" applyFont="1" applyFill="1" applyBorder="1" applyAlignment="1">
      <alignment horizontal="left"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0" fontId="22" fillId="22" borderId="10" xfId="60" applyNumberFormat="1" applyFont="1" applyFill="1" applyBorder="1" applyAlignment="1" applyProtection="1">
      <alignment horizontal="right"/>
      <protection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0" fontId="30" fillId="4" borderId="10" xfId="60" applyNumberFormat="1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10" fontId="35" fillId="4" borderId="10" xfId="60" applyNumberFormat="1" applyFont="1" applyFill="1" applyBorder="1" applyAlignment="1" applyProtection="1">
      <alignment horizontal="right"/>
      <protection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10" fontId="39" fillId="4" borderId="10" xfId="60" applyNumberFormat="1" applyFont="1" applyFill="1" applyBorder="1" applyAlignment="1" applyProtection="1">
      <alignment horizontal="right"/>
      <protection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10" fontId="31" fillId="22" borderId="10" xfId="60" applyNumberFormat="1" applyFont="1" applyFill="1" applyBorder="1" applyAlignment="1" applyProtection="1">
      <alignment horizontal="right"/>
      <protection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10" fontId="26" fillId="3" borderId="10" xfId="60" applyNumberFormat="1" applyFont="1" applyFill="1" applyBorder="1" applyAlignment="1">
      <alignment horizontal="right"/>
      <protection/>
    </xf>
    <xf numFmtId="10" fontId="25" fillId="20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10" fontId="22" fillId="20" borderId="10" xfId="60" applyNumberFormat="1" applyFont="1" applyFill="1" applyBorder="1" applyAlignment="1">
      <alignment horizontal="right"/>
      <protection/>
    </xf>
    <xf numFmtId="10" fontId="22" fillId="4" borderId="10" xfId="60" applyNumberFormat="1" applyFont="1" applyFill="1" applyBorder="1" applyAlignment="1">
      <alignment horizontal="right"/>
      <protection/>
    </xf>
    <xf numFmtId="10" fontId="25" fillId="7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10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10" fontId="22" fillId="20" borderId="10" xfId="60" applyNumberFormat="1" applyFont="1" applyFill="1" applyBorder="1" applyAlignment="1">
      <alignment horizontal="right"/>
      <protection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0" fontId="31" fillId="0" borderId="10" xfId="60" applyNumberFormat="1" applyFont="1" applyFill="1" applyBorder="1" applyAlignment="1" applyProtection="1">
      <alignment horizontal="right"/>
      <protection locked="0"/>
    </xf>
    <xf numFmtId="3" fontId="22" fillId="29" borderId="10" xfId="60" applyNumberFormat="1" applyFont="1" applyFill="1" applyBorder="1" applyAlignment="1">
      <alignment horizontal="right"/>
      <protection/>
    </xf>
    <xf numFmtId="10" fontId="22" fillId="29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 applyProtection="1">
      <alignment horizontal="right"/>
      <protection locked="0"/>
    </xf>
    <xf numFmtId="0" fontId="0" fillId="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49" fontId="0" fillId="0" borderId="10" xfId="60" applyNumberFormat="1" applyFont="1" applyFill="1" applyBorder="1" applyAlignment="1">
      <alignment horizontal="left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1" fontId="30" fillId="0" borderId="10" xfId="59" applyNumberFormat="1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41" fillId="22" borderId="10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horizontal="left" vertical="center" wrapText="1"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42" fillId="3" borderId="10" xfId="0" applyNumberFormat="1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 vertical="top" wrapText="1"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center"/>
      <protection/>
    </xf>
    <xf numFmtId="0" fontId="22" fillId="22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3" fontId="22" fillId="7" borderId="10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1" fontId="31" fillId="0" borderId="10" xfId="59" applyNumberFormat="1" applyFont="1" applyFill="1" applyBorder="1" applyAlignment="1">
      <alignment horizontal="left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2"/>
  <sheetViews>
    <sheetView tabSelected="1" view="pageBreakPreview" zoomScale="89" zoomScaleSheetLayoutView="89" zoomScalePageLayoutView="0" workbookViewId="0" topLeftCell="A468">
      <selection activeCell="D504" sqref="D504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">
      <c r="A2" s="3"/>
      <c r="B2" s="3"/>
      <c r="C2" s="3"/>
      <c r="D2" s="3"/>
      <c r="E2" s="3"/>
      <c r="F2" s="233" t="s">
        <v>466</v>
      </c>
      <c r="G2" s="233"/>
    </row>
    <row r="3" spans="1:8" ht="15.75">
      <c r="A3" s="231" t="s">
        <v>402</v>
      </c>
      <c r="B3" s="231"/>
      <c r="C3" s="231"/>
      <c r="D3" s="231"/>
      <c r="E3" s="231"/>
      <c r="F3" s="231"/>
      <c r="G3" s="231"/>
      <c r="H3" s="231"/>
    </row>
    <row r="4" spans="1:8" ht="15.75">
      <c r="A4" s="232" t="s">
        <v>462</v>
      </c>
      <c r="B4" s="232"/>
      <c r="C4" s="232"/>
      <c r="D4" s="232"/>
      <c r="E4" s="232"/>
      <c r="F4" s="232"/>
      <c r="G4" s="232"/>
      <c r="H4" s="232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87" t="s">
        <v>1</v>
      </c>
      <c r="B6" s="287"/>
      <c r="C6" s="287"/>
      <c r="D6" s="287" t="s">
        <v>2</v>
      </c>
      <c r="E6" s="241" t="s">
        <v>445</v>
      </c>
      <c r="F6" s="241" t="s">
        <v>405</v>
      </c>
      <c r="G6" s="241" t="s">
        <v>403</v>
      </c>
      <c r="H6" s="230" t="s">
        <v>439</v>
      </c>
    </row>
    <row r="7" spans="1:8" ht="37.5" customHeight="1">
      <c r="A7" s="287"/>
      <c r="B7" s="287"/>
      <c r="C7" s="287"/>
      <c r="D7" s="287"/>
      <c r="E7" s="241"/>
      <c r="F7" s="241"/>
      <c r="G7" s="241"/>
      <c r="H7" s="230"/>
    </row>
    <row r="8" spans="1:8" ht="15.75">
      <c r="A8" s="180" t="s">
        <v>3</v>
      </c>
      <c r="B8" s="9"/>
      <c r="C8" s="10"/>
      <c r="D8" s="11" t="s">
        <v>4</v>
      </c>
      <c r="E8" s="12">
        <f>E10+E102+E109+E119+E172+E468</f>
        <v>439516890</v>
      </c>
      <c r="F8" s="12">
        <f>F10+F102+F109+F119+F172+F468</f>
        <v>439516890</v>
      </c>
      <c r="G8" s="12">
        <f>G10+G102+G109+G119+G172+G468</f>
        <v>356882283</v>
      </c>
      <c r="H8" s="181">
        <f>G8/E8</f>
        <v>0.8119876417035987</v>
      </c>
    </row>
    <row r="9" spans="1:8" ht="15" customHeight="1">
      <c r="A9" s="180" t="s">
        <v>5</v>
      </c>
      <c r="B9" s="9"/>
      <c r="C9" s="10"/>
      <c r="D9" s="13" t="s">
        <v>6</v>
      </c>
      <c r="E9" s="14">
        <f>E10-E41-E97+E102+E109</f>
        <v>250593518</v>
      </c>
      <c r="F9" s="14">
        <f>F10-F41-F97+F102+F109</f>
        <v>250593518</v>
      </c>
      <c r="G9" s="14">
        <f>G10-G41-G97+G102+G109</f>
        <v>231804229</v>
      </c>
      <c r="H9" s="182">
        <f aca="true" t="shared" si="0" ref="H9:H72">G9/E9</f>
        <v>0.9250208499008342</v>
      </c>
    </row>
    <row r="10" spans="1:8" ht="15" customHeight="1">
      <c r="A10" s="180" t="s">
        <v>7</v>
      </c>
      <c r="B10" s="9"/>
      <c r="C10" s="10"/>
      <c r="D10" s="15" t="s">
        <v>8</v>
      </c>
      <c r="E10" s="14">
        <f>E11+E61</f>
        <v>304904390</v>
      </c>
      <c r="F10" s="14">
        <f>F11+F61</f>
        <v>304904390</v>
      </c>
      <c r="G10" s="14">
        <f>G11+G61</f>
        <v>281978910</v>
      </c>
      <c r="H10" s="182">
        <f t="shared" si="0"/>
        <v>0.9248109218761986</v>
      </c>
    </row>
    <row r="11" spans="1:8" ht="15" customHeight="1">
      <c r="A11" s="92" t="s">
        <v>9</v>
      </c>
      <c r="B11" s="16"/>
      <c r="C11" s="16"/>
      <c r="D11" s="15" t="s">
        <v>10</v>
      </c>
      <c r="E11" s="14">
        <f>E12+E29+E40+E58</f>
        <v>282623563</v>
      </c>
      <c r="F11" s="14">
        <f>F12+F29+F40+F58</f>
        <v>282623563</v>
      </c>
      <c r="G11" s="14">
        <f>G12+G29+G40+G58</f>
        <v>261262839</v>
      </c>
      <c r="H11" s="182">
        <f t="shared" si="0"/>
        <v>0.9244198757765997</v>
      </c>
    </row>
    <row r="12" spans="1:8" ht="15" customHeight="1">
      <c r="A12" s="92" t="s">
        <v>11</v>
      </c>
      <c r="B12" s="16"/>
      <c r="C12" s="16"/>
      <c r="D12" s="15" t="s">
        <v>12</v>
      </c>
      <c r="E12" s="14">
        <f>E13+E16+E24</f>
        <v>164875699</v>
      </c>
      <c r="F12" s="14">
        <f>F13+F16+F24</f>
        <v>164875699</v>
      </c>
      <c r="G12" s="14">
        <f>G13+G16+G24</f>
        <v>150792034</v>
      </c>
      <c r="H12" s="182">
        <f t="shared" si="0"/>
        <v>0.9145801043730526</v>
      </c>
    </row>
    <row r="13" spans="1:8" ht="27.75" customHeight="1">
      <c r="A13" s="285" t="s">
        <v>13</v>
      </c>
      <c r="B13" s="285"/>
      <c r="C13" s="285"/>
      <c r="D13" s="18" t="s">
        <v>14</v>
      </c>
      <c r="E13" s="19">
        <f aca="true" t="shared" si="1" ref="E13:G14">E14</f>
        <v>7650000</v>
      </c>
      <c r="F13" s="19">
        <f t="shared" si="1"/>
        <v>7650000</v>
      </c>
      <c r="G13" s="19">
        <f t="shared" si="1"/>
        <v>6889877</v>
      </c>
      <c r="H13" s="161">
        <f t="shared" si="0"/>
        <v>0.9006375163398693</v>
      </c>
    </row>
    <row r="14" spans="1:8" ht="15" customHeight="1">
      <c r="A14" s="183" t="s">
        <v>15</v>
      </c>
      <c r="B14" s="20"/>
      <c r="C14" s="16"/>
      <c r="D14" s="11" t="s">
        <v>16</v>
      </c>
      <c r="E14" s="14">
        <f t="shared" si="1"/>
        <v>7650000</v>
      </c>
      <c r="F14" s="14">
        <f t="shared" si="1"/>
        <v>7650000</v>
      </c>
      <c r="G14" s="14">
        <f t="shared" si="1"/>
        <v>6889877</v>
      </c>
      <c r="H14" s="182">
        <f t="shared" si="0"/>
        <v>0.9006375163398693</v>
      </c>
    </row>
    <row r="15" spans="1:8" ht="15" customHeight="1">
      <c r="A15" s="184"/>
      <c r="B15" s="21" t="s">
        <v>401</v>
      </c>
      <c r="C15" s="22"/>
      <c r="D15" s="23" t="s">
        <v>17</v>
      </c>
      <c r="E15" s="24">
        <f>E238</f>
        <v>7650000</v>
      </c>
      <c r="F15" s="24">
        <f>F238</f>
        <v>7650000</v>
      </c>
      <c r="G15" s="24">
        <f>G238</f>
        <v>6889877</v>
      </c>
      <c r="H15" s="160">
        <f t="shared" si="0"/>
        <v>0.9006375163398693</v>
      </c>
    </row>
    <row r="16" spans="1:8" ht="28.5" customHeight="1">
      <c r="A16" s="278" t="s">
        <v>18</v>
      </c>
      <c r="B16" s="278"/>
      <c r="C16" s="278"/>
      <c r="D16" s="18" t="s">
        <v>19</v>
      </c>
      <c r="E16" s="19">
        <f>E17+E20</f>
        <v>154562500</v>
      </c>
      <c r="F16" s="19">
        <f>F17+F20</f>
        <v>154562500</v>
      </c>
      <c r="G16" s="19">
        <f>G17+G20</f>
        <v>141435234</v>
      </c>
      <c r="H16" s="161">
        <f t="shared" si="0"/>
        <v>0.9150682345329559</v>
      </c>
    </row>
    <row r="17" spans="1:8" ht="12.75">
      <c r="A17" s="25" t="s">
        <v>20</v>
      </c>
      <c r="B17" s="25"/>
      <c r="C17" s="26"/>
      <c r="D17" s="27" t="s">
        <v>21</v>
      </c>
      <c r="E17" s="28">
        <f>E18+E19</f>
        <v>710000</v>
      </c>
      <c r="F17" s="28">
        <f>F18+F19</f>
        <v>710000</v>
      </c>
      <c r="G17" s="28">
        <f>G18+G19</f>
        <v>686838</v>
      </c>
      <c r="H17" s="185">
        <f t="shared" si="0"/>
        <v>0.9673774647887324</v>
      </c>
    </row>
    <row r="18" spans="1:8" ht="12.75">
      <c r="A18" s="186"/>
      <c r="B18" s="29" t="s">
        <v>22</v>
      </c>
      <c r="C18" s="30"/>
      <c r="D18" s="31" t="s">
        <v>23</v>
      </c>
      <c r="E18" s="24">
        <f aca="true" t="shared" si="2" ref="E18:G19">E241</f>
        <v>0</v>
      </c>
      <c r="F18" s="24">
        <f t="shared" si="2"/>
        <v>0</v>
      </c>
      <c r="G18" s="24">
        <f t="shared" si="2"/>
        <v>0</v>
      </c>
      <c r="H18" s="160"/>
    </row>
    <row r="19" spans="1:8" ht="13.5" customHeight="1">
      <c r="A19" s="187"/>
      <c r="B19" s="32" t="s">
        <v>24</v>
      </c>
      <c r="C19" s="32"/>
      <c r="D19" s="33" t="s">
        <v>25</v>
      </c>
      <c r="E19" s="34">
        <f t="shared" si="2"/>
        <v>710000</v>
      </c>
      <c r="F19" s="34">
        <f t="shared" si="2"/>
        <v>710000</v>
      </c>
      <c r="G19" s="34">
        <f t="shared" si="2"/>
        <v>686838</v>
      </c>
      <c r="H19" s="188">
        <f t="shared" si="0"/>
        <v>0.9673774647887324</v>
      </c>
    </row>
    <row r="20" spans="1:8" ht="19.5" customHeight="1">
      <c r="A20" s="46" t="s">
        <v>26</v>
      </c>
      <c r="B20" s="35"/>
      <c r="C20" s="36"/>
      <c r="D20" s="27" t="s">
        <v>27</v>
      </c>
      <c r="E20" s="28">
        <f>E21+E22+E23</f>
        <v>153852500</v>
      </c>
      <c r="F20" s="28">
        <f>F21+F22+F23</f>
        <v>153852500</v>
      </c>
      <c r="G20" s="28">
        <f>G21+G22+G23</f>
        <v>140748396</v>
      </c>
      <c r="H20" s="185">
        <f t="shared" si="0"/>
        <v>0.9148268373929576</v>
      </c>
    </row>
    <row r="21" spans="1:8" ht="12.75">
      <c r="A21" s="189"/>
      <c r="B21" s="37" t="s">
        <v>28</v>
      </c>
      <c r="C21" s="22"/>
      <c r="D21" s="23" t="s">
        <v>29</v>
      </c>
      <c r="E21" s="24">
        <f aca="true" t="shared" si="3" ref="E21:G22">E244</f>
        <v>142983000</v>
      </c>
      <c r="F21" s="24">
        <f t="shared" si="3"/>
        <v>142983000</v>
      </c>
      <c r="G21" s="24">
        <f t="shared" si="3"/>
        <v>130196895</v>
      </c>
      <c r="H21" s="160">
        <f t="shared" si="0"/>
        <v>0.9105760475021506</v>
      </c>
    </row>
    <row r="22" spans="1:8" ht="21" customHeight="1">
      <c r="A22" s="189"/>
      <c r="B22" s="270" t="s">
        <v>459</v>
      </c>
      <c r="C22" s="271"/>
      <c r="D22" s="153" t="s">
        <v>442</v>
      </c>
      <c r="E22" s="24">
        <f t="shared" si="3"/>
        <v>4519000</v>
      </c>
      <c r="F22" s="24">
        <f t="shared" si="3"/>
        <v>4519000</v>
      </c>
      <c r="G22" s="24">
        <f t="shared" si="3"/>
        <v>4201001</v>
      </c>
      <c r="H22" s="160">
        <f t="shared" si="0"/>
        <v>0.9296306705023235</v>
      </c>
    </row>
    <row r="23" spans="1:8" ht="20.25" customHeight="1">
      <c r="A23" s="189"/>
      <c r="B23" s="293" t="s">
        <v>460</v>
      </c>
      <c r="C23" s="294"/>
      <c r="D23" s="153" t="s">
        <v>457</v>
      </c>
      <c r="E23" s="24">
        <f>E246</f>
        <v>6350500</v>
      </c>
      <c r="F23" s="24">
        <f>F246</f>
        <v>6350500</v>
      </c>
      <c r="G23" s="24">
        <f>G246</f>
        <v>6350500</v>
      </c>
      <c r="H23" s="160">
        <f t="shared" si="0"/>
        <v>1</v>
      </c>
    </row>
    <row r="24" spans="1:8" ht="12.75">
      <c r="A24" s="103" t="s">
        <v>30</v>
      </c>
      <c r="B24" s="38"/>
      <c r="C24" s="39"/>
      <c r="D24" s="40" t="s">
        <v>31</v>
      </c>
      <c r="E24" s="19">
        <f aca="true" t="shared" si="4" ref="E24:G25">E25</f>
        <v>2663199</v>
      </c>
      <c r="F24" s="19">
        <f t="shared" si="4"/>
        <v>2663199</v>
      </c>
      <c r="G24" s="19">
        <f t="shared" si="4"/>
        <v>2466923</v>
      </c>
      <c r="H24" s="161">
        <f t="shared" si="0"/>
        <v>0.9263006632249411</v>
      </c>
    </row>
    <row r="25" spans="1:8" ht="12.75">
      <c r="A25" s="25" t="s">
        <v>32</v>
      </c>
      <c r="B25" s="35"/>
      <c r="C25" s="26"/>
      <c r="D25" s="27" t="s">
        <v>33</v>
      </c>
      <c r="E25" s="28">
        <f t="shared" si="4"/>
        <v>2663199</v>
      </c>
      <c r="F25" s="28">
        <f t="shared" si="4"/>
        <v>2663199</v>
      </c>
      <c r="G25" s="28">
        <f t="shared" si="4"/>
        <v>2466923</v>
      </c>
      <c r="H25" s="185">
        <f t="shared" si="0"/>
        <v>0.9263006632249411</v>
      </c>
    </row>
    <row r="26" spans="1:8" ht="12.75">
      <c r="A26" s="189"/>
      <c r="B26" s="37" t="s">
        <v>34</v>
      </c>
      <c r="C26" s="22"/>
      <c r="D26" s="23" t="s">
        <v>35</v>
      </c>
      <c r="E26" s="24">
        <f>E249</f>
        <v>2663199</v>
      </c>
      <c r="F26" s="24">
        <f>F249</f>
        <v>2663199</v>
      </c>
      <c r="G26" s="24">
        <f>G249</f>
        <v>2466923</v>
      </c>
      <c r="H26" s="160">
        <f t="shared" si="0"/>
        <v>0.9263006632249411</v>
      </c>
    </row>
    <row r="27" spans="1:8" ht="12.75" hidden="1">
      <c r="A27" s="103" t="s">
        <v>36</v>
      </c>
      <c r="B27" s="41"/>
      <c r="C27" s="42"/>
      <c r="D27" s="43" t="s">
        <v>37</v>
      </c>
      <c r="E27" s="19">
        <f>E28</f>
        <v>0</v>
      </c>
      <c r="F27" s="19">
        <f>F28</f>
        <v>0</v>
      </c>
      <c r="G27" s="19">
        <f>G28</f>
        <v>0</v>
      </c>
      <c r="H27" s="161"/>
    </row>
    <row r="28" spans="1:8" ht="12.75" hidden="1">
      <c r="A28" s="189"/>
      <c r="B28" s="37" t="s">
        <v>38</v>
      </c>
      <c r="C28" s="22"/>
      <c r="D28" s="44" t="s">
        <v>39</v>
      </c>
      <c r="E28" s="24">
        <f>E251</f>
        <v>0</v>
      </c>
      <c r="F28" s="24">
        <f>F251</f>
        <v>0</v>
      </c>
      <c r="G28" s="24">
        <f>G251</f>
        <v>0</v>
      </c>
      <c r="H28" s="160"/>
    </row>
    <row r="29" spans="1:8" ht="12.75">
      <c r="A29" s="103" t="s">
        <v>40</v>
      </c>
      <c r="B29" s="38"/>
      <c r="C29" s="39"/>
      <c r="D29" s="40" t="s">
        <v>41</v>
      </c>
      <c r="E29" s="19">
        <f>E30</f>
        <v>47354841</v>
      </c>
      <c r="F29" s="19">
        <f>F30</f>
        <v>47354841</v>
      </c>
      <c r="G29" s="19">
        <f>G30</f>
        <v>45681614</v>
      </c>
      <c r="H29" s="161">
        <f t="shared" si="0"/>
        <v>0.9646661890386243</v>
      </c>
    </row>
    <row r="30" spans="1:8" ht="12.75">
      <c r="A30" s="46" t="s">
        <v>42</v>
      </c>
      <c r="B30" s="45"/>
      <c r="C30" s="46"/>
      <c r="D30" s="47" t="s">
        <v>43</v>
      </c>
      <c r="E30" s="28">
        <f>E31+E34+E38+E39</f>
        <v>47354841</v>
      </c>
      <c r="F30" s="28">
        <f>F31+F34+F38+F39</f>
        <v>47354841</v>
      </c>
      <c r="G30" s="28">
        <f>G31+G34+G38+G39</f>
        <v>45681614</v>
      </c>
      <c r="H30" s="185">
        <f t="shared" si="0"/>
        <v>0.9646661890386243</v>
      </c>
    </row>
    <row r="31" spans="1:8" ht="12.75">
      <c r="A31" s="190"/>
      <c r="B31" s="25" t="s">
        <v>44</v>
      </c>
      <c r="C31" s="45"/>
      <c r="D31" s="47" t="s">
        <v>45</v>
      </c>
      <c r="E31" s="28">
        <f>E32+E33</f>
        <v>38069267</v>
      </c>
      <c r="F31" s="28">
        <f>F32+F33</f>
        <v>38069267</v>
      </c>
      <c r="G31" s="28">
        <f>G32+G33</f>
        <v>36938474</v>
      </c>
      <c r="H31" s="185">
        <f t="shared" si="0"/>
        <v>0.9702964336035154</v>
      </c>
    </row>
    <row r="32" spans="1:8" ht="12.75">
      <c r="A32" s="190"/>
      <c r="B32" s="37"/>
      <c r="C32" s="22" t="s">
        <v>46</v>
      </c>
      <c r="D32" s="48" t="s">
        <v>47</v>
      </c>
      <c r="E32" s="24">
        <f aca="true" t="shared" si="5" ref="E32:G33">E255</f>
        <v>13930625</v>
      </c>
      <c r="F32" s="24">
        <f t="shared" si="5"/>
        <v>13930625</v>
      </c>
      <c r="G32" s="24">
        <f t="shared" si="5"/>
        <v>13080886</v>
      </c>
      <c r="H32" s="160">
        <f t="shared" si="0"/>
        <v>0.9390020907173943</v>
      </c>
    </row>
    <row r="33" spans="1:8" ht="12.75">
      <c r="A33" s="190"/>
      <c r="B33" s="37"/>
      <c r="C33" s="22" t="s">
        <v>48</v>
      </c>
      <c r="D33" s="48" t="s">
        <v>49</v>
      </c>
      <c r="E33" s="24">
        <f t="shared" si="5"/>
        <v>24138642</v>
      </c>
      <c r="F33" s="24">
        <f t="shared" si="5"/>
        <v>24138642</v>
      </c>
      <c r="G33" s="24">
        <f t="shared" si="5"/>
        <v>23857588</v>
      </c>
      <c r="H33" s="160">
        <f t="shared" si="0"/>
        <v>0.9883566772314698</v>
      </c>
    </row>
    <row r="34" spans="1:8" ht="12.75">
      <c r="A34" s="190"/>
      <c r="B34" s="25" t="s">
        <v>50</v>
      </c>
      <c r="C34" s="49"/>
      <c r="D34" s="47" t="s">
        <v>51</v>
      </c>
      <c r="E34" s="28">
        <f>E35+E36+E37</f>
        <v>7084574</v>
      </c>
      <c r="F34" s="28">
        <f>F35+F36+F37</f>
        <v>7084574</v>
      </c>
      <c r="G34" s="28">
        <f>G35+G36+G37</f>
        <v>6433490</v>
      </c>
      <c r="H34" s="185">
        <f t="shared" si="0"/>
        <v>0.9080983556668333</v>
      </c>
    </row>
    <row r="35" spans="1:8" ht="12.75">
      <c r="A35" s="190"/>
      <c r="B35" s="37"/>
      <c r="C35" s="22" t="s">
        <v>52</v>
      </c>
      <c r="D35" s="48" t="s">
        <v>53</v>
      </c>
      <c r="E35" s="24">
        <f>E258</f>
        <v>3495483</v>
      </c>
      <c r="F35" s="24">
        <f aca="true" t="shared" si="6" ref="F35:G39">F258</f>
        <v>3495483</v>
      </c>
      <c r="G35" s="24">
        <f>G258</f>
        <v>3335187</v>
      </c>
      <c r="H35" s="160">
        <f t="shared" si="0"/>
        <v>0.9541419597806655</v>
      </c>
    </row>
    <row r="36" spans="1:8" ht="12.75">
      <c r="A36" s="190"/>
      <c r="B36" s="37"/>
      <c r="C36" s="22" t="s">
        <v>54</v>
      </c>
      <c r="D36" s="48" t="s">
        <v>55</v>
      </c>
      <c r="E36" s="24">
        <f>E259</f>
        <v>2500720</v>
      </c>
      <c r="F36" s="24">
        <f t="shared" si="6"/>
        <v>2500720</v>
      </c>
      <c r="G36" s="24">
        <f>G259</f>
        <v>2156579</v>
      </c>
      <c r="H36" s="160">
        <f t="shared" si="0"/>
        <v>0.8623832336287149</v>
      </c>
    </row>
    <row r="37" spans="1:8" ht="12.75">
      <c r="A37" s="190"/>
      <c r="B37" s="37"/>
      <c r="C37" s="22" t="s">
        <v>56</v>
      </c>
      <c r="D37" s="48" t="s">
        <v>57</v>
      </c>
      <c r="E37" s="24">
        <f>E260</f>
        <v>1088371</v>
      </c>
      <c r="F37" s="24">
        <f t="shared" si="6"/>
        <v>1088371</v>
      </c>
      <c r="G37" s="24">
        <f>G260</f>
        <v>941724</v>
      </c>
      <c r="H37" s="160">
        <f t="shared" si="0"/>
        <v>0.8652600997270232</v>
      </c>
    </row>
    <row r="38" spans="1:8" ht="12.75">
      <c r="A38" s="190"/>
      <c r="B38" s="37" t="s">
        <v>58</v>
      </c>
      <c r="C38" s="22"/>
      <c r="D38" s="50" t="s">
        <v>59</v>
      </c>
      <c r="E38" s="24">
        <f>E261</f>
        <v>2201000</v>
      </c>
      <c r="F38" s="24">
        <f t="shared" si="6"/>
        <v>2201000</v>
      </c>
      <c r="G38" s="24">
        <f>G261</f>
        <v>2309650</v>
      </c>
      <c r="H38" s="160">
        <f t="shared" si="0"/>
        <v>1.0493639254884144</v>
      </c>
    </row>
    <row r="39" spans="1:8" ht="12.75">
      <c r="A39" s="190"/>
      <c r="B39" s="21" t="s">
        <v>60</v>
      </c>
      <c r="C39" s="22"/>
      <c r="D39" s="50" t="s">
        <v>61</v>
      </c>
      <c r="E39" s="24">
        <f>E262</f>
        <v>0</v>
      </c>
      <c r="F39" s="24">
        <f t="shared" si="6"/>
        <v>0</v>
      </c>
      <c r="G39" s="24">
        <f t="shared" si="6"/>
        <v>0</v>
      </c>
      <c r="H39" s="160"/>
    </row>
    <row r="40" spans="1:8" ht="12.75">
      <c r="A40" s="103" t="s">
        <v>62</v>
      </c>
      <c r="B40" s="38"/>
      <c r="C40" s="39"/>
      <c r="D40" s="40" t="s">
        <v>63</v>
      </c>
      <c r="E40" s="19">
        <f>E41+E47+E49+E52</f>
        <v>70390023</v>
      </c>
      <c r="F40" s="19">
        <f>F41+F47+F49+F52</f>
        <v>70390023</v>
      </c>
      <c r="G40" s="19">
        <f>G41+G47+G49+G52</f>
        <v>64786550</v>
      </c>
      <c r="H40" s="161">
        <f t="shared" si="0"/>
        <v>0.9203939313956468</v>
      </c>
    </row>
    <row r="41" spans="1:8" ht="15" customHeight="1">
      <c r="A41" s="247" t="s">
        <v>64</v>
      </c>
      <c r="B41" s="247"/>
      <c r="C41" s="247"/>
      <c r="D41" s="51" t="s">
        <v>65</v>
      </c>
      <c r="E41" s="28">
        <f>E42+E43+E44+E45+E46</f>
        <v>55098200</v>
      </c>
      <c r="F41" s="28">
        <f>F42+F43+F44+F45+F46</f>
        <v>55098200</v>
      </c>
      <c r="G41" s="28">
        <f>G42+G43+G44+G45+G46</f>
        <v>50982177</v>
      </c>
      <c r="H41" s="185">
        <f t="shared" si="0"/>
        <v>0.925296597710996</v>
      </c>
    </row>
    <row r="42" spans="1:8" ht="25.5" customHeight="1" hidden="1">
      <c r="A42" s="190"/>
      <c r="B42" s="262" t="s">
        <v>66</v>
      </c>
      <c r="C42" s="262"/>
      <c r="D42" s="50" t="s">
        <v>67</v>
      </c>
      <c r="E42" s="24">
        <f aca="true" t="shared" si="7" ref="E42:G45">E265</f>
        <v>0</v>
      </c>
      <c r="F42" s="24">
        <f t="shared" si="7"/>
        <v>0</v>
      </c>
      <c r="G42" s="24">
        <f t="shared" si="7"/>
        <v>0</v>
      </c>
      <c r="H42" s="160"/>
    </row>
    <row r="43" spans="1:8" ht="36.75" customHeight="1">
      <c r="A43" s="190"/>
      <c r="B43" s="262" t="s">
        <v>68</v>
      </c>
      <c r="C43" s="262"/>
      <c r="D43" s="50" t="s">
        <v>69</v>
      </c>
      <c r="E43" s="24">
        <f t="shared" si="7"/>
        <v>52557000</v>
      </c>
      <c r="F43" s="24">
        <f t="shared" si="7"/>
        <v>52557000</v>
      </c>
      <c r="G43" s="24">
        <f t="shared" si="7"/>
        <v>49750534</v>
      </c>
      <c r="H43" s="160">
        <f t="shared" si="0"/>
        <v>0.9466014802975816</v>
      </c>
    </row>
    <row r="44" spans="1:8" ht="16.5" customHeight="1">
      <c r="A44" s="190"/>
      <c r="B44" s="22" t="s">
        <v>70</v>
      </c>
      <c r="C44" s="22"/>
      <c r="D44" s="153" t="s">
        <v>71</v>
      </c>
      <c r="E44" s="24">
        <f t="shared" si="7"/>
        <v>2045200</v>
      </c>
      <c r="F44" s="24">
        <f t="shared" si="7"/>
        <v>2045200</v>
      </c>
      <c r="G44" s="24">
        <f t="shared" si="7"/>
        <v>771643</v>
      </c>
      <c r="H44" s="160">
        <f t="shared" si="0"/>
        <v>0.3772946411108938</v>
      </c>
    </row>
    <row r="45" spans="1:8" ht="15.75" customHeight="1">
      <c r="A45" s="190"/>
      <c r="B45" s="227" t="s">
        <v>458</v>
      </c>
      <c r="C45" s="22"/>
      <c r="D45" s="153" t="s">
        <v>436</v>
      </c>
      <c r="E45" s="24">
        <f t="shared" si="7"/>
        <v>496000</v>
      </c>
      <c r="F45" s="24">
        <f t="shared" si="7"/>
        <v>496000</v>
      </c>
      <c r="G45" s="24">
        <f t="shared" si="7"/>
        <v>460000</v>
      </c>
      <c r="H45" s="160">
        <f t="shared" si="0"/>
        <v>0.9274193548387096</v>
      </c>
    </row>
    <row r="46" spans="1:8" s="52" customFormat="1" ht="26.25" customHeight="1" hidden="1">
      <c r="A46" s="190"/>
      <c r="B46" s="262" t="s">
        <v>72</v>
      </c>
      <c r="C46" s="262"/>
      <c r="D46" s="50" t="s">
        <v>73</v>
      </c>
      <c r="E46" s="24">
        <f>E369</f>
        <v>0</v>
      </c>
      <c r="F46" s="24">
        <f>F369</f>
        <v>0</v>
      </c>
      <c r="G46" s="24">
        <f>G369</f>
        <v>0</v>
      </c>
      <c r="H46" s="160"/>
    </row>
    <row r="47" spans="1:8" s="52" customFormat="1" ht="15" customHeight="1" hidden="1">
      <c r="A47" s="25" t="s">
        <v>74</v>
      </c>
      <c r="B47" s="35"/>
      <c r="C47" s="53"/>
      <c r="D47" s="27" t="s">
        <v>75</v>
      </c>
      <c r="E47" s="28">
        <f>E48</f>
        <v>0</v>
      </c>
      <c r="F47" s="28">
        <f>F48</f>
        <v>0</v>
      </c>
      <c r="G47" s="28">
        <f>G48</f>
        <v>0</v>
      </c>
      <c r="H47" s="185"/>
    </row>
    <row r="48" spans="1:8" s="52" customFormat="1" ht="13.5" customHeight="1" hidden="1">
      <c r="A48" s="21"/>
      <c r="B48" s="21" t="s">
        <v>76</v>
      </c>
      <c r="C48" s="22"/>
      <c r="D48" s="54" t="s">
        <v>77</v>
      </c>
      <c r="E48" s="24">
        <f>E270</f>
        <v>0</v>
      </c>
      <c r="F48" s="24">
        <f>F270</f>
        <v>0</v>
      </c>
      <c r="G48" s="24">
        <f>G270</f>
        <v>0</v>
      </c>
      <c r="H48" s="160"/>
    </row>
    <row r="49" spans="1:8" s="52" customFormat="1" ht="14.25" customHeight="1">
      <c r="A49" s="191" t="s">
        <v>78</v>
      </c>
      <c r="B49" s="35"/>
      <c r="C49" s="36"/>
      <c r="D49" s="27" t="s">
        <v>79</v>
      </c>
      <c r="E49" s="28">
        <f>E50+E51</f>
        <v>90000</v>
      </c>
      <c r="F49" s="28">
        <f>F50+F51</f>
        <v>90000</v>
      </c>
      <c r="G49" s="28">
        <f>G50+G51</f>
        <v>86703</v>
      </c>
      <c r="H49" s="185">
        <f t="shared" si="0"/>
        <v>0.9633666666666667</v>
      </c>
    </row>
    <row r="50" spans="1:8" s="52" customFormat="1" ht="12.75">
      <c r="A50" s="190"/>
      <c r="B50" s="37" t="s">
        <v>80</v>
      </c>
      <c r="C50" s="22"/>
      <c r="D50" s="23" t="s">
        <v>81</v>
      </c>
      <c r="E50" s="24">
        <f aca="true" t="shared" si="8" ref="E50:G51">E272</f>
        <v>90000</v>
      </c>
      <c r="F50" s="24">
        <f t="shared" si="8"/>
        <v>90000</v>
      </c>
      <c r="G50" s="24">
        <f t="shared" si="8"/>
        <v>86703</v>
      </c>
      <c r="H50" s="160">
        <f t="shared" si="0"/>
        <v>0.9633666666666667</v>
      </c>
    </row>
    <row r="51" spans="1:8" s="52" customFormat="1" ht="12.75">
      <c r="A51" s="190"/>
      <c r="B51" s="55" t="s">
        <v>82</v>
      </c>
      <c r="C51" s="22"/>
      <c r="D51" s="23" t="s">
        <v>83</v>
      </c>
      <c r="E51" s="24">
        <f t="shared" si="8"/>
        <v>0</v>
      </c>
      <c r="F51" s="24">
        <f t="shared" si="8"/>
        <v>0</v>
      </c>
      <c r="G51" s="24">
        <f t="shared" si="8"/>
        <v>0</v>
      </c>
      <c r="H51" s="160"/>
    </row>
    <row r="52" spans="1:8" s="52" customFormat="1" ht="26.25" customHeight="1">
      <c r="A52" s="246" t="s">
        <v>84</v>
      </c>
      <c r="B52" s="246"/>
      <c r="C52" s="246"/>
      <c r="D52" s="27" t="s">
        <v>85</v>
      </c>
      <c r="E52" s="28">
        <f>E53+E56+E57</f>
        <v>15201823</v>
      </c>
      <c r="F52" s="28">
        <f>F53+F56+F57</f>
        <v>15201823</v>
      </c>
      <c r="G52" s="28">
        <f>G53+G56+G57</f>
        <v>13717670</v>
      </c>
      <c r="H52" s="185">
        <f t="shared" si="0"/>
        <v>0.902370064432404</v>
      </c>
    </row>
    <row r="53" spans="1:8" s="52" customFormat="1" ht="12.75">
      <c r="A53" s="190"/>
      <c r="B53" s="37" t="s">
        <v>86</v>
      </c>
      <c r="C53" s="56"/>
      <c r="D53" s="23" t="s">
        <v>87</v>
      </c>
      <c r="E53" s="57">
        <f>E54+E55</f>
        <v>14552547</v>
      </c>
      <c r="F53" s="57">
        <f>F54+F55</f>
        <v>14552547</v>
      </c>
      <c r="G53" s="57">
        <f>G54+G55</f>
        <v>13183838</v>
      </c>
      <c r="H53" s="192">
        <f t="shared" si="0"/>
        <v>0.9059471170235698</v>
      </c>
    </row>
    <row r="54" spans="1:8" s="52" customFormat="1" ht="12.75" customHeight="1">
      <c r="A54" s="190"/>
      <c r="B54" s="58"/>
      <c r="C54" s="22" t="s">
        <v>88</v>
      </c>
      <c r="D54" s="59" t="s">
        <v>89</v>
      </c>
      <c r="E54" s="24">
        <f>E276</f>
        <v>9645348</v>
      </c>
      <c r="F54" s="24">
        <f aca="true" t="shared" si="9" ref="F54:G57">F276</f>
        <v>9645348</v>
      </c>
      <c r="G54" s="24">
        <f>G276</f>
        <v>8694199</v>
      </c>
      <c r="H54" s="160">
        <f t="shared" si="0"/>
        <v>0.9013877985532508</v>
      </c>
    </row>
    <row r="55" spans="1:8" s="52" customFormat="1" ht="12.75">
      <c r="A55" s="190"/>
      <c r="B55" s="58"/>
      <c r="C55" s="22" t="s">
        <v>90</v>
      </c>
      <c r="D55" s="59" t="s">
        <v>91</v>
      </c>
      <c r="E55" s="24">
        <f>E277</f>
        <v>4907199</v>
      </c>
      <c r="F55" s="24">
        <f t="shared" si="9"/>
        <v>4907199</v>
      </c>
      <c r="G55" s="24">
        <f>G277</f>
        <v>4489639</v>
      </c>
      <c r="H55" s="160">
        <f t="shared" si="0"/>
        <v>0.9149086882353864</v>
      </c>
    </row>
    <row r="56" spans="1:8" s="52" customFormat="1" ht="12.75">
      <c r="A56" s="190"/>
      <c r="B56" s="37" t="s">
        <v>92</v>
      </c>
      <c r="C56" s="22"/>
      <c r="D56" s="23" t="s">
        <v>93</v>
      </c>
      <c r="E56" s="24">
        <f>E278</f>
        <v>649276</v>
      </c>
      <c r="F56" s="24">
        <f t="shared" si="9"/>
        <v>649276</v>
      </c>
      <c r="G56" s="24">
        <f>G278</f>
        <v>533832</v>
      </c>
      <c r="H56" s="160">
        <f t="shared" si="0"/>
        <v>0.8221957996291254</v>
      </c>
    </row>
    <row r="57" spans="1:8" s="52" customFormat="1" ht="24.75" customHeight="1">
      <c r="A57" s="190"/>
      <c r="B57" s="239" t="s">
        <v>94</v>
      </c>
      <c r="C57" s="239"/>
      <c r="D57" s="23" t="s">
        <v>95</v>
      </c>
      <c r="E57" s="24">
        <f>E279</f>
        <v>0</v>
      </c>
      <c r="F57" s="24">
        <f t="shared" si="9"/>
        <v>0</v>
      </c>
      <c r="G57" s="24">
        <f t="shared" si="9"/>
        <v>0</v>
      </c>
      <c r="H57" s="160"/>
    </row>
    <row r="58" spans="1:8" s="52" customFormat="1" ht="16.5" customHeight="1">
      <c r="A58" s="109" t="s">
        <v>96</v>
      </c>
      <c r="B58" s="61"/>
      <c r="C58" s="39"/>
      <c r="D58" s="40" t="s">
        <v>97</v>
      </c>
      <c r="E58" s="19">
        <f aca="true" t="shared" si="10" ref="E58:G59">E59</f>
        <v>3000</v>
      </c>
      <c r="F58" s="19">
        <f t="shared" si="10"/>
        <v>3000</v>
      </c>
      <c r="G58" s="19">
        <f t="shared" si="10"/>
        <v>2641</v>
      </c>
      <c r="H58" s="161">
        <f>G58/E58</f>
        <v>0.8803333333333333</v>
      </c>
    </row>
    <row r="59" spans="1:8" s="52" customFormat="1" ht="17.25" customHeight="1">
      <c r="A59" s="191" t="s">
        <v>98</v>
      </c>
      <c r="B59" s="45"/>
      <c r="C59" s="62"/>
      <c r="D59" s="27" t="s">
        <v>99</v>
      </c>
      <c r="E59" s="28">
        <f t="shared" si="10"/>
        <v>3000</v>
      </c>
      <c r="F59" s="28">
        <f t="shared" si="10"/>
        <v>3000</v>
      </c>
      <c r="G59" s="28">
        <f t="shared" si="10"/>
        <v>2641</v>
      </c>
      <c r="H59" s="185">
        <f>G59/E59</f>
        <v>0.8803333333333333</v>
      </c>
    </row>
    <row r="60" spans="1:8" s="52" customFormat="1" ht="14.25" customHeight="1">
      <c r="A60" s="190"/>
      <c r="B60" s="55" t="s">
        <v>100</v>
      </c>
      <c r="C60" s="22"/>
      <c r="D60" s="23" t="s">
        <v>101</v>
      </c>
      <c r="E60" s="24">
        <f>E282</f>
        <v>3000</v>
      </c>
      <c r="F60" s="24">
        <f>F282</f>
        <v>3000</v>
      </c>
      <c r="G60" s="24">
        <f>G282</f>
        <v>2641</v>
      </c>
      <c r="H60" s="160">
        <f>G60/E60</f>
        <v>0.8803333333333333</v>
      </c>
    </row>
    <row r="61" spans="1:8" s="52" customFormat="1" ht="14.25" customHeight="1">
      <c r="A61" s="103" t="s">
        <v>102</v>
      </c>
      <c r="B61" s="63"/>
      <c r="C61" s="38"/>
      <c r="D61" s="64" t="s">
        <v>103</v>
      </c>
      <c r="E61" s="19">
        <f>E62+E71</f>
        <v>22280827</v>
      </c>
      <c r="F61" s="19">
        <f>F62+F71</f>
        <v>22280827</v>
      </c>
      <c r="G61" s="19">
        <f>G62+G71</f>
        <v>20716071</v>
      </c>
      <c r="H61" s="161">
        <f t="shared" si="0"/>
        <v>0.9297711884751854</v>
      </c>
    </row>
    <row r="62" spans="1:8" s="52" customFormat="1" ht="14.25" customHeight="1">
      <c r="A62" s="104" t="s">
        <v>104</v>
      </c>
      <c r="B62" s="38"/>
      <c r="C62" s="39"/>
      <c r="D62" s="40" t="s">
        <v>105</v>
      </c>
      <c r="E62" s="19">
        <f>E63+E69</f>
        <v>10825447</v>
      </c>
      <c r="F62" s="19">
        <f>F63+F69</f>
        <v>10825447</v>
      </c>
      <c r="G62" s="19">
        <f>G63+G69</f>
        <v>10905602</v>
      </c>
      <c r="H62" s="161">
        <f t="shared" si="0"/>
        <v>1.0074043131890997</v>
      </c>
    </row>
    <row r="63" spans="1:8" s="52" customFormat="1" ht="12.75">
      <c r="A63" s="25" t="s">
        <v>106</v>
      </c>
      <c r="B63" s="35"/>
      <c r="C63" s="36"/>
      <c r="D63" s="27" t="s">
        <v>107</v>
      </c>
      <c r="E63" s="28">
        <f>E64+E65+E66+E68</f>
        <v>10825447</v>
      </c>
      <c r="F63" s="28">
        <f>F64+F65+F66+F68</f>
        <v>10825447</v>
      </c>
      <c r="G63" s="28">
        <f>G64+G65+G66+G68</f>
        <v>10905602</v>
      </c>
      <c r="H63" s="185">
        <f t="shared" si="0"/>
        <v>1.0074043131890997</v>
      </c>
    </row>
    <row r="64" spans="1:8" s="52" customFormat="1" ht="12.75">
      <c r="A64" s="190"/>
      <c r="B64" s="37" t="s">
        <v>108</v>
      </c>
      <c r="C64" s="65"/>
      <c r="D64" s="23" t="s">
        <v>109</v>
      </c>
      <c r="E64" s="24">
        <f aca="true" t="shared" si="11" ref="E64:G65">E286</f>
        <v>0</v>
      </c>
      <c r="F64" s="24">
        <f t="shared" si="11"/>
        <v>0</v>
      </c>
      <c r="G64" s="24">
        <f t="shared" si="11"/>
        <v>0</v>
      </c>
      <c r="H64" s="160"/>
    </row>
    <row r="65" spans="1:8" s="52" customFormat="1" ht="12.75">
      <c r="A65" s="190"/>
      <c r="B65" s="37" t="s">
        <v>110</v>
      </c>
      <c r="C65" s="22"/>
      <c r="D65" s="23" t="s">
        <v>111</v>
      </c>
      <c r="E65" s="24">
        <f t="shared" si="11"/>
        <v>6140447</v>
      </c>
      <c r="F65" s="24">
        <f t="shared" si="11"/>
        <v>6140447</v>
      </c>
      <c r="G65" s="24">
        <f t="shared" si="11"/>
        <v>6221384</v>
      </c>
      <c r="H65" s="160">
        <f t="shared" si="0"/>
        <v>1.0131809622328798</v>
      </c>
    </row>
    <row r="66" spans="1:8" s="52" customFormat="1" ht="12.75">
      <c r="A66" s="189"/>
      <c r="B66" s="37" t="s">
        <v>112</v>
      </c>
      <c r="C66" s="22"/>
      <c r="D66" s="23" t="s">
        <v>113</v>
      </c>
      <c r="E66" s="66">
        <f>E67</f>
        <v>4685000</v>
      </c>
      <c r="F66" s="66">
        <f>F67</f>
        <v>4685000</v>
      </c>
      <c r="G66" s="66">
        <f>G67</f>
        <v>4684218</v>
      </c>
      <c r="H66" s="160">
        <f t="shared" si="0"/>
        <v>0.9998330843116329</v>
      </c>
    </row>
    <row r="67" spans="1:8" s="52" customFormat="1" ht="12.75">
      <c r="A67" s="189"/>
      <c r="B67" s="37"/>
      <c r="C67" s="22" t="s">
        <v>114</v>
      </c>
      <c r="D67" s="67" t="s">
        <v>115</v>
      </c>
      <c r="E67" s="68">
        <f aca="true" t="shared" si="12" ref="E67:G68">E289</f>
        <v>4685000</v>
      </c>
      <c r="F67" s="68">
        <f t="shared" si="12"/>
        <v>4685000</v>
      </c>
      <c r="G67" s="68">
        <f t="shared" si="12"/>
        <v>4684218</v>
      </c>
      <c r="H67" s="160">
        <f t="shared" si="0"/>
        <v>0.9998330843116329</v>
      </c>
    </row>
    <row r="68" spans="1:8" s="52" customFormat="1" ht="12.75">
      <c r="A68" s="189"/>
      <c r="B68" s="37" t="s">
        <v>116</v>
      </c>
      <c r="C68" s="22"/>
      <c r="D68" s="23" t="s">
        <v>117</v>
      </c>
      <c r="E68" s="24">
        <f t="shared" si="12"/>
        <v>0</v>
      </c>
      <c r="F68" s="24">
        <f t="shared" si="12"/>
        <v>0</v>
      </c>
      <c r="G68" s="24">
        <f t="shared" si="12"/>
        <v>0</v>
      </c>
      <c r="H68" s="160"/>
    </row>
    <row r="69" spans="1:8" s="52" customFormat="1" ht="12.75">
      <c r="A69" s="46" t="s">
        <v>118</v>
      </c>
      <c r="B69" s="35"/>
      <c r="C69" s="26"/>
      <c r="D69" s="69" t="s">
        <v>119</v>
      </c>
      <c r="E69" s="28">
        <f>E70</f>
        <v>0</v>
      </c>
      <c r="F69" s="28">
        <f>F70</f>
        <v>0</v>
      </c>
      <c r="G69" s="28">
        <f>G70</f>
        <v>0</v>
      </c>
      <c r="H69" s="185"/>
    </row>
    <row r="70" spans="1:8" s="52" customFormat="1" ht="12.75">
      <c r="A70" s="189"/>
      <c r="B70" s="37" t="s">
        <v>120</v>
      </c>
      <c r="C70" s="22"/>
      <c r="D70" s="70" t="s">
        <v>121</v>
      </c>
      <c r="E70" s="24">
        <f>E292</f>
        <v>0</v>
      </c>
      <c r="F70" s="24">
        <f>F292</f>
        <v>0</v>
      </c>
      <c r="G70" s="24">
        <f>G292</f>
        <v>0</v>
      </c>
      <c r="H70" s="160"/>
    </row>
    <row r="71" spans="1:8" s="52" customFormat="1" ht="12.75">
      <c r="A71" s="103" t="s">
        <v>122</v>
      </c>
      <c r="B71" s="38"/>
      <c r="C71" s="38"/>
      <c r="D71" s="71" t="s">
        <v>123</v>
      </c>
      <c r="E71" s="19">
        <f>E72+E80+E83+E88+E97</f>
        <v>11455380</v>
      </c>
      <c r="F71" s="19">
        <f>F72+F80+F83+F88+F97</f>
        <v>11455380</v>
      </c>
      <c r="G71" s="19">
        <f>G72+G80+G83+G88+G97</f>
        <v>9810469</v>
      </c>
      <c r="H71" s="161">
        <f t="shared" si="0"/>
        <v>0.8564071204970939</v>
      </c>
    </row>
    <row r="72" spans="1:8" s="52" customFormat="1" ht="24.75" customHeight="1">
      <c r="A72" s="247" t="s">
        <v>124</v>
      </c>
      <c r="B72" s="247"/>
      <c r="C72" s="247"/>
      <c r="D72" s="72" t="s">
        <v>125</v>
      </c>
      <c r="E72" s="28">
        <f>E73+E74+E75+E76+E77+E78+E79</f>
        <v>375660</v>
      </c>
      <c r="F72" s="28">
        <f>F73+F74+F75+F76+F77+F78+F79</f>
        <v>375660</v>
      </c>
      <c r="G72" s="28">
        <f>G73+G74+G75+G76+G77+G78+G79</f>
        <v>422298</v>
      </c>
      <c r="H72" s="185">
        <f t="shared" si="0"/>
        <v>1.1241494968854815</v>
      </c>
    </row>
    <row r="73" spans="1:8" s="52" customFormat="1" ht="12.75">
      <c r="A73" s="190"/>
      <c r="B73" s="37" t="s">
        <v>126</v>
      </c>
      <c r="C73" s="22"/>
      <c r="D73" s="73" t="s">
        <v>127</v>
      </c>
      <c r="E73" s="24">
        <f aca="true" t="shared" si="13" ref="E73:G75">E295</f>
        <v>0</v>
      </c>
      <c r="F73" s="24">
        <f t="shared" si="13"/>
        <v>0</v>
      </c>
      <c r="G73" s="24">
        <f t="shared" si="13"/>
        <v>0</v>
      </c>
      <c r="H73" s="160"/>
    </row>
    <row r="74" spans="1:8" s="52" customFormat="1" ht="12.75">
      <c r="A74" s="190"/>
      <c r="B74" s="37" t="s">
        <v>128</v>
      </c>
      <c r="C74" s="22"/>
      <c r="D74" s="73" t="s">
        <v>129</v>
      </c>
      <c r="E74" s="24">
        <f t="shared" si="13"/>
        <v>350000</v>
      </c>
      <c r="F74" s="24">
        <f t="shared" si="13"/>
        <v>350000</v>
      </c>
      <c r="G74" s="24">
        <f t="shared" si="13"/>
        <v>399878</v>
      </c>
      <c r="H74" s="160">
        <f aca="true" t="shared" si="14" ref="H74:H137">G74/E74</f>
        <v>1.1425085714285714</v>
      </c>
    </row>
    <row r="75" spans="1:8" s="52" customFormat="1" ht="12.75" customHeight="1">
      <c r="A75" s="190"/>
      <c r="B75" s="37" t="s">
        <v>130</v>
      </c>
      <c r="C75" s="22"/>
      <c r="D75" s="73" t="s">
        <v>131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160"/>
    </row>
    <row r="76" spans="1:8" s="52" customFormat="1" ht="12.75">
      <c r="A76" s="193"/>
      <c r="B76" s="37" t="s">
        <v>132</v>
      </c>
      <c r="C76" s="22"/>
      <c r="D76" s="73" t="s">
        <v>133</v>
      </c>
      <c r="E76" s="24"/>
      <c r="F76" s="24">
        <f aca="true" t="shared" si="15" ref="F76:G79">F298</f>
        <v>0</v>
      </c>
      <c r="G76" s="24">
        <f t="shared" si="15"/>
        <v>0</v>
      </c>
      <c r="H76" s="160"/>
    </row>
    <row r="77" spans="1:8" s="52" customFormat="1" ht="12.75">
      <c r="A77" s="194"/>
      <c r="B77" s="37" t="s">
        <v>134</v>
      </c>
      <c r="C77" s="22"/>
      <c r="D77" s="73" t="s">
        <v>135</v>
      </c>
      <c r="E77" s="24"/>
      <c r="F77" s="24">
        <f t="shared" si="15"/>
        <v>0</v>
      </c>
      <c r="G77" s="24">
        <f t="shared" si="15"/>
        <v>0</v>
      </c>
      <c r="H77" s="160"/>
    </row>
    <row r="78" spans="1:8" s="52" customFormat="1" ht="12.75">
      <c r="A78" s="194"/>
      <c r="B78" s="37" t="s">
        <v>136</v>
      </c>
      <c r="C78" s="22"/>
      <c r="D78" s="73" t="s">
        <v>137</v>
      </c>
      <c r="E78" s="24">
        <f>E300</f>
        <v>16354</v>
      </c>
      <c r="F78" s="24">
        <f t="shared" si="15"/>
        <v>16354</v>
      </c>
      <c r="G78" s="24">
        <f t="shared" si="15"/>
        <v>13763</v>
      </c>
      <c r="H78" s="160">
        <f t="shared" si="14"/>
        <v>0.8415678121560475</v>
      </c>
    </row>
    <row r="79" spans="1:8" s="52" customFormat="1" ht="12.75">
      <c r="A79" s="193"/>
      <c r="B79" s="37" t="s">
        <v>138</v>
      </c>
      <c r="C79" s="22"/>
      <c r="D79" s="73" t="s">
        <v>139</v>
      </c>
      <c r="E79" s="24">
        <f>E301</f>
        <v>9306</v>
      </c>
      <c r="F79" s="24">
        <f t="shared" si="15"/>
        <v>9306</v>
      </c>
      <c r="G79" s="24">
        <f t="shared" si="15"/>
        <v>8657</v>
      </c>
      <c r="H79" s="160">
        <f t="shared" si="14"/>
        <v>0.9302600472813238</v>
      </c>
    </row>
    <row r="80" spans="1:8" s="52" customFormat="1" ht="12.75">
      <c r="A80" s="191" t="s">
        <v>140</v>
      </c>
      <c r="B80" s="35"/>
      <c r="C80" s="74"/>
      <c r="D80" s="72" t="s">
        <v>141</v>
      </c>
      <c r="E80" s="28">
        <f>E81+E82</f>
        <v>121000</v>
      </c>
      <c r="F80" s="28">
        <f>F81+F82</f>
        <v>121000</v>
      </c>
      <c r="G80" s="28">
        <f>G81+G82</f>
        <v>124672</v>
      </c>
      <c r="H80" s="185">
        <f t="shared" si="14"/>
        <v>1.0303471074380166</v>
      </c>
    </row>
    <row r="81" spans="1:8" s="52" customFormat="1" ht="12.75">
      <c r="A81" s="190"/>
      <c r="B81" s="55" t="s">
        <v>142</v>
      </c>
      <c r="C81" s="22"/>
      <c r="D81" s="73" t="s">
        <v>143</v>
      </c>
      <c r="E81" s="24">
        <f aca="true" t="shared" si="16" ref="E81:G82">E303</f>
        <v>5000</v>
      </c>
      <c r="F81" s="24">
        <f t="shared" si="16"/>
        <v>5000</v>
      </c>
      <c r="G81" s="24">
        <f t="shared" si="16"/>
        <v>4642</v>
      </c>
      <c r="H81" s="160">
        <f t="shared" si="14"/>
        <v>0.9284</v>
      </c>
    </row>
    <row r="82" spans="1:8" s="52" customFormat="1" ht="12.75">
      <c r="A82" s="193"/>
      <c r="B82" s="21" t="s">
        <v>144</v>
      </c>
      <c r="C82" s="22"/>
      <c r="D82" s="73" t="s">
        <v>145</v>
      </c>
      <c r="E82" s="24">
        <f t="shared" si="16"/>
        <v>116000</v>
      </c>
      <c r="F82" s="24">
        <f t="shared" si="16"/>
        <v>116000</v>
      </c>
      <c r="G82" s="24">
        <f t="shared" si="16"/>
        <v>120030</v>
      </c>
      <c r="H82" s="160">
        <f t="shared" si="14"/>
        <v>1.0347413793103448</v>
      </c>
    </row>
    <row r="83" spans="1:8" s="52" customFormat="1" ht="12.75">
      <c r="A83" s="191" t="s">
        <v>146</v>
      </c>
      <c r="B83" s="35"/>
      <c r="C83" s="26"/>
      <c r="D83" s="72" t="s">
        <v>147</v>
      </c>
      <c r="E83" s="28">
        <f>E84+E85+E86+E87</f>
        <v>4264020</v>
      </c>
      <c r="F83" s="28">
        <f>F84+F85+F86+F87</f>
        <v>4264020</v>
      </c>
      <c r="G83" s="28">
        <f>G84+G85+G86+G87</f>
        <v>4005489</v>
      </c>
      <c r="H83" s="185">
        <f t="shared" si="14"/>
        <v>0.9393691868237016</v>
      </c>
    </row>
    <row r="84" spans="1:8" s="52" customFormat="1" ht="12.75">
      <c r="A84" s="190"/>
      <c r="B84" s="37" t="s">
        <v>148</v>
      </c>
      <c r="C84" s="22"/>
      <c r="D84" s="73" t="s">
        <v>149</v>
      </c>
      <c r="E84" s="24">
        <f>E306</f>
        <v>4258885</v>
      </c>
      <c r="F84" s="24">
        <f aca="true" t="shared" si="17" ref="F84:G87">F306</f>
        <v>4258885</v>
      </c>
      <c r="G84" s="24">
        <f t="shared" si="17"/>
        <v>4002840</v>
      </c>
      <c r="H84" s="160">
        <f t="shared" si="14"/>
        <v>0.9398798042210579</v>
      </c>
    </row>
    <row r="85" spans="1:8" s="52" customFormat="1" ht="24.75" customHeight="1">
      <c r="A85" s="190"/>
      <c r="B85" s="263" t="s">
        <v>150</v>
      </c>
      <c r="C85" s="263"/>
      <c r="D85" s="73" t="s">
        <v>151</v>
      </c>
      <c r="E85" s="24"/>
      <c r="F85" s="24">
        <f t="shared" si="17"/>
        <v>0</v>
      </c>
      <c r="G85" s="24">
        <f t="shared" si="17"/>
        <v>0</v>
      </c>
      <c r="H85" s="160"/>
    </row>
    <row r="86" spans="1:8" s="52" customFormat="1" ht="25.5" customHeight="1">
      <c r="A86" s="195"/>
      <c r="B86" s="239" t="s">
        <v>152</v>
      </c>
      <c r="C86" s="239"/>
      <c r="D86" s="73" t="s">
        <v>153</v>
      </c>
      <c r="E86" s="24">
        <f>E308</f>
        <v>1059</v>
      </c>
      <c r="F86" s="24">
        <f t="shared" si="17"/>
        <v>1059</v>
      </c>
      <c r="G86" s="24">
        <f>G308</f>
        <v>240</v>
      </c>
      <c r="H86" s="160">
        <f t="shared" si="14"/>
        <v>0.22662889518413598</v>
      </c>
    </row>
    <row r="87" spans="1:8" s="52" customFormat="1" ht="12.75">
      <c r="A87" s="190"/>
      <c r="B87" s="21" t="s">
        <v>154</v>
      </c>
      <c r="C87" s="22"/>
      <c r="D87" s="73" t="s">
        <v>155</v>
      </c>
      <c r="E87" s="24">
        <f>E309</f>
        <v>4076</v>
      </c>
      <c r="F87" s="24">
        <f t="shared" si="17"/>
        <v>4076</v>
      </c>
      <c r="G87" s="24">
        <f>G309</f>
        <v>2409</v>
      </c>
      <c r="H87" s="160">
        <f t="shared" si="14"/>
        <v>0.5910206084396468</v>
      </c>
    </row>
    <row r="88" spans="1:8" s="52" customFormat="1" ht="29.25" customHeight="1">
      <c r="A88" s="240" t="s">
        <v>156</v>
      </c>
      <c r="B88" s="240"/>
      <c r="C88" s="240"/>
      <c r="D88" s="72" t="s">
        <v>157</v>
      </c>
      <c r="E88" s="28">
        <f>E89+E90+E91+E92+E93+E96+E94+E95</f>
        <v>6694700</v>
      </c>
      <c r="F88" s="28">
        <f>F89+F90+F91+F92+F93+F96+F94+F95</f>
        <v>6694700</v>
      </c>
      <c r="G88" s="28">
        <f>G89+G90+G91+G92+G93+G96+G94+G95</f>
        <v>5258010</v>
      </c>
      <c r="H88" s="185">
        <f t="shared" si="14"/>
        <v>0.785398897635443</v>
      </c>
    </row>
    <row r="89" spans="1:8" s="52" customFormat="1" ht="12.75">
      <c r="A89" s="190"/>
      <c r="B89" s="75" t="s">
        <v>158</v>
      </c>
      <c r="C89" s="37"/>
      <c r="D89" s="73" t="s">
        <v>159</v>
      </c>
      <c r="E89" s="24"/>
      <c r="F89" s="24">
        <f aca="true" t="shared" si="18" ref="F89:G91">F311</f>
        <v>0</v>
      </c>
      <c r="G89" s="24">
        <f t="shared" si="18"/>
        <v>0</v>
      </c>
      <c r="H89" s="160"/>
    </row>
    <row r="90" spans="1:8" s="52" customFormat="1" ht="19.5" customHeight="1">
      <c r="A90" s="190"/>
      <c r="B90" s="37" t="s">
        <v>160</v>
      </c>
      <c r="C90" s="75"/>
      <c r="D90" s="73" t="s">
        <v>161</v>
      </c>
      <c r="E90" s="24"/>
      <c r="F90" s="24">
        <f t="shared" si="18"/>
        <v>0</v>
      </c>
      <c r="G90" s="24">
        <f t="shared" si="18"/>
        <v>0</v>
      </c>
      <c r="H90" s="160"/>
    </row>
    <row r="91" spans="1:8" s="52" customFormat="1" ht="19.5" customHeight="1">
      <c r="A91" s="55"/>
      <c r="B91" s="286" t="s">
        <v>162</v>
      </c>
      <c r="C91" s="286"/>
      <c r="D91" s="76" t="s">
        <v>163</v>
      </c>
      <c r="E91" s="24">
        <f>E313</f>
        <v>506574</v>
      </c>
      <c r="F91" s="24">
        <f t="shared" si="18"/>
        <v>506574</v>
      </c>
      <c r="G91" s="24">
        <f t="shared" si="18"/>
        <v>426346</v>
      </c>
      <c r="H91" s="160">
        <f t="shared" si="14"/>
        <v>0.8416262974412425</v>
      </c>
    </row>
    <row r="92" spans="1:8" s="52" customFormat="1" ht="12" customHeight="1">
      <c r="A92" s="55"/>
      <c r="B92" s="286" t="s">
        <v>164</v>
      </c>
      <c r="C92" s="286"/>
      <c r="D92" s="76" t="s">
        <v>165</v>
      </c>
      <c r="E92" s="24"/>
      <c r="F92" s="24">
        <f>F373</f>
        <v>0</v>
      </c>
      <c r="G92" s="24">
        <f>G373</f>
        <v>0</v>
      </c>
      <c r="H92" s="160"/>
    </row>
    <row r="93" spans="1:8" s="52" customFormat="1" ht="12.75">
      <c r="A93" s="190"/>
      <c r="B93" s="267" t="s">
        <v>166</v>
      </c>
      <c r="C93" s="267"/>
      <c r="D93" s="54" t="s">
        <v>167</v>
      </c>
      <c r="E93" s="24"/>
      <c r="F93" s="24">
        <f>F314</f>
        <v>0</v>
      </c>
      <c r="G93" s="24">
        <f>G314</f>
        <v>0</v>
      </c>
      <c r="H93" s="160"/>
    </row>
    <row r="94" spans="1:8" s="52" customFormat="1" ht="12.75">
      <c r="A94" s="190"/>
      <c r="B94" s="236" t="s">
        <v>409</v>
      </c>
      <c r="C94" s="236"/>
      <c r="D94" s="77" t="s">
        <v>408</v>
      </c>
      <c r="E94" s="24">
        <f aca="true" t="shared" si="19" ref="E94:G95">E374</f>
        <v>796000</v>
      </c>
      <c r="F94" s="24">
        <f t="shared" si="19"/>
        <v>796000</v>
      </c>
      <c r="G94" s="24">
        <f t="shared" si="19"/>
        <v>811944</v>
      </c>
      <c r="H94" s="160">
        <f t="shared" si="14"/>
        <v>1.0200301507537688</v>
      </c>
    </row>
    <row r="95" spans="1:8" s="52" customFormat="1" ht="12.75">
      <c r="A95" s="190"/>
      <c r="B95" s="236" t="s">
        <v>441</v>
      </c>
      <c r="C95" s="236"/>
      <c r="D95" s="154" t="s">
        <v>440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160"/>
    </row>
    <row r="96" spans="1:8" s="52" customFormat="1" ht="12.75">
      <c r="A96" s="190"/>
      <c r="B96" s="37" t="s">
        <v>168</v>
      </c>
      <c r="C96" s="75"/>
      <c r="D96" s="73" t="s">
        <v>169</v>
      </c>
      <c r="E96" s="24">
        <f>E316</f>
        <v>5392126</v>
      </c>
      <c r="F96" s="24">
        <f>F316</f>
        <v>5392126</v>
      </c>
      <c r="G96" s="24">
        <f>G316</f>
        <v>4019720</v>
      </c>
      <c r="H96" s="160">
        <f t="shared" si="14"/>
        <v>0.7454796123087628</v>
      </c>
    </row>
    <row r="97" spans="1:8" s="52" customFormat="1" ht="12.75">
      <c r="A97" s="191" t="s">
        <v>170</v>
      </c>
      <c r="B97" s="35"/>
      <c r="C97" s="26"/>
      <c r="D97" s="72" t="s">
        <v>171</v>
      </c>
      <c r="E97" s="28">
        <f>E98+E99+E100+E101</f>
        <v>0</v>
      </c>
      <c r="F97" s="28">
        <f>F98+F99+F100+F101</f>
        <v>0</v>
      </c>
      <c r="G97" s="28">
        <f>G98+G99+G100+G101</f>
        <v>0</v>
      </c>
      <c r="H97" s="185"/>
    </row>
    <row r="98" spans="1:8" s="52" customFormat="1" ht="12.75">
      <c r="A98" s="190"/>
      <c r="B98" s="37" t="s">
        <v>172</v>
      </c>
      <c r="C98" s="22"/>
      <c r="D98" s="73" t="s">
        <v>173</v>
      </c>
      <c r="E98" s="24">
        <f aca="true" t="shared" si="20" ref="E98:G99">E318</f>
        <v>0</v>
      </c>
      <c r="F98" s="24">
        <f t="shared" si="20"/>
        <v>0</v>
      </c>
      <c r="G98" s="24">
        <f t="shared" si="20"/>
        <v>0</v>
      </c>
      <c r="H98" s="160"/>
    </row>
    <row r="99" spans="1:8" s="52" customFormat="1" ht="12.75">
      <c r="A99" s="288" t="s">
        <v>174</v>
      </c>
      <c r="B99" s="288"/>
      <c r="C99" s="288"/>
      <c r="D99" s="73" t="s">
        <v>175</v>
      </c>
      <c r="E99" s="78">
        <f t="shared" si="20"/>
        <v>-48950235</v>
      </c>
      <c r="F99" s="78">
        <f t="shared" si="20"/>
        <v>-48950235</v>
      </c>
      <c r="G99" s="78">
        <f t="shared" si="20"/>
        <v>-28585038</v>
      </c>
      <c r="H99" s="196">
        <f>G99/E99</f>
        <v>0.583961200594849</v>
      </c>
    </row>
    <row r="100" spans="1:8" s="52" customFormat="1" ht="12.75">
      <c r="A100" s="197" t="s">
        <v>176</v>
      </c>
      <c r="B100" s="79"/>
      <c r="C100" s="30"/>
      <c r="D100" s="73" t="s">
        <v>177</v>
      </c>
      <c r="E100" s="78">
        <f>E377</f>
        <v>48950235</v>
      </c>
      <c r="F100" s="78">
        <f>F377</f>
        <v>48950235</v>
      </c>
      <c r="G100" s="78">
        <f>G377</f>
        <v>28585038</v>
      </c>
      <c r="H100" s="196">
        <f>G100/E100</f>
        <v>0.583961200594849</v>
      </c>
    </row>
    <row r="101" spans="1:8" s="52" customFormat="1" ht="12.75">
      <c r="A101" s="190"/>
      <c r="B101" s="21" t="s">
        <v>178</v>
      </c>
      <c r="C101" s="22"/>
      <c r="D101" s="73" t="s">
        <v>179</v>
      </c>
      <c r="E101" s="24">
        <f>E320</f>
        <v>0</v>
      </c>
      <c r="F101" s="24">
        <f>F320</f>
        <v>0</v>
      </c>
      <c r="G101" s="24">
        <f>G320</f>
        <v>0</v>
      </c>
      <c r="H101" s="160"/>
    </row>
    <row r="102" spans="1:8" s="52" customFormat="1" ht="12.75">
      <c r="A102" s="109" t="s">
        <v>180</v>
      </c>
      <c r="B102" s="61"/>
      <c r="C102" s="17"/>
      <c r="D102" s="80" t="s">
        <v>181</v>
      </c>
      <c r="E102" s="19">
        <f>E103</f>
        <v>787328</v>
      </c>
      <c r="F102" s="19">
        <f>F103</f>
        <v>787328</v>
      </c>
      <c r="G102" s="19">
        <f>G103</f>
        <v>807496</v>
      </c>
      <c r="H102" s="161">
        <f>G102/E102</f>
        <v>1.0256157535360104</v>
      </c>
    </row>
    <row r="103" spans="1:8" s="52" customFormat="1" ht="12.75">
      <c r="A103" s="191"/>
      <c r="B103" s="81" t="s">
        <v>182</v>
      </c>
      <c r="C103" s="62"/>
      <c r="D103" s="72" t="s">
        <v>183</v>
      </c>
      <c r="E103" s="28">
        <f>E104+E105+E106+E107+E108</f>
        <v>787328</v>
      </c>
      <c r="F103" s="28">
        <f>F104+F105+F106+F107+F108</f>
        <v>787328</v>
      </c>
      <c r="G103" s="28">
        <f>G104+G105+G106+G107+G108</f>
        <v>807496</v>
      </c>
      <c r="H103" s="185">
        <f>G103/E103</f>
        <v>1.0256157535360104</v>
      </c>
    </row>
    <row r="104" spans="1:8" s="52" customFormat="1" ht="12.75">
      <c r="A104" s="190"/>
      <c r="B104" s="21" t="s">
        <v>184</v>
      </c>
      <c r="C104" s="22"/>
      <c r="D104" s="73" t="s">
        <v>185</v>
      </c>
      <c r="E104" s="24">
        <f>E380</f>
        <v>28884</v>
      </c>
      <c r="F104" s="24">
        <f aca="true" t="shared" si="21" ref="E104:G108">F380</f>
        <v>28884</v>
      </c>
      <c r="G104" s="24">
        <f t="shared" si="21"/>
        <v>30131</v>
      </c>
      <c r="H104" s="160">
        <f>G104/E104</f>
        <v>1.0431726907630523</v>
      </c>
    </row>
    <row r="105" spans="1:8" s="52" customFormat="1" ht="12.75">
      <c r="A105" s="190"/>
      <c r="B105" s="21" t="s">
        <v>186</v>
      </c>
      <c r="C105" s="22"/>
      <c r="D105" s="73" t="s">
        <v>187</v>
      </c>
      <c r="E105" s="24">
        <f>E381</f>
        <v>49959</v>
      </c>
      <c r="F105" s="24">
        <f t="shared" si="21"/>
        <v>49959</v>
      </c>
      <c r="G105" s="24">
        <f t="shared" si="21"/>
        <v>49959</v>
      </c>
      <c r="H105" s="160">
        <f>G105/E105</f>
        <v>1</v>
      </c>
    </row>
    <row r="106" spans="1:8" s="52" customFormat="1" ht="12.75">
      <c r="A106" s="190"/>
      <c r="B106" s="21" t="s">
        <v>188</v>
      </c>
      <c r="C106" s="22"/>
      <c r="D106" s="73" t="s">
        <v>189</v>
      </c>
      <c r="E106" s="24"/>
      <c r="F106" s="24">
        <f t="shared" si="21"/>
        <v>0</v>
      </c>
      <c r="G106" s="24">
        <f t="shared" si="21"/>
        <v>0</v>
      </c>
      <c r="H106" s="160"/>
    </row>
    <row r="107" spans="1:8" s="52" customFormat="1" ht="12.75">
      <c r="A107" s="190"/>
      <c r="B107" s="239" t="s">
        <v>190</v>
      </c>
      <c r="C107" s="239"/>
      <c r="D107" s="73" t="s">
        <v>191</v>
      </c>
      <c r="E107" s="24">
        <f>E383</f>
        <v>708485</v>
      </c>
      <c r="F107" s="24">
        <f t="shared" si="21"/>
        <v>708485</v>
      </c>
      <c r="G107" s="24">
        <f t="shared" si="21"/>
        <v>727406</v>
      </c>
      <c r="H107" s="160">
        <f>G107/E107</f>
        <v>1.0267062817137977</v>
      </c>
    </row>
    <row r="108" spans="1:8" s="52" customFormat="1" ht="13.5" customHeight="1">
      <c r="A108" s="190"/>
      <c r="B108" s="21" t="s">
        <v>192</v>
      </c>
      <c r="C108" s="21"/>
      <c r="D108" s="73" t="s">
        <v>193</v>
      </c>
      <c r="E108" s="24">
        <f t="shared" si="21"/>
        <v>0</v>
      </c>
      <c r="F108" s="24">
        <f t="shared" si="21"/>
        <v>0</v>
      </c>
      <c r="G108" s="24">
        <f t="shared" si="21"/>
        <v>0</v>
      </c>
      <c r="H108" s="160"/>
    </row>
    <row r="109" spans="1:8" s="52" customFormat="1" ht="12.75">
      <c r="A109" s="109" t="s">
        <v>194</v>
      </c>
      <c r="B109" s="61"/>
      <c r="C109" s="17"/>
      <c r="D109" s="80" t="s">
        <v>195</v>
      </c>
      <c r="E109" s="19">
        <f>E110</f>
        <v>0</v>
      </c>
      <c r="F109" s="19">
        <f>F110</f>
        <v>0</v>
      </c>
      <c r="G109" s="19">
        <f>G110</f>
        <v>0</v>
      </c>
      <c r="H109" s="161"/>
    </row>
    <row r="110" spans="1:8" s="52" customFormat="1" ht="25.5" customHeight="1" hidden="1">
      <c r="A110" s="240" t="s">
        <v>196</v>
      </c>
      <c r="B110" s="240"/>
      <c r="C110" s="240"/>
      <c r="D110" s="72" t="s">
        <v>197</v>
      </c>
      <c r="E110" s="28">
        <f>E111+E112+E113+E114+E115+E116+E118+E117</f>
        <v>0</v>
      </c>
      <c r="F110" s="28">
        <f>F111+F112+F113+F114+F115+F116+F118+F117</f>
        <v>0</v>
      </c>
      <c r="G110" s="28">
        <f>G111+G112+G113+G114+G115+G116+G118+G117</f>
        <v>0</v>
      </c>
      <c r="H110" s="185"/>
    </row>
    <row r="111" spans="1:8" s="52" customFormat="1" ht="27" customHeight="1" hidden="1">
      <c r="A111" s="190"/>
      <c r="B111" s="239" t="s">
        <v>198</v>
      </c>
      <c r="C111" s="239"/>
      <c r="D111" s="73" t="s">
        <v>199</v>
      </c>
      <c r="E111" s="24">
        <f>E323</f>
        <v>0</v>
      </c>
      <c r="F111" s="24">
        <f aca="true" t="shared" si="22" ref="F111:G114">F323</f>
        <v>0</v>
      </c>
      <c r="G111" s="24">
        <f t="shared" si="22"/>
        <v>0</v>
      </c>
      <c r="H111" s="160" t="e">
        <f t="shared" si="14"/>
        <v>#DIV/0!</v>
      </c>
    </row>
    <row r="112" spans="1:8" s="52" customFormat="1" ht="12.75" customHeight="1" hidden="1">
      <c r="A112" s="190"/>
      <c r="B112" s="21" t="s">
        <v>200</v>
      </c>
      <c r="C112" s="22"/>
      <c r="D112" s="73" t="s">
        <v>201</v>
      </c>
      <c r="E112" s="24"/>
      <c r="F112" s="24">
        <f t="shared" si="22"/>
        <v>0</v>
      </c>
      <c r="G112" s="24">
        <f t="shared" si="22"/>
        <v>0</v>
      </c>
      <c r="H112" s="160" t="e">
        <f t="shared" si="14"/>
        <v>#DIV/0!</v>
      </c>
    </row>
    <row r="113" spans="1:8" s="52" customFormat="1" ht="15" customHeight="1" hidden="1">
      <c r="A113" s="190"/>
      <c r="B113" s="21" t="s">
        <v>202</v>
      </c>
      <c r="C113" s="22"/>
      <c r="D113" s="73" t="s">
        <v>203</v>
      </c>
      <c r="E113" s="24"/>
      <c r="F113" s="24">
        <f t="shared" si="22"/>
        <v>0</v>
      </c>
      <c r="G113" s="24">
        <f t="shared" si="22"/>
        <v>0</v>
      </c>
      <c r="H113" s="160" t="e">
        <f t="shared" si="14"/>
        <v>#DIV/0!</v>
      </c>
    </row>
    <row r="114" spans="1:8" s="52" customFormat="1" ht="24.75" customHeight="1" hidden="1">
      <c r="A114" s="190"/>
      <c r="B114" s="239" t="s">
        <v>204</v>
      </c>
      <c r="C114" s="239"/>
      <c r="D114" s="73" t="s">
        <v>205</v>
      </c>
      <c r="E114" s="24"/>
      <c r="F114" s="24">
        <f t="shared" si="22"/>
        <v>0</v>
      </c>
      <c r="G114" s="24">
        <f t="shared" si="22"/>
        <v>0</v>
      </c>
      <c r="H114" s="160" t="e">
        <f t="shared" si="14"/>
        <v>#DIV/0!</v>
      </c>
    </row>
    <row r="115" spans="1:8" s="52" customFormat="1" ht="24.75" customHeight="1" hidden="1">
      <c r="A115" s="190"/>
      <c r="B115" s="239" t="s">
        <v>206</v>
      </c>
      <c r="C115" s="260"/>
      <c r="D115" s="73" t="s">
        <v>207</v>
      </c>
      <c r="E115" s="24"/>
      <c r="F115" s="24">
        <f aca="true" t="shared" si="23" ref="F115:G117">F387</f>
        <v>0</v>
      </c>
      <c r="G115" s="24">
        <f t="shared" si="23"/>
        <v>0</v>
      </c>
      <c r="H115" s="160"/>
    </row>
    <row r="116" spans="1:8" s="52" customFormat="1" ht="14.25" customHeight="1" hidden="1">
      <c r="A116" s="190"/>
      <c r="B116" s="289" t="s">
        <v>208</v>
      </c>
      <c r="C116" s="289"/>
      <c r="D116" s="73" t="s">
        <v>209</v>
      </c>
      <c r="E116" s="24"/>
      <c r="F116" s="24">
        <f t="shared" si="23"/>
        <v>0</v>
      </c>
      <c r="G116" s="24">
        <f t="shared" si="23"/>
        <v>0</v>
      </c>
      <c r="H116" s="160"/>
    </row>
    <row r="117" spans="1:8" s="52" customFormat="1" ht="14.25" customHeight="1" hidden="1">
      <c r="A117" s="190"/>
      <c r="B117" s="234" t="s">
        <v>406</v>
      </c>
      <c r="C117" s="234"/>
      <c r="D117" s="73" t="s">
        <v>407</v>
      </c>
      <c r="E117" s="24">
        <f>E389</f>
        <v>0</v>
      </c>
      <c r="F117" s="24">
        <f t="shared" si="23"/>
        <v>0</v>
      </c>
      <c r="G117" s="24">
        <f t="shared" si="23"/>
        <v>0</v>
      </c>
      <c r="H117" s="160"/>
    </row>
    <row r="118" spans="1:8" s="52" customFormat="1" ht="12.75" hidden="1">
      <c r="A118" s="190"/>
      <c r="B118" s="21" t="s">
        <v>210</v>
      </c>
      <c r="C118" s="22"/>
      <c r="D118" s="73" t="s">
        <v>211</v>
      </c>
      <c r="E118" s="24"/>
      <c r="F118" s="24">
        <f>F327</f>
        <v>0</v>
      </c>
      <c r="G118" s="24">
        <f>G327</f>
        <v>0</v>
      </c>
      <c r="H118" s="160"/>
    </row>
    <row r="119" spans="1:8" s="52" customFormat="1" ht="12.75">
      <c r="A119" s="103" t="s">
        <v>212</v>
      </c>
      <c r="B119" s="38"/>
      <c r="C119" s="38"/>
      <c r="D119" s="80" t="s">
        <v>213</v>
      </c>
      <c r="E119" s="19">
        <f>E120</f>
        <v>91981312</v>
      </c>
      <c r="F119" s="19">
        <f>F120</f>
        <v>91981312</v>
      </c>
      <c r="G119" s="19">
        <f>G120</f>
        <v>64108482</v>
      </c>
      <c r="H119" s="161">
        <f t="shared" si="14"/>
        <v>0.6969729024956721</v>
      </c>
    </row>
    <row r="120" spans="1:8" s="52" customFormat="1" ht="12.75">
      <c r="A120" s="103" t="s">
        <v>214</v>
      </c>
      <c r="B120" s="38"/>
      <c r="C120" s="39"/>
      <c r="D120" s="80" t="s">
        <v>215</v>
      </c>
      <c r="E120" s="19">
        <f>E121+E166</f>
        <v>91981312</v>
      </c>
      <c r="F120" s="19">
        <f>F121+F166</f>
        <v>91981312</v>
      </c>
      <c r="G120" s="19">
        <f>G121+G166</f>
        <v>64108482</v>
      </c>
      <c r="H120" s="161">
        <f t="shared" si="14"/>
        <v>0.6969729024956721</v>
      </c>
    </row>
    <row r="121" spans="1:8" s="52" customFormat="1" ht="12.75">
      <c r="A121" s="46" t="s">
        <v>216</v>
      </c>
      <c r="B121" s="35"/>
      <c r="C121" s="62"/>
      <c r="D121" s="82" t="s">
        <v>217</v>
      </c>
      <c r="E121" s="28">
        <f>E122+E149</f>
        <v>90893353</v>
      </c>
      <c r="F121" s="28">
        <f>F122+F149</f>
        <v>90893353</v>
      </c>
      <c r="G121" s="28">
        <f>G122+G149</f>
        <v>63966640</v>
      </c>
      <c r="H121" s="185">
        <f t="shared" si="14"/>
        <v>0.7037548719321642</v>
      </c>
    </row>
    <row r="122" spans="1:8" s="52" customFormat="1" ht="24" customHeight="1">
      <c r="A122" s="284" t="s">
        <v>218</v>
      </c>
      <c r="B122" s="284"/>
      <c r="C122" s="284"/>
      <c r="D122" s="80" t="s">
        <v>219</v>
      </c>
      <c r="E122" s="19">
        <f>E123+E124+E125+E126+E127+E128+E129+E133+E134+E135+E136+E137+E138+E142+E143+E147+E148</f>
        <v>85299353</v>
      </c>
      <c r="F122" s="19">
        <f>F123+F124+F125+F126+F127+F128+F129+F133+F134+F135+F136+F137+F138+F142+F143+F147+F148</f>
        <v>85299353</v>
      </c>
      <c r="G122" s="19">
        <f>G123+G124+G125+G126+G127+G128+G129+G133+G134+G135+G136+G137+G138+G142+G143+G147+G148</f>
        <v>59363032</v>
      </c>
      <c r="H122" s="161">
        <f>G122/E122</f>
        <v>0.6959376585189339</v>
      </c>
    </row>
    <row r="123" spans="1:8" s="52" customFormat="1" ht="12.75" hidden="1">
      <c r="A123" s="189"/>
      <c r="B123" s="37" t="s">
        <v>220</v>
      </c>
      <c r="C123" s="22"/>
      <c r="D123" s="73" t="s">
        <v>221</v>
      </c>
      <c r="E123" s="24"/>
      <c r="F123" s="24">
        <f aca="true" t="shared" si="24" ref="E123:G128">F394</f>
        <v>0</v>
      </c>
      <c r="G123" s="24">
        <f t="shared" si="24"/>
        <v>0</v>
      </c>
      <c r="H123" s="160"/>
    </row>
    <row r="124" spans="1:8" s="52" customFormat="1" ht="12.75" customHeight="1" hidden="1">
      <c r="A124" s="189"/>
      <c r="B124" s="37" t="s">
        <v>222</v>
      </c>
      <c r="C124" s="22"/>
      <c r="D124" s="73" t="s">
        <v>223</v>
      </c>
      <c r="E124" s="24"/>
      <c r="F124" s="24">
        <f t="shared" si="24"/>
        <v>0</v>
      </c>
      <c r="G124" s="24">
        <f t="shared" si="24"/>
        <v>0</v>
      </c>
      <c r="H124" s="160" t="e">
        <f t="shared" si="14"/>
        <v>#DIV/0!</v>
      </c>
    </row>
    <row r="125" spans="1:8" s="52" customFormat="1" ht="12.75" customHeight="1">
      <c r="A125" s="189"/>
      <c r="B125" s="37" t="s">
        <v>224</v>
      </c>
      <c r="C125" s="22"/>
      <c r="D125" s="73" t="s">
        <v>225</v>
      </c>
      <c r="E125" s="24"/>
      <c r="F125" s="24">
        <f t="shared" si="24"/>
        <v>0</v>
      </c>
      <c r="G125" s="24">
        <f t="shared" si="24"/>
        <v>0</v>
      </c>
      <c r="H125" s="160"/>
    </row>
    <row r="126" spans="1:8" s="52" customFormat="1" ht="12.75" customHeight="1">
      <c r="A126" s="184"/>
      <c r="B126" s="37" t="s">
        <v>226</v>
      </c>
      <c r="C126" s="22"/>
      <c r="D126" s="73" t="s">
        <v>227</v>
      </c>
      <c r="E126" s="24">
        <f t="shared" si="24"/>
        <v>337</v>
      </c>
      <c r="F126" s="24">
        <f t="shared" si="24"/>
        <v>337</v>
      </c>
      <c r="G126" s="24">
        <f t="shared" si="24"/>
        <v>337</v>
      </c>
      <c r="H126" s="160">
        <f t="shared" si="14"/>
        <v>1</v>
      </c>
    </row>
    <row r="127" spans="1:8" s="52" customFormat="1" ht="12.75" customHeight="1" hidden="1">
      <c r="A127" s="198"/>
      <c r="B127" s="239" t="s">
        <v>228</v>
      </c>
      <c r="C127" s="239"/>
      <c r="D127" s="73" t="s">
        <v>229</v>
      </c>
      <c r="E127" s="24"/>
      <c r="F127" s="24">
        <f t="shared" si="24"/>
        <v>0</v>
      </c>
      <c r="G127" s="24">
        <f t="shared" si="24"/>
        <v>0</v>
      </c>
      <c r="H127" s="160" t="e">
        <f t="shared" si="14"/>
        <v>#DIV/0!</v>
      </c>
    </row>
    <row r="128" spans="1:8" s="52" customFormat="1" ht="12.75" customHeight="1" hidden="1">
      <c r="A128" s="198"/>
      <c r="B128" s="239" t="s">
        <v>230</v>
      </c>
      <c r="C128" s="239"/>
      <c r="D128" s="73" t="s">
        <v>231</v>
      </c>
      <c r="E128" s="24"/>
      <c r="F128" s="24">
        <f t="shared" si="24"/>
        <v>0</v>
      </c>
      <c r="G128" s="24">
        <f t="shared" si="24"/>
        <v>0</v>
      </c>
      <c r="H128" s="160" t="e">
        <f t="shared" si="14"/>
        <v>#DIV/0!</v>
      </c>
    </row>
    <row r="129" spans="1:8" s="52" customFormat="1" ht="26.25" customHeight="1" hidden="1">
      <c r="A129" s="199"/>
      <c r="B129" s="257" t="s">
        <v>232</v>
      </c>
      <c r="C129" s="257"/>
      <c r="D129" s="83" t="s">
        <v>233</v>
      </c>
      <c r="E129" s="84">
        <f>E130+E131+E132</f>
        <v>0</v>
      </c>
      <c r="F129" s="84">
        <f>F130+F131+F132</f>
        <v>0</v>
      </c>
      <c r="G129" s="84">
        <f>G130+G131+G132</f>
        <v>0</v>
      </c>
      <c r="H129" s="200" t="e">
        <f t="shared" si="14"/>
        <v>#DIV/0!</v>
      </c>
    </row>
    <row r="130" spans="1:8" s="52" customFormat="1" ht="29.25" customHeight="1" hidden="1">
      <c r="A130" s="189"/>
      <c r="B130" s="37"/>
      <c r="C130" s="85" t="s">
        <v>234</v>
      </c>
      <c r="D130" s="86" t="s">
        <v>235</v>
      </c>
      <c r="E130" s="24"/>
      <c r="F130" s="24">
        <f aca="true" t="shared" si="25" ref="E130:G137">F401</f>
        <v>0</v>
      </c>
      <c r="G130" s="24">
        <f t="shared" si="25"/>
        <v>0</v>
      </c>
      <c r="H130" s="160" t="e">
        <f t="shared" si="14"/>
        <v>#DIV/0!</v>
      </c>
    </row>
    <row r="131" spans="1:8" s="52" customFormat="1" ht="16.5" customHeight="1" hidden="1">
      <c r="A131" s="189"/>
      <c r="B131" s="37"/>
      <c r="C131" s="22" t="s">
        <v>236</v>
      </c>
      <c r="D131" s="86" t="s">
        <v>237</v>
      </c>
      <c r="E131" s="24"/>
      <c r="F131" s="24">
        <f t="shared" si="25"/>
        <v>0</v>
      </c>
      <c r="G131" s="24">
        <f t="shared" si="25"/>
        <v>0</v>
      </c>
      <c r="H131" s="160" t="e">
        <f t="shared" si="14"/>
        <v>#DIV/0!</v>
      </c>
    </row>
    <row r="132" spans="1:8" s="52" customFormat="1" ht="16.5" customHeight="1" hidden="1">
      <c r="A132" s="189"/>
      <c r="B132" s="37"/>
      <c r="C132" s="22" t="s">
        <v>238</v>
      </c>
      <c r="D132" s="86" t="s">
        <v>239</v>
      </c>
      <c r="E132" s="24"/>
      <c r="F132" s="24">
        <f t="shared" si="25"/>
        <v>0</v>
      </c>
      <c r="G132" s="24">
        <f t="shared" si="25"/>
        <v>0</v>
      </c>
      <c r="H132" s="160" t="e">
        <f t="shared" si="14"/>
        <v>#DIV/0!</v>
      </c>
    </row>
    <row r="133" spans="1:8" s="52" customFormat="1" ht="25.5" customHeight="1" hidden="1">
      <c r="A133" s="189"/>
      <c r="B133" s="239" t="s">
        <v>240</v>
      </c>
      <c r="C133" s="239"/>
      <c r="D133" s="73" t="s">
        <v>241</v>
      </c>
      <c r="E133" s="24"/>
      <c r="F133" s="24">
        <f t="shared" si="25"/>
        <v>0</v>
      </c>
      <c r="G133" s="24">
        <f t="shared" si="25"/>
        <v>0</v>
      </c>
      <c r="H133" s="160" t="e">
        <f t="shared" si="14"/>
        <v>#DIV/0!</v>
      </c>
    </row>
    <row r="134" spans="1:8" s="52" customFormat="1" ht="12.75" customHeight="1" hidden="1">
      <c r="A134" s="189"/>
      <c r="B134" s="239" t="s">
        <v>242</v>
      </c>
      <c r="C134" s="239"/>
      <c r="D134" s="73" t="s">
        <v>243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0" t="e">
        <f t="shared" si="14"/>
        <v>#DIV/0!</v>
      </c>
    </row>
    <row r="135" spans="1:8" s="52" customFormat="1" ht="27" customHeight="1" hidden="1">
      <c r="A135" s="189"/>
      <c r="B135" s="239" t="s">
        <v>244</v>
      </c>
      <c r="C135" s="239"/>
      <c r="D135" s="73" t="s">
        <v>245</v>
      </c>
      <c r="E135" s="24">
        <f t="shared" si="25"/>
        <v>0</v>
      </c>
      <c r="F135" s="24">
        <f t="shared" si="25"/>
        <v>0</v>
      </c>
      <c r="G135" s="24">
        <f t="shared" si="25"/>
        <v>0</v>
      </c>
      <c r="H135" s="160" t="e">
        <f t="shared" si="14"/>
        <v>#DIV/0!</v>
      </c>
    </row>
    <row r="136" spans="1:8" s="52" customFormat="1" ht="12.75" customHeight="1" hidden="1">
      <c r="A136" s="189"/>
      <c r="B136" s="239" t="s">
        <v>246</v>
      </c>
      <c r="C136" s="239"/>
      <c r="D136" s="73" t="s">
        <v>247</v>
      </c>
      <c r="E136" s="24"/>
      <c r="F136" s="24">
        <f t="shared" si="25"/>
        <v>0</v>
      </c>
      <c r="G136" s="24">
        <f t="shared" si="25"/>
        <v>0</v>
      </c>
      <c r="H136" s="160" t="e">
        <f t="shared" si="14"/>
        <v>#DIV/0!</v>
      </c>
    </row>
    <row r="137" spans="1:8" s="52" customFormat="1" ht="14.25" customHeight="1" hidden="1">
      <c r="A137" s="189"/>
      <c r="B137" s="239" t="s">
        <v>248</v>
      </c>
      <c r="C137" s="239"/>
      <c r="D137" s="73" t="s">
        <v>249</v>
      </c>
      <c r="E137" s="24"/>
      <c r="F137" s="24">
        <f t="shared" si="25"/>
        <v>0</v>
      </c>
      <c r="G137" s="24">
        <f t="shared" si="25"/>
        <v>0</v>
      </c>
      <c r="H137" s="160" t="e">
        <f t="shared" si="14"/>
        <v>#DIV/0!</v>
      </c>
    </row>
    <row r="138" spans="1:8" s="52" customFormat="1" ht="27.75" customHeight="1" hidden="1">
      <c r="A138" s="199"/>
      <c r="B138" s="244" t="s">
        <v>250</v>
      </c>
      <c r="C138" s="244"/>
      <c r="D138" s="83" t="s">
        <v>251</v>
      </c>
      <c r="E138" s="84">
        <f>E139+E140+E141</f>
        <v>0</v>
      </c>
      <c r="F138" s="84">
        <f>F139+F140+F141</f>
        <v>0</v>
      </c>
      <c r="G138" s="84">
        <f>G139+G140+G141</f>
        <v>0</v>
      </c>
      <c r="H138" s="200" t="e">
        <f aca="true" t="shared" si="26" ref="H138:H147">G138/E138</f>
        <v>#DIV/0!</v>
      </c>
    </row>
    <row r="139" spans="1:8" s="90" customFormat="1" ht="31.5" customHeight="1" hidden="1">
      <c r="A139" s="201"/>
      <c r="B139" s="87"/>
      <c r="C139" s="88" t="s">
        <v>252</v>
      </c>
      <c r="D139" s="86" t="s">
        <v>253</v>
      </c>
      <c r="E139" s="89"/>
      <c r="F139" s="24">
        <f aca="true" t="shared" si="27" ref="F139:G142">F410</f>
        <v>0</v>
      </c>
      <c r="G139" s="24">
        <f t="shared" si="27"/>
        <v>0</v>
      </c>
      <c r="H139" s="160" t="e">
        <f t="shared" si="26"/>
        <v>#DIV/0!</v>
      </c>
    </row>
    <row r="140" spans="1:8" s="90" customFormat="1" ht="30" customHeight="1" hidden="1">
      <c r="A140" s="201"/>
      <c r="B140" s="87"/>
      <c r="C140" s="88" t="s">
        <v>254</v>
      </c>
      <c r="D140" s="86" t="s">
        <v>255</v>
      </c>
      <c r="E140" s="89"/>
      <c r="F140" s="24">
        <f t="shared" si="27"/>
        <v>0</v>
      </c>
      <c r="G140" s="24">
        <f t="shared" si="27"/>
        <v>0</v>
      </c>
      <c r="H140" s="160" t="e">
        <f t="shared" si="26"/>
        <v>#DIV/0!</v>
      </c>
    </row>
    <row r="141" spans="1:8" s="90" customFormat="1" ht="27.75" customHeight="1" hidden="1">
      <c r="A141" s="201"/>
      <c r="B141" s="87"/>
      <c r="C141" s="88" t="s">
        <v>256</v>
      </c>
      <c r="D141" s="86" t="s">
        <v>257</v>
      </c>
      <c r="E141" s="89"/>
      <c r="F141" s="24">
        <f t="shared" si="27"/>
        <v>0</v>
      </c>
      <c r="G141" s="24">
        <f t="shared" si="27"/>
        <v>0</v>
      </c>
      <c r="H141" s="160" t="e">
        <f t="shared" si="26"/>
        <v>#DIV/0!</v>
      </c>
    </row>
    <row r="142" spans="1:8" s="52" customFormat="1" ht="14.25" customHeight="1" hidden="1">
      <c r="A142" s="189"/>
      <c r="B142" s="239" t="s">
        <v>258</v>
      </c>
      <c r="C142" s="239"/>
      <c r="D142" s="73" t="s">
        <v>259</v>
      </c>
      <c r="E142" s="89"/>
      <c r="F142" s="24">
        <f t="shared" si="27"/>
        <v>0</v>
      </c>
      <c r="G142" s="24">
        <f t="shared" si="27"/>
        <v>0</v>
      </c>
      <c r="H142" s="160" t="e">
        <f t="shared" si="26"/>
        <v>#DIV/0!</v>
      </c>
    </row>
    <row r="143" spans="1:8" s="90" customFormat="1" ht="30.75" customHeight="1" hidden="1">
      <c r="A143" s="202"/>
      <c r="B143" s="251" t="s">
        <v>260</v>
      </c>
      <c r="C143" s="251"/>
      <c r="D143" s="83" t="s">
        <v>261</v>
      </c>
      <c r="E143" s="28">
        <f>E144+E145+E146</f>
        <v>0</v>
      </c>
      <c r="F143" s="28">
        <f>F144+F145+F146</f>
        <v>0</v>
      </c>
      <c r="G143" s="28">
        <f>G144+G145+G146</f>
        <v>0</v>
      </c>
      <c r="H143" s="185" t="e">
        <f t="shared" si="26"/>
        <v>#DIV/0!</v>
      </c>
    </row>
    <row r="144" spans="1:8" s="90" customFormat="1" ht="42" customHeight="1" hidden="1">
      <c r="A144" s="201"/>
      <c r="B144" s="87"/>
      <c r="C144" s="88" t="s">
        <v>262</v>
      </c>
      <c r="D144" s="86" t="s">
        <v>263</v>
      </c>
      <c r="E144" s="89"/>
      <c r="F144" s="24">
        <f aca="true" t="shared" si="28" ref="E144:G148">F415</f>
        <v>0</v>
      </c>
      <c r="G144" s="24">
        <f t="shared" si="28"/>
        <v>0</v>
      </c>
      <c r="H144" s="160" t="e">
        <f t="shared" si="26"/>
        <v>#DIV/0!</v>
      </c>
    </row>
    <row r="145" spans="1:8" s="90" customFormat="1" ht="32.25" customHeight="1" hidden="1">
      <c r="A145" s="201"/>
      <c r="B145" s="87"/>
      <c r="C145" s="88" t="s">
        <v>264</v>
      </c>
      <c r="D145" s="86" t="s">
        <v>265</v>
      </c>
      <c r="E145" s="89"/>
      <c r="F145" s="24">
        <f t="shared" si="28"/>
        <v>0</v>
      </c>
      <c r="G145" s="24">
        <f t="shared" si="28"/>
        <v>0</v>
      </c>
      <c r="H145" s="160" t="e">
        <f t="shared" si="26"/>
        <v>#DIV/0!</v>
      </c>
    </row>
    <row r="146" spans="1:8" s="90" customFormat="1" ht="30" customHeight="1" hidden="1">
      <c r="A146" s="201"/>
      <c r="B146" s="87"/>
      <c r="C146" s="88" t="s">
        <v>266</v>
      </c>
      <c r="D146" s="86" t="s">
        <v>267</v>
      </c>
      <c r="E146" s="89"/>
      <c r="F146" s="24">
        <f t="shared" si="28"/>
        <v>0</v>
      </c>
      <c r="G146" s="24">
        <f t="shared" si="28"/>
        <v>0</v>
      </c>
      <c r="H146" s="160" t="e">
        <f t="shared" si="26"/>
        <v>#DIV/0!</v>
      </c>
    </row>
    <row r="147" spans="1:8" s="52" customFormat="1" ht="23.25" customHeight="1">
      <c r="A147" s="189"/>
      <c r="B147" s="239" t="s">
        <v>415</v>
      </c>
      <c r="C147" s="239"/>
      <c r="D147" s="152" t="s">
        <v>414</v>
      </c>
      <c r="E147" s="89">
        <f>E420</f>
        <v>78099016</v>
      </c>
      <c r="F147" s="89">
        <f>F420</f>
        <v>78099016</v>
      </c>
      <c r="G147" s="89">
        <f>G420</f>
        <v>52195075</v>
      </c>
      <c r="H147" s="160">
        <f t="shared" si="26"/>
        <v>0.6683192397712155</v>
      </c>
    </row>
    <row r="148" spans="1:8" s="52" customFormat="1" ht="34.5" customHeight="1">
      <c r="A148" s="189"/>
      <c r="B148" s="239" t="s">
        <v>270</v>
      </c>
      <c r="C148" s="239"/>
      <c r="D148" s="152" t="s">
        <v>437</v>
      </c>
      <c r="E148" s="24">
        <f t="shared" si="28"/>
        <v>7200000</v>
      </c>
      <c r="F148" s="24">
        <f t="shared" si="28"/>
        <v>7200000</v>
      </c>
      <c r="G148" s="24">
        <f t="shared" si="28"/>
        <v>7167620</v>
      </c>
      <c r="H148" s="160">
        <f>G148/E148</f>
        <v>0.9955027777777777</v>
      </c>
    </row>
    <row r="149" spans="1:8" s="52" customFormat="1" ht="33.75" customHeight="1">
      <c r="A149" s="266" t="s">
        <v>271</v>
      </c>
      <c r="B149" s="266"/>
      <c r="C149" s="266"/>
      <c r="D149" s="40" t="s">
        <v>272</v>
      </c>
      <c r="E149" s="19">
        <f>E150+E151+E152+E153+E154+E155+E156+E157+E158+E159+E160+E161+E162+E163+E164</f>
        <v>5594000</v>
      </c>
      <c r="F149" s="19">
        <f>F150+F151+F152+F153+F154+F155+F156+F157+F158+F159+F160+F161+F162+F163+F164</f>
        <v>5594000</v>
      </c>
      <c r="G149" s="19">
        <f>G150+G151+G152+G153+G154+G155+G156+G157+G158+G159+G160+G161+G162+G163+G164</f>
        <v>4603608</v>
      </c>
      <c r="H149" s="161">
        <f aca="true" t="shared" si="29" ref="H149:H201">G149/E149</f>
        <v>0.82295459420808</v>
      </c>
    </row>
    <row r="150" spans="1:8" s="52" customFormat="1" ht="13.5" customHeight="1">
      <c r="A150" s="189"/>
      <c r="B150" s="228" t="s">
        <v>461</v>
      </c>
      <c r="C150" s="22"/>
      <c r="D150" s="229" t="s">
        <v>227</v>
      </c>
      <c r="E150" s="89"/>
      <c r="F150" s="89"/>
      <c r="G150" s="89"/>
      <c r="H150" s="89">
        <f>H397</f>
        <v>1</v>
      </c>
    </row>
    <row r="151" spans="1:8" s="52" customFormat="1" ht="13.5" customHeight="1" hidden="1">
      <c r="A151" s="189"/>
      <c r="B151" s="37" t="s">
        <v>275</v>
      </c>
      <c r="C151" s="22"/>
      <c r="D151" s="73" t="s">
        <v>276</v>
      </c>
      <c r="E151" s="89"/>
      <c r="F151" s="24">
        <f aca="true" t="shared" si="30" ref="F151:G155">F333</f>
        <v>0</v>
      </c>
      <c r="G151" s="24">
        <f t="shared" si="30"/>
        <v>0</v>
      </c>
      <c r="H151" s="160"/>
    </row>
    <row r="152" spans="1:8" s="52" customFormat="1" ht="13.5" customHeight="1" hidden="1">
      <c r="A152" s="189"/>
      <c r="B152" s="37" t="s">
        <v>277</v>
      </c>
      <c r="C152" s="22"/>
      <c r="D152" s="73" t="s">
        <v>278</v>
      </c>
      <c r="E152" s="89"/>
      <c r="F152" s="24">
        <f t="shared" si="30"/>
        <v>0</v>
      </c>
      <c r="G152" s="24">
        <f t="shared" si="30"/>
        <v>0</v>
      </c>
      <c r="H152" s="160"/>
    </row>
    <row r="153" spans="1:8" s="52" customFormat="1" ht="12.75" customHeight="1" hidden="1">
      <c r="A153" s="189"/>
      <c r="B153" s="37" t="s">
        <v>279</v>
      </c>
      <c r="C153" s="56"/>
      <c r="D153" s="73" t="s">
        <v>280</v>
      </c>
      <c r="E153" s="89"/>
      <c r="F153" s="24">
        <f t="shared" si="30"/>
        <v>0</v>
      </c>
      <c r="G153" s="24">
        <f t="shared" si="30"/>
        <v>0</v>
      </c>
      <c r="H153" s="160"/>
    </row>
    <row r="154" spans="1:8" s="52" customFormat="1" ht="12.75" customHeight="1" hidden="1">
      <c r="A154" s="189"/>
      <c r="B154" s="260" t="s">
        <v>281</v>
      </c>
      <c r="C154" s="260"/>
      <c r="D154" s="73" t="s">
        <v>282</v>
      </c>
      <c r="E154" s="89"/>
      <c r="F154" s="24">
        <f t="shared" si="30"/>
        <v>0</v>
      </c>
      <c r="G154" s="24">
        <f t="shared" si="30"/>
        <v>0</v>
      </c>
      <c r="H154" s="160"/>
    </row>
    <row r="155" spans="1:8" s="52" customFormat="1" ht="27" customHeight="1">
      <c r="A155" s="189"/>
      <c r="B155" s="239" t="s">
        <v>283</v>
      </c>
      <c r="C155" s="239"/>
      <c r="D155" s="73" t="s">
        <v>284</v>
      </c>
      <c r="E155" s="24">
        <f>E337</f>
        <v>60000</v>
      </c>
      <c r="F155" s="24">
        <f t="shared" si="30"/>
        <v>60000</v>
      </c>
      <c r="G155" s="24">
        <f t="shared" si="30"/>
        <v>16408</v>
      </c>
      <c r="H155" s="160">
        <f>G155/E155</f>
        <v>0.2734666666666667</v>
      </c>
    </row>
    <row r="156" spans="1:8" s="52" customFormat="1" ht="12.75" customHeight="1">
      <c r="A156" s="189"/>
      <c r="B156" s="37" t="s">
        <v>285</v>
      </c>
      <c r="C156" s="56"/>
      <c r="D156" s="73" t="s">
        <v>286</v>
      </c>
      <c r="E156" s="24"/>
      <c r="F156" s="24">
        <f aca="true" t="shared" si="31" ref="E156:F164">F338</f>
        <v>0</v>
      </c>
      <c r="G156" s="24">
        <f aca="true" t="shared" si="32" ref="G156:G164">G338</f>
        <v>0</v>
      </c>
      <c r="H156" s="160"/>
    </row>
    <row r="157" spans="1:8" s="52" customFormat="1" ht="12.75" customHeight="1" hidden="1">
      <c r="A157" s="189"/>
      <c r="B157" s="290" t="s">
        <v>287</v>
      </c>
      <c r="C157" s="290"/>
      <c r="D157" s="73" t="s">
        <v>288</v>
      </c>
      <c r="E157" s="24"/>
      <c r="F157" s="24">
        <f t="shared" si="31"/>
        <v>0</v>
      </c>
      <c r="G157" s="24">
        <f t="shared" si="32"/>
        <v>0</v>
      </c>
      <c r="H157" s="160"/>
    </row>
    <row r="158" spans="1:8" s="52" customFormat="1" ht="25.5" customHeight="1" hidden="1">
      <c r="A158" s="189"/>
      <c r="B158" s="263" t="s">
        <v>289</v>
      </c>
      <c r="C158" s="263"/>
      <c r="D158" s="73" t="s">
        <v>290</v>
      </c>
      <c r="E158" s="24"/>
      <c r="F158" s="24">
        <f t="shared" si="31"/>
        <v>0</v>
      </c>
      <c r="G158" s="24">
        <f t="shared" si="32"/>
        <v>0</v>
      </c>
      <c r="H158" s="160"/>
    </row>
    <row r="159" spans="1:8" s="52" customFormat="1" ht="27" customHeight="1">
      <c r="A159" s="189"/>
      <c r="B159" s="264" t="s">
        <v>291</v>
      </c>
      <c r="C159" s="264"/>
      <c r="D159" s="73" t="s">
        <v>292</v>
      </c>
      <c r="E159" s="24"/>
      <c r="F159" s="24">
        <f t="shared" si="31"/>
        <v>0</v>
      </c>
      <c r="G159" s="24">
        <f t="shared" si="32"/>
        <v>0</v>
      </c>
      <c r="H159" s="160"/>
    </row>
    <row r="160" spans="1:8" s="52" customFormat="1" ht="17.25" customHeight="1">
      <c r="A160" s="189"/>
      <c r="B160" s="37" t="s">
        <v>293</v>
      </c>
      <c r="C160" s="56"/>
      <c r="D160" s="73" t="s">
        <v>294</v>
      </c>
      <c r="E160" s="24">
        <f t="shared" si="31"/>
        <v>5534000</v>
      </c>
      <c r="F160" s="24">
        <f t="shared" si="31"/>
        <v>5534000</v>
      </c>
      <c r="G160" s="24">
        <f t="shared" si="32"/>
        <v>4587200</v>
      </c>
      <c r="H160" s="160">
        <f t="shared" si="29"/>
        <v>0.8289121792555114</v>
      </c>
    </row>
    <row r="161" spans="1:8" s="52" customFormat="1" ht="17.25" customHeight="1" hidden="1">
      <c r="A161" s="189"/>
      <c r="B161" s="37" t="s">
        <v>295</v>
      </c>
      <c r="C161" s="56"/>
      <c r="D161" s="73" t="s">
        <v>296</v>
      </c>
      <c r="E161" s="89"/>
      <c r="F161" s="24">
        <f t="shared" si="31"/>
        <v>0</v>
      </c>
      <c r="G161" s="24">
        <f t="shared" si="32"/>
        <v>0</v>
      </c>
      <c r="H161" s="160"/>
    </row>
    <row r="162" spans="1:8" s="52" customFormat="1" ht="17.25" customHeight="1" hidden="1">
      <c r="A162" s="189"/>
      <c r="B162" s="37" t="s">
        <v>297</v>
      </c>
      <c r="C162" s="56"/>
      <c r="D162" s="73" t="s">
        <v>298</v>
      </c>
      <c r="E162" s="89"/>
      <c r="F162" s="24">
        <f t="shared" si="31"/>
        <v>0</v>
      </c>
      <c r="G162" s="24">
        <f t="shared" si="32"/>
        <v>0</v>
      </c>
      <c r="H162" s="160"/>
    </row>
    <row r="163" spans="1:8" s="52" customFormat="1" ht="32.25" customHeight="1" hidden="1">
      <c r="A163" s="189"/>
      <c r="B163" s="239" t="s">
        <v>299</v>
      </c>
      <c r="C163" s="239"/>
      <c r="D163" s="73" t="s">
        <v>300</v>
      </c>
      <c r="E163" s="24">
        <f t="shared" si="31"/>
        <v>0</v>
      </c>
      <c r="F163" s="24">
        <f t="shared" si="31"/>
        <v>0</v>
      </c>
      <c r="G163" s="24">
        <f t="shared" si="32"/>
        <v>0</v>
      </c>
      <c r="H163" s="160"/>
    </row>
    <row r="164" spans="1:8" s="52" customFormat="1" ht="32.25" customHeight="1" hidden="1">
      <c r="A164" s="189"/>
      <c r="B164" s="264" t="s">
        <v>301</v>
      </c>
      <c r="C164" s="264"/>
      <c r="D164" s="73" t="s">
        <v>302</v>
      </c>
      <c r="E164" s="89"/>
      <c r="F164" s="24">
        <f t="shared" si="31"/>
        <v>0</v>
      </c>
      <c r="G164" s="24">
        <f t="shared" si="32"/>
        <v>0</v>
      </c>
      <c r="H164" s="160"/>
    </row>
    <row r="165" spans="1:8" s="52" customFormat="1" ht="32.25" customHeight="1" hidden="1">
      <c r="A165" s="189"/>
      <c r="B165" s="239" t="s">
        <v>415</v>
      </c>
      <c r="C165" s="239"/>
      <c r="D165" s="73" t="s">
        <v>414</v>
      </c>
      <c r="E165" s="89"/>
      <c r="F165" s="89"/>
      <c r="G165" s="89">
        <f>G420</f>
        <v>52195075</v>
      </c>
      <c r="H165" s="162" t="e">
        <f t="shared" si="29"/>
        <v>#DIV/0!</v>
      </c>
    </row>
    <row r="166" spans="1:8" s="52" customFormat="1" ht="20.25" customHeight="1">
      <c r="A166" s="298" t="s">
        <v>455</v>
      </c>
      <c r="B166" s="299"/>
      <c r="C166" s="299"/>
      <c r="D166" s="80" t="s">
        <v>304</v>
      </c>
      <c r="E166" s="19">
        <f>E167+E168+E169+E170+E171+E217</f>
        <v>1087959</v>
      </c>
      <c r="F166" s="19">
        <f>F167+F168+F169+F170+F171+F217</f>
        <v>1087959</v>
      </c>
      <c r="G166" s="19">
        <f>G167+G168+G169+G170+G171+G217</f>
        <v>141842</v>
      </c>
      <c r="H166" s="161">
        <f t="shared" si="29"/>
        <v>0.13037439829993594</v>
      </c>
    </row>
    <row r="167" spans="1:8" s="52" customFormat="1" ht="29.25" customHeight="1" hidden="1">
      <c r="A167" s="189"/>
      <c r="B167" s="37" t="s">
        <v>305</v>
      </c>
      <c r="C167" s="22"/>
      <c r="D167" s="73" t="s">
        <v>306</v>
      </c>
      <c r="E167" s="89"/>
      <c r="F167" s="24">
        <f aca="true" t="shared" si="33" ref="F167:G169">F348</f>
        <v>0</v>
      </c>
      <c r="G167" s="24">
        <f t="shared" si="33"/>
        <v>0</v>
      </c>
      <c r="H167" s="160"/>
    </row>
    <row r="168" spans="1:8" s="52" customFormat="1" ht="38.25" customHeight="1" hidden="1">
      <c r="A168" s="203"/>
      <c r="B168" s="239" t="s">
        <v>307</v>
      </c>
      <c r="C168" s="239"/>
      <c r="D168" s="73" t="s">
        <v>308</v>
      </c>
      <c r="E168" s="89"/>
      <c r="F168" s="24">
        <f t="shared" si="33"/>
        <v>0</v>
      </c>
      <c r="G168" s="24">
        <f t="shared" si="33"/>
        <v>0</v>
      </c>
      <c r="H168" s="160"/>
    </row>
    <row r="169" spans="1:8" s="52" customFormat="1" ht="25.5" customHeight="1" hidden="1">
      <c r="A169" s="203"/>
      <c r="B169" s="239" t="s">
        <v>309</v>
      </c>
      <c r="C169" s="239"/>
      <c r="D169" s="73" t="s">
        <v>310</v>
      </c>
      <c r="E169" s="89"/>
      <c r="F169" s="24">
        <f t="shared" si="33"/>
        <v>0</v>
      </c>
      <c r="G169" s="24">
        <f t="shared" si="33"/>
        <v>0</v>
      </c>
      <c r="H169" s="160"/>
    </row>
    <row r="170" spans="1:8" s="52" customFormat="1" ht="27" customHeight="1">
      <c r="A170" s="203"/>
      <c r="B170" s="265" t="s">
        <v>434</v>
      </c>
      <c r="C170" s="238"/>
      <c r="D170" s="152" t="s">
        <v>433</v>
      </c>
      <c r="E170" s="89">
        <f aca="true" t="shared" si="34" ref="E170:G171">E353</f>
        <v>120000</v>
      </c>
      <c r="F170" s="89">
        <f t="shared" si="34"/>
        <v>120000</v>
      </c>
      <c r="G170" s="89">
        <f t="shared" si="34"/>
        <v>90000</v>
      </c>
      <c r="H170" s="162">
        <f t="shared" si="29"/>
        <v>0.75</v>
      </c>
    </row>
    <row r="171" spans="1:8" s="52" customFormat="1" ht="27" customHeight="1">
      <c r="A171" s="203"/>
      <c r="B171" s="238" t="s">
        <v>418</v>
      </c>
      <c r="C171" s="238"/>
      <c r="D171" s="73" t="s">
        <v>419</v>
      </c>
      <c r="E171" s="89">
        <f t="shared" si="34"/>
        <v>17959</v>
      </c>
      <c r="F171" s="89">
        <f t="shared" si="34"/>
        <v>17959</v>
      </c>
      <c r="G171" s="89">
        <f t="shared" si="34"/>
        <v>17959</v>
      </c>
      <c r="H171" s="162">
        <f>G171/E171</f>
        <v>1</v>
      </c>
    </row>
    <row r="172" spans="1:8" s="52" customFormat="1" ht="30" customHeight="1" hidden="1">
      <c r="A172" s="252" t="s">
        <v>313</v>
      </c>
      <c r="B172" s="252"/>
      <c r="C172" s="252"/>
      <c r="D172" s="80" t="s">
        <v>314</v>
      </c>
      <c r="E172" s="19">
        <f>E421</f>
        <v>0</v>
      </c>
      <c r="F172" s="19">
        <f>F173+F177+F181+F185+F189+F193+F197+F201+F205+F209+F213</f>
        <v>0</v>
      </c>
      <c r="G172" s="19">
        <f>G173+G177+G181+G185+G189+G193+G197+G201+G205+G209+G213</f>
        <v>0</v>
      </c>
      <c r="H172" s="161" t="e">
        <f t="shared" si="29"/>
        <v>#DIV/0!</v>
      </c>
    </row>
    <row r="173" spans="1:8" s="52" customFormat="1" ht="24" customHeight="1" hidden="1">
      <c r="A173" s="204"/>
      <c r="B173" s="280" t="s">
        <v>315</v>
      </c>
      <c r="C173" s="280"/>
      <c r="D173" s="82" t="s">
        <v>316</v>
      </c>
      <c r="E173" s="28">
        <f>E174+E175+E176</f>
        <v>0</v>
      </c>
      <c r="F173" s="28">
        <f>F174+F175+F176</f>
        <v>0</v>
      </c>
      <c r="G173" s="28">
        <f>G174+G175+G176</f>
        <v>0</v>
      </c>
      <c r="H173" s="185" t="e">
        <f t="shared" si="29"/>
        <v>#DIV/0!</v>
      </c>
    </row>
    <row r="174" spans="1:8" s="52" customFormat="1" ht="15" customHeight="1" hidden="1">
      <c r="A174" s="203"/>
      <c r="B174" s="60"/>
      <c r="C174" s="91" t="s">
        <v>317</v>
      </c>
      <c r="D174" s="73" t="s">
        <v>318</v>
      </c>
      <c r="E174" s="89">
        <f>E423</f>
        <v>0</v>
      </c>
      <c r="F174" s="89">
        <f aca="true" t="shared" si="35" ref="F174:G176">F423</f>
        <v>0</v>
      </c>
      <c r="G174" s="89">
        <f t="shared" si="35"/>
        <v>0</v>
      </c>
      <c r="H174" s="162" t="e">
        <f t="shared" si="29"/>
        <v>#DIV/0!</v>
      </c>
    </row>
    <row r="175" spans="1:8" s="52" customFormat="1" ht="13.5" customHeight="1" hidden="1">
      <c r="A175" s="203"/>
      <c r="B175" s="60"/>
      <c r="C175" s="91" t="s">
        <v>319</v>
      </c>
      <c r="D175" s="73" t="s">
        <v>320</v>
      </c>
      <c r="E175" s="89">
        <f>E424</f>
        <v>0</v>
      </c>
      <c r="F175" s="89">
        <f t="shared" si="35"/>
        <v>0</v>
      </c>
      <c r="G175" s="89">
        <f t="shared" si="35"/>
        <v>0</v>
      </c>
      <c r="H175" s="162" t="e">
        <f t="shared" si="29"/>
        <v>#DIV/0!</v>
      </c>
    </row>
    <row r="176" spans="1:8" s="52" customFormat="1" ht="13.5" customHeight="1" hidden="1">
      <c r="A176" s="203"/>
      <c r="B176" s="60"/>
      <c r="C176" s="91" t="s">
        <v>321</v>
      </c>
      <c r="D176" s="73" t="s">
        <v>322</v>
      </c>
      <c r="E176" s="89">
        <f>E425</f>
        <v>0</v>
      </c>
      <c r="F176" s="89">
        <f t="shared" si="35"/>
        <v>0</v>
      </c>
      <c r="G176" s="89">
        <f t="shared" si="35"/>
        <v>0</v>
      </c>
      <c r="H176" s="162" t="e">
        <f t="shared" si="29"/>
        <v>#DIV/0!</v>
      </c>
    </row>
    <row r="177" spans="1:8" s="52" customFormat="1" ht="17.25" customHeight="1" hidden="1">
      <c r="A177" s="204"/>
      <c r="B177" s="280" t="s">
        <v>323</v>
      </c>
      <c r="C177" s="280"/>
      <c r="D177" s="82" t="s">
        <v>324</v>
      </c>
      <c r="E177" s="28">
        <f>E178+E179+E180</f>
        <v>0</v>
      </c>
      <c r="F177" s="28">
        <f>F178+F179+F180</f>
        <v>0</v>
      </c>
      <c r="G177" s="28">
        <f>G178+G179+G180</f>
        <v>0</v>
      </c>
      <c r="H177" s="185" t="e">
        <f t="shared" si="29"/>
        <v>#DIV/0!</v>
      </c>
    </row>
    <row r="178" spans="1:8" s="52" customFormat="1" ht="13.5" customHeight="1" hidden="1">
      <c r="A178" s="203"/>
      <c r="B178" s="60"/>
      <c r="C178" s="91" t="s">
        <v>317</v>
      </c>
      <c r="D178" s="73" t="s">
        <v>325</v>
      </c>
      <c r="E178" s="89">
        <f aca="true" t="shared" si="36" ref="E178:G180">E427</f>
        <v>0</v>
      </c>
      <c r="F178" s="89">
        <f t="shared" si="36"/>
        <v>0</v>
      </c>
      <c r="G178" s="89">
        <f t="shared" si="36"/>
        <v>0</v>
      </c>
      <c r="H178" s="162" t="e">
        <f t="shared" si="29"/>
        <v>#DIV/0!</v>
      </c>
    </row>
    <row r="179" spans="1:8" s="52" customFormat="1" ht="23.25" customHeight="1" hidden="1">
      <c r="A179" s="203"/>
      <c r="B179" s="60"/>
      <c r="C179" s="91" t="s">
        <v>319</v>
      </c>
      <c r="D179" s="73" t="s">
        <v>326</v>
      </c>
      <c r="E179" s="89"/>
      <c r="F179" s="89">
        <f t="shared" si="36"/>
        <v>0</v>
      </c>
      <c r="G179" s="89"/>
      <c r="H179" s="162" t="e">
        <f t="shared" si="29"/>
        <v>#DIV/0!</v>
      </c>
    </row>
    <row r="180" spans="1:8" s="52" customFormat="1" ht="13.5" customHeight="1" hidden="1">
      <c r="A180" s="203"/>
      <c r="B180" s="60"/>
      <c r="C180" s="91" t="s">
        <v>321</v>
      </c>
      <c r="D180" s="73" t="s">
        <v>327</v>
      </c>
      <c r="E180" s="89"/>
      <c r="F180" s="89">
        <f t="shared" si="36"/>
        <v>0</v>
      </c>
      <c r="G180" s="89"/>
      <c r="H180" s="162" t="e">
        <f t="shared" si="29"/>
        <v>#DIV/0!</v>
      </c>
    </row>
    <row r="181" spans="1:8" s="52" customFormat="1" ht="15" customHeight="1" hidden="1">
      <c r="A181" s="204"/>
      <c r="B181" s="280" t="s">
        <v>328</v>
      </c>
      <c r="C181" s="280"/>
      <c r="D181" s="82" t="s">
        <v>329</v>
      </c>
      <c r="E181" s="28" t="e">
        <f>E182+E183+E184</f>
        <v>#REF!</v>
      </c>
      <c r="F181" s="28">
        <f>F182+F183+F184</f>
        <v>0</v>
      </c>
      <c r="G181" s="28"/>
      <c r="H181" s="185" t="e">
        <f t="shared" si="29"/>
        <v>#REF!</v>
      </c>
    </row>
    <row r="182" spans="1:8" s="52" customFormat="1" ht="13.5" customHeight="1" hidden="1">
      <c r="A182" s="203"/>
      <c r="B182" s="60"/>
      <c r="C182" s="91" t="s">
        <v>317</v>
      </c>
      <c r="D182" s="73" t="s">
        <v>330</v>
      </c>
      <c r="E182" s="89" t="e">
        <f>F182+#REF!+#REF!+#REF!</f>
        <v>#REF!</v>
      </c>
      <c r="F182" s="89">
        <f>F431</f>
        <v>0</v>
      </c>
      <c r="G182" s="89"/>
      <c r="H182" s="162" t="e">
        <f t="shared" si="29"/>
        <v>#REF!</v>
      </c>
    </row>
    <row r="183" spans="1:8" s="52" customFormat="1" ht="13.5" customHeight="1" hidden="1">
      <c r="A183" s="203"/>
      <c r="B183" s="60"/>
      <c r="C183" s="91" t="s">
        <v>319</v>
      </c>
      <c r="D183" s="73" t="s">
        <v>331</v>
      </c>
      <c r="E183" s="89" t="e">
        <f>F183+#REF!+#REF!+#REF!</f>
        <v>#REF!</v>
      </c>
      <c r="F183" s="89">
        <f>F432</f>
        <v>0</v>
      </c>
      <c r="G183" s="89"/>
      <c r="H183" s="162" t="e">
        <f t="shared" si="29"/>
        <v>#REF!</v>
      </c>
    </row>
    <row r="184" spans="1:8" s="52" customFormat="1" ht="13.5" customHeight="1" hidden="1">
      <c r="A184" s="203"/>
      <c r="B184" s="60"/>
      <c r="C184" s="91" t="s">
        <v>321</v>
      </c>
      <c r="D184" s="73" t="s">
        <v>332</v>
      </c>
      <c r="E184" s="89" t="e">
        <f>F184+#REF!+#REF!+#REF!</f>
        <v>#REF!</v>
      </c>
      <c r="F184" s="89">
        <f>F433</f>
        <v>0</v>
      </c>
      <c r="G184" s="89"/>
      <c r="H184" s="162" t="e">
        <f t="shared" si="29"/>
        <v>#REF!</v>
      </c>
    </row>
    <row r="185" spans="1:8" s="52" customFormat="1" ht="25.5" customHeight="1" hidden="1">
      <c r="A185" s="204"/>
      <c r="B185" s="280" t="s">
        <v>333</v>
      </c>
      <c r="C185" s="280"/>
      <c r="D185" s="82" t="s">
        <v>334</v>
      </c>
      <c r="E185" s="28" t="e">
        <f>E186+E187+E188</f>
        <v>#REF!</v>
      </c>
      <c r="F185" s="28">
        <f>F186+F187+F188</f>
        <v>0</v>
      </c>
      <c r="G185" s="28"/>
      <c r="H185" s="185" t="e">
        <f t="shared" si="29"/>
        <v>#REF!</v>
      </c>
    </row>
    <row r="186" spans="1:8" s="52" customFormat="1" ht="13.5" customHeight="1" hidden="1">
      <c r="A186" s="203"/>
      <c r="B186" s="60"/>
      <c r="C186" s="91" t="s">
        <v>317</v>
      </c>
      <c r="D186" s="73" t="s">
        <v>335</v>
      </c>
      <c r="E186" s="89" t="e">
        <f>F186+#REF!+#REF!+#REF!</f>
        <v>#REF!</v>
      </c>
      <c r="F186" s="89">
        <f>F435</f>
        <v>0</v>
      </c>
      <c r="G186" s="89"/>
      <c r="H186" s="162" t="e">
        <f t="shared" si="29"/>
        <v>#REF!</v>
      </c>
    </row>
    <row r="187" spans="1:8" s="52" customFormat="1" ht="13.5" customHeight="1" hidden="1">
      <c r="A187" s="203"/>
      <c r="B187" s="60"/>
      <c r="C187" s="91" t="s">
        <v>319</v>
      </c>
      <c r="D187" s="73" t="s">
        <v>336</v>
      </c>
      <c r="E187" s="89" t="e">
        <f>F187+#REF!+#REF!+#REF!</f>
        <v>#REF!</v>
      </c>
      <c r="F187" s="89">
        <f>F436</f>
        <v>0</v>
      </c>
      <c r="G187" s="89"/>
      <c r="H187" s="162" t="e">
        <f t="shared" si="29"/>
        <v>#REF!</v>
      </c>
    </row>
    <row r="188" spans="1:8" s="52" customFormat="1" ht="13.5" customHeight="1" hidden="1">
      <c r="A188" s="203"/>
      <c r="B188" s="60"/>
      <c r="C188" s="91" t="s">
        <v>321</v>
      </c>
      <c r="D188" s="73" t="s">
        <v>337</v>
      </c>
      <c r="E188" s="89" t="e">
        <f>F188+#REF!+#REF!+#REF!</f>
        <v>#REF!</v>
      </c>
      <c r="F188" s="89">
        <f>F437</f>
        <v>0</v>
      </c>
      <c r="G188" s="89"/>
      <c r="H188" s="162" t="e">
        <f t="shared" si="29"/>
        <v>#REF!</v>
      </c>
    </row>
    <row r="189" spans="1:8" s="52" customFormat="1" ht="17.25" customHeight="1" hidden="1">
      <c r="A189" s="204"/>
      <c r="B189" s="280" t="s">
        <v>338</v>
      </c>
      <c r="C189" s="280"/>
      <c r="D189" s="82" t="s">
        <v>339</v>
      </c>
      <c r="E189" s="28" t="e">
        <f>E190+E191+E192</f>
        <v>#REF!</v>
      </c>
      <c r="F189" s="28">
        <f>F190+F191+F192</f>
        <v>0</v>
      </c>
      <c r="G189" s="28"/>
      <c r="H189" s="185" t="e">
        <f t="shared" si="29"/>
        <v>#REF!</v>
      </c>
    </row>
    <row r="190" spans="1:8" s="52" customFormat="1" ht="13.5" customHeight="1" hidden="1">
      <c r="A190" s="203"/>
      <c r="B190" s="60"/>
      <c r="C190" s="91" t="s">
        <v>317</v>
      </c>
      <c r="D190" s="73" t="s">
        <v>340</v>
      </c>
      <c r="E190" s="89" t="e">
        <f>F190+#REF!+#REF!+#REF!</f>
        <v>#REF!</v>
      </c>
      <c r="F190" s="89">
        <f>F439</f>
        <v>0</v>
      </c>
      <c r="G190" s="89"/>
      <c r="H190" s="162" t="e">
        <f t="shared" si="29"/>
        <v>#REF!</v>
      </c>
    </row>
    <row r="191" spans="1:8" s="52" customFormat="1" ht="13.5" customHeight="1" hidden="1">
      <c r="A191" s="203"/>
      <c r="B191" s="60"/>
      <c r="C191" s="91" t="s">
        <v>319</v>
      </c>
      <c r="D191" s="73" t="s">
        <v>341</v>
      </c>
      <c r="E191" s="89" t="e">
        <f>F191+#REF!+#REF!+#REF!</f>
        <v>#REF!</v>
      </c>
      <c r="F191" s="89">
        <f>F440</f>
        <v>0</v>
      </c>
      <c r="G191" s="89"/>
      <c r="H191" s="162" t="e">
        <f t="shared" si="29"/>
        <v>#REF!</v>
      </c>
    </row>
    <row r="192" spans="1:8" s="52" customFormat="1" ht="13.5" customHeight="1" hidden="1">
      <c r="A192" s="203"/>
      <c r="B192" s="60"/>
      <c r="C192" s="91" t="s">
        <v>321</v>
      </c>
      <c r="D192" s="73" t="s">
        <v>342</v>
      </c>
      <c r="E192" s="89" t="e">
        <f>F192+#REF!+#REF!+#REF!</f>
        <v>#REF!</v>
      </c>
      <c r="F192" s="89">
        <f>F441</f>
        <v>0</v>
      </c>
      <c r="G192" s="89"/>
      <c r="H192" s="162" t="e">
        <f t="shared" si="29"/>
        <v>#REF!</v>
      </c>
    </row>
    <row r="193" spans="1:8" s="52" customFormat="1" ht="25.5" customHeight="1" hidden="1">
      <c r="A193" s="204"/>
      <c r="B193" s="280" t="s">
        <v>343</v>
      </c>
      <c r="C193" s="280"/>
      <c r="D193" s="82" t="s">
        <v>344</v>
      </c>
      <c r="E193" s="28" t="e">
        <f>E194+E195+E196</f>
        <v>#REF!</v>
      </c>
      <c r="F193" s="28">
        <f>F194+F195+F196</f>
        <v>0</v>
      </c>
      <c r="G193" s="28"/>
      <c r="H193" s="185" t="e">
        <f t="shared" si="29"/>
        <v>#REF!</v>
      </c>
    </row>
    <row r="194" spans="1:8" s="52" customFormat="1" ht="13.5" customHeight="1" hidden="1">
      <c r="A194" s="203"/>
      <c r="B194" s="60"/>
      <c r="C194" s="91" t="s">
        <v>317</v>
      </c>
      <c r="D194" s="73" t="s">
        <v>345</v>
      </c>
      <c r="E194" s="89" t="e">
        <f>F194+#REF!+#REF!+#REF!</f>
        <v>#REF!</v>
      </c>
      <c r="F194" s="89">
        <f>F443</f>
        <v>0</v>
      </c>
      <c r="G194" s="89"/>
      <c r="H194" s="162" t="e">
        <f t="shared" si="29"/>
        <v>#REF!</v>
      </c>
    </row>
    <row r="195" spans="1:8" s="52" customFormat="1" ht="13.5" customHeight="1" hidden="1">
      <c r="A195" s="203"/>
      <c r="B195" s="60"/>
      <c r="C195" s="91" t="s">
        <v>319</v>
      </c>
      <c r="D195" s="73" t="s">
        <v>346</v>
      </c>
      <c r="E195" s="89" t="e">
        <f>F195+#REF!+#REF!+#REF!</f>
        <v>#REF!</v>
      </c>
      <c r="F195" s="89">
        <f>F444</f>
        <v>0</v>
      </c>
      <c r="G195" s="89"/>
      <c r="H195" s="162" t="e">
        <f t="shared" si="29"/>
        <v>#REF!</v>
      </c>
    </row>
    <row r="196" spans="1:8" s="52" customFormat="1" ht="13.5" customHeight="1" hidden="1">
      <c r="A196" s="203"/>
      <c r="B196" s="60"/>
      <c r="C196" s="91" t="s">
        <v>321</v>
      </c>
      <c r="D196" s="73" t="s">
        <v>347</v>
      </c>
      <c r="E196" s="89" t="e">
        <f>F196+#REF!+#REF!+#REF!</f>
        <v>#REF!</v>
      </c>
      <c r="F196" s="89">
        <f>F445</f>
        <v>0</v>
      </c>
      <c r="G196" s="89"/>
      <c r="H196" s="162" t="e">
        <f t="shared" si="29"/>
        <v>#REF!</v>
      </c>
    </row>
    <row r="197" spans="1:8" s="52" customFormat="1" ht="28.5" customHeight="1" hidden="1">
      <c r="A197" s="204"/>
      <c r="B197" s="291" t="s">
        <v>348</v>
      </c>
      <c r="C197" s="291"/>
      <c r="D197" s="82" t="s">
        <v>349</v>
      </c>
      <c r="E197" s="28">
        <f>E198+E199+E200</f>
        <v>0</v>
      </c>
      <c r="F197" s="28">
        <f>F198+F199+F200</f>
        <v>0</v>
      </c>
      <c r="G197" s="28">
        <f>G198+G199+G200</f>
        <v>0</v>
      </c>
      <c r="H197" s="185" t="e">
        <f t="shared" si="29"/>
        <v>#DIV/0!</v>
      </c>
    </row>
    <row r="198" spans="1:8" s="52" customFormat="1" ht="13.5" customHeight="1" hidden="1">
      <c r="A198" s="203"/>
      <c r="B198" s="60"/>
      <c r="C198" s="91" t="s">
        <v>317</v>
      </c>
      <c r="D198" s="73" t="s">
        <v>350</v>
      </c>
      <c r="E198" s="89">
        <f aca="true" t="shared" si="37" ref="E198:G200">E447</f>
        <v>0</v>
      </c>
      <c r="F198" s="89">
        <f t="shared" si="37"/>
        <v>0</v>
      </c>
      <c r="G198" s="89">
        <f t="shared" si="37"/>
        <v>0</v>
      </c>
      <c r="H198" s="162" t="e">
        <f t="shared" si="29"/>
        <v>#DIV/0!</v>
      </c>
    </row>
    <row r="199" spans="1:8" s="52" customFormat="1" ht="13.5" customHeight="1" hidden="1">
      <c r="A199" s="203"/>
      <c r="B199" s="60"/>
      <c r="C199" s="91" t="s">
        <v>319</v>
      </c>
      <c r="D199" s="73" t="s">
        <v>351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2" t="e">
        <f t="shared" si="29"/>
        <v>#DIV/0!</v>
      </c>
    </row>
    <row r="200" spans="1:8" s="52" customFormat="1" ht="13.5" customHeight="1" hidden="1">
      <c r="A200" s="203"/>
      <c r="B200" s="60"/>
      <c r="C200" s="91" t="s">
        <v>321</v>
      </c>
      <c r="D200" s="73" t="s">
        <v>352</v>
      </c>
      <c r="E200" s="89">
        <f t="shared" si="37"/>
        <v>0</v>
      </c>
      <c r="F200" s="89">
        <f t="shared" si="37"/>
        <v>0</v>
      </c>
      <c r="G200" s="89">
        <f t="shared" si="37"/>
        <v>0</v>
      </c>
      <c r="H200" s="162" t="e">
        <f t="shared" si="29"/>
        <v>#DIV/0!</v>
      </c>
    </row>
    <row r="201" spans="1:8" s="52" customFormat="1" ht="27.75" customHeight="1" hidden="1">
      <c r="A201" s="204"/>
      <c r="B201" s="280" t="s">
        <v>353</v>
      </c>
      <c r="C201" s="280"/>
      <c r="D201" s="82" t="s">
        <v>354</v>
      </c>
      <c r="E201" s="28" t="e">
        <f>E202+E203+E204</f>
        <v>#REF!</v>
      </c>
      <c r="F201" s="28">
        <f>F202+F203+F204</f>
        <v>0</v>
      </c>
      <c r="G201" s="28"/>
      <c r="H201" s="185" t="e">
        <f t="shared" si="29"/>
        <v>#REF!</v>
      </c>
    </row>
    <row r="202" spans="1:8" s="52" customFormat="1" ht="15" customHeight="1" hidden="1">
      <c r="A202" s="203"/>
      <c r="B202" s="60"/>
      <c r="C202" s="91" t="s">
        <v>317</v>
      </c>
      <c r="D202" s="73" t="s">
        <v>355</v>
      </c>
      <c r="E202" s="89" t="e">
        <f>F202+#REF!+#REF!+#REF!</f>
        <v>#REF!</v>
      </c>
      <c r="F202" s="89">
        <f>F451</f>
        <v>0</v>
      </c>
      <c r="G202" s="89"/>
      <c r="H202" s="162" t="e">
        <f aca="true" t="shared" si="38" ref="H202:H267">G202/E202</f>
        <v>#REF!</v>
      </c>
    </row>
    <row r="203" spans="1:8" s="52" customFormat="1" ht="15" customHeight="1" hidden="1">
      <c r="A203" s="203"/>
      <c r="B203" s="60"/>
      <c r="C203" s="91" t="s">
        <v>319</v>
      </c>
      <c r="D203" s="73" t="s">
        <v>356</v>
      </c>
      <c r="E203" s="89" t="e">
        <f>F203+#REF!+#REF!+#REF!</f>
        <v>#REF!</v>
      </c>
      <c r="F203" s="89">
        <f>F452</f>
        <v>0</v>
      </c>
      <c r="G203" s="89"/>
      <c r="H203" s="162" t="e">
        <f t="shared" si="38"/>
        <v>#REF!</v>
      </c>
    </row>
    <row r="204" spans="1:8" s="52" customFormat="1" ht="15" customHeight="1" hidden="1">
      <c r="A204" s="203"/>
      <c r="B204" s="60"/>
      <c r="C204" s="91" t="s">
        <v>321</v>
      </c>
      <c r="D204" s="73" t="s">
        <v>357</v>
      </c>
      <c r="E204" s="89" t="e">
        <f>F204+#REF!+#REF!+#REF!</f>
        <v>#REF!</v>
      </c>
      <c r="F204" s="89">
        <f>F453</f>
        <v>0</v>
      </c>
      <c r="G204" s="89"/>
      <c r="H204" s="162" t="e">
        <f t="shared" si="38"/>
        <v>#REF!</v>
      </c>
    </row>
    <row r="205" spans="1:8" s="52" customFormat="1" ht="17.25" customHeight="1" hidden="1">
      <c r="A205" s="204"/>
      <c r="B205" s="280" t="s">
        <v>358</v>
      </c>
      <c r="C205" s="280"/>
      <c r="D205" s="82" t="s">
        <v>359</v>
      </c>
      <c r="E205" s="28" t="e">
        <f>E206+E207+E208</f>
        <v>#REF!</v>
      </c>
      <c r="F205" s="28">
        <f>F206+F207+F208</f>
        <v>0</v>
      </c>
      <c r="G205" s="28"/>
      <c r="H205" s="185" t="e">
        <f t="shared" si="38"/>
        <v>#REF!</v>
      </c>
    </row>
    <row r="206" spans="1:8" s="52" customFormat="1" ht="15" customHeight="1" hidden="1">
      <c r="A206" s="203"/>
      <c r="B206" s="60"/>
      <c r="C206" s="91" t="s">
        <v>317</v>
      </c>
      <c r="D206" s="73" t="s">
        <v>360</v>
      </c>
      <c r="E206" s="89" t="e">
        <f>F206+#REF!+#REF!+#REF!</f>
        <v>#REF!</v>
      </c>
      <c r="F206" s="89">
        <f>F455</f>
        <v>0</v>
      </c>
      <c r="G206" s="89"/>
      <c r="H206" s="162" t="e">
        <f t="shared" si="38"/>
        <v>#REF!</v>
      </c>
    </row>
    <row r="207" spans="1:8" s="52" customFormat="1" ht="15" customHeight="1" hidden="1">
      <c r="A207" s="203"/>
      <c r="B207" s="60"/>
      <c r="C207" s="91" t="s">
        <v>319</v>
      </c>
      <c r="D207" s="73" t="s">
        <v>361</v>
      </c>
      <c r="E207" s="89" t="e">
        <f>F207+#REF!+#REF!+#REF!</f>
        <v>#REF!</v>
      </c>
      <c r="F207" s="89">
        <f>F456</f>
        <v>0</v>
      </c>
      <c r="G207" s="89"/>
      <c r="H207" s="162" t="e">
        <f t="shared" si="38"/>
        <v>#REF!</v>
      </c>
    </row>
    <row r="208" spans="1:8" s="52" customFormat="1" ht="15" customHeight="1" hidden="1">
      <c r="A208" s="203"/>
      <c r="B208" s="60"/>
      <c r="C208" s="91" t="s">
        <v>321</v>
      </c>
      <c r="D208" s="73" t="s">
        <v>362</v>
      </c>
      <c r="E208" s="89" t="e">
        <f>F208+#REF!+#REF!+#REF!</f>
        <v>#REF!</v>
      </c>
      <c r="F208" s="89">
        <f>F457</f>
        <v>0</v>
      </c>
      <c r="G208" s="89"/>
      <c r="H208" s="162" t="e">
        <f t="shared" si="38"/>
        <v>#REF!</v>
      </c>
    </row>
    <row r="209" spans="1:8" s="52" customFormat="1" ht="15" customHeight="1" hidden="1">
      <c r="A209" s="204"/>
      <c r="B209" s="280" t="s">
        <v>363</v>
      </c>
      <c r="C209" s="280"/>
      <c r="D209" s="82" t="s">
        <v>364</v>
      </c>
      <c r="E209" s="28" t="e">
        <f>E210+E211+E212</f>
        <v>#REF!</v>
      </c>
      <c r="F209" s="28">
        <f>F210+F211+F212</f>
        <v>0</v>
      </c>
      <c r="G209" s="28"/>
      <c r="H209" s="185" t="e">
        <f t="shared" si="38"/>
        <v>#REF!</v>
      </c>
    </row>
    <row r="210" spans="1:8" s="52" customFormat="1" ht="15" customHeight="1" hidden="1">
      <c r="A210" s="203"/>
      <c r="B210" s="60"/>
      <c r="C210" s="91" t="s">
        <v>317</v>
      </c>
      <c r="D210" s="73" t="s">
        <v>365</v>
      </c>
      <c r="E210" s="89" t="e">
        <f>F210+#REF!+#REF!+#REF!</f>
        <v>#REF!</v>
      </c>
      <c r="F210" s="89">
        <f>F459</f>
        <v>0</v>
      </c>
      <c r="G210" s="89"/>
      <c r="H210" s="162" t="e">
        <f t="shared" si="38"/>
        <v>#REF!</v>
      </c>
    </row>
    <row r="211" spans="1:8" s="52" customFormat="1" ht="15" customHeight="1" hidden="1">
      <c r="A211" s="203"/>
      <c r="B211" s="60"/>
      <c r="C211" s="91" t="s">
        <v>319</v>
      </c>
      <c r="D211" s="73" t="s">
        <v>366</v>
      </c>
      <c r="E211" s="89" t="e">
        <f>F211+#REF!+#REF!+#REF!</f>
        <v>#REF!</v>
      </c>
      <c r="F211" s="89">
        <f>F460</f>
        <v>0</v>
      </c>
      <c r="G211" s="89"/>
      <c r="H211" s="162" t="e">
        <f t="shared" si="38"/>
        <v>#REF!</v>
      </c>
    </row>
    <row r="212" spans="1:8" s="52" customFormat="1" ht="15" customHeight="1" hidden="1">
      <c r="A212" s="203"/>
      <c r="B212" s="60"/>
      <c r="C212" s="91" t="s">
        <v>367</v>
      </c>
      <c r="D212" s="73" t="s">
        <v>368</v>
      </c>
      <c r="E212" s="89" t="e">
        <f>F212+#REF!+#REF!+#REF!</f>
        <v>#REF!</v>
      </c>
      <c r="F212" s="89">
        <f>F461</f>
        <v>0</v>
      </c>
      <c r="G212" s="89"/>
      <c r="H212" s="162" t="e">
        <f t="shared" si="38"/>
        <v>#REF!</v>
      </c>
    </row>
    <row r="213" spans="1:8" s="52" customFormat="1" ht="27" customHeight="1" hidden="1">
      <c r="A213" s="204"/>
      <c r="B213" s="280" t="s">
        <v>369</v>
      </c>
      <c r="C213" s="280"/>
      <c r="D213" s="82" t="s">
        <v>370</v>
      </c>
      <c r="E213" s="28" t="e">
        <f>E214+E215+E216</f>
        <v>#REF!</v>
      </c>
      <c r="F213" s="28">
        <f>F214+F215+F216</f>
        <v>0</v>
      </c>
      <c r="G213" s="28"/>
      <c r="H213" s="185" t="e">
        <f t="shared" si="38"/>
        <v>#REF!</v>
      </c>
    </row>
    <row r="214" spans="1:8" s="52" customFormat="1" ht="15" customHeight="1" hidden="1">
      <c r="A214" s="203"/>
      <c r="B214" s="60"/>
      <c r="C214" s="91" t="s">
        <v>317</v>
      </c>
      <c r="D214" s="73" t="s">
        <v>371</v>
      </c>
      <c r="E214" s="89" t="e">
        <f>F214+#REF!+#REF!+#REF!</f>
        <v>#REF!</v>
      </c>
      <c r="F214" s="89">
        <f>F463</f>
        <v>0</v>
      </c>
      <c r="G214" s="89"/>
      <c r="H214" s="162" t="e">
        <f t="shared" si="38"/>
        <v>#REF!</v>
      </c>
    </row>
    <row r="215" spans="1:8" s="52" customFormat="1" ht="15" customHeight="1" hidden="1">
      <c r="A215" s="203"/>
      <c r="B215" s="60"/>
      <c r="C215" s="91" t="s">
        <v>319</v>
      </c>
      <c r="D215" s="73" t="s">
        <v>372</v>
      </c>
      <c r="E215" s="89" t="e">
        <f>F215+#REF!+#REF!+#REF!</f>
        <v>#REF!</v>
      </c>
      <c r="F215" s="89">
        <f>F464</f>
        <v>0</v>
      </c>
      <c r="G215" s="89"/>
      <c r="H215" s="162" t="e">
        <f t="shared" si="38"/>
        <v>#REF!</v>
      </c>
    </row>
    <row r="216" spans="1:8" s="52" customFormat="1" ht="15" customHeight="1" hidden="1">
      <c r="A216" s="281"/>
      <c r="B216" s="281"/>
      <c r="C216" s="91" t="s">
        <v>367</v>
      </c>
      <c r="D216" s="73" t="s">
        <v>373</v>
      </c>
      <c r="E216" s="89" t="e">
        <f>F216+#REF!+#REF!+#REF!</f>
        <v>#REF!</v>
      </c>
      <c r="F216" s="89">
        <f>F465</f>
        <v>0</v>
      </c>
      <c r="G216" s="89"/>
      <c r="H216" s="162" t="e">
        <f t="shared" si="38"/>
        <v>#REF!</v>
      </c>
    </row>
    <row r="217" spans="1:8" s="52" customFormat="1" ht="41.25" customHeight="1">
      <c r="A217" s="158"/>
      <c r="B217" s="296" t="s">
        <v>453</v>
      </c>
      <c r="C217" s="297"/>
      <c r="D217" s="152" t="s">
        <v>454</v>
      </c>
      <c r="E217" s="89">
        <f>E467</f>
        <v>950000</v>
      </c>
      <c r="F217" s="89">
        <f>F467</f>
        <v>950000</v>
      </c>
      <c r="G217" s="89">
        <f>G467</f>
        <v>33883</v>
      </c>
      <c r="H217" s="162">
        <f>G217/E217</f>
        <v>0.035666315789473685</v>
      </c>
    </row>
    <row r="218" spans="1:8" s="52" customFormat="1" ht="44.25" customHeight="1">
      <c r="A218" s="254" t="s">
        <v>421</v>
      </c>
      <c r="B218" s="254"/>
      <c r="C218" s="254"/>
      <c r="D218" s="144" t="s">
        <v>6</v>
      </c>
      <c r="E218" s="145">
        <f>E219+E223+E227</f>
        <v>41843860</v>
      </c>
      <c r="F218" s="145">
        <f>F219+F223+F227</f>
        <v>41843860</v>
      </c>
      <c r="G218" s="145">
        <f>G219+G223+G227</f>
        <v>9987395</v>
      </c>
      <c r="H218" s="168">
        <f t="shared" si="38"/>
        <v>0.238682449468094</v>
      </c>
    </row>
    <row r="219" spans="1:8" s="52" customFormat="1" ht="34.5" customHeight="1">
      <c r="A219" s="205"/>
      <c r="B219" s="255" t="s">
        <v>422</v>
      </c>
      <c r="C219" s="256"/>
      <c r="D219" s="146" t="s">
        <v>423</v>
      </c>
      <c r="E219" s="147">
        <f>E220+E221+E222</f>
        <v>36955784</v>
      </c>
      <c r="F219" s="147">
        <f>F220+F221+F222</f>
        <v>36955784</v>
      </c>
      <c r="G219" s="147">
        <f>G220+G221+G222</f>
        <v>7891722</v>
      </c>
      <c r="H219" s="169">
        <f t="shared" si="38"/>
        <v>0.21354497580135223</v>
      </c>
    </row>
    <row r="220" spans="1:8" s="52" customFormat="1" ht="15" customHeight="1">
      <c r="A220" s="148"/>
      <c r="B220" s="148"/>
      <c r="C220" s="149" t="s">
        <v>317</v>
      </c>
      <c r="D220" s="150" t="s">
        <v>424</v>
      </c>
      <c r="E220" s="1">
        <f aca="true" t="shared" si="39" ref="E220:G222">E470</f>
        <v>23676229</v>
      </c>
      <c r="F220" s="1">
        <f t="shared" si="39"/>
        <v>23676229</v>
      </c>
      <c r="G220" s="1">
        <f t="shared" si="39"/>
        <v>4845150</v>
      </c>
      <c r="H220" s="163">
        <f t="shared" si="38"/>
        <v>0.20464196388707</v>
      </c>
    </row>
    <row r="221" spans="1:8" s="52" customFormat="1" ht="15" customHeight="1">
      <c r="A221" s="148"/>
      <c r="B221" s="148"/>
      <c r="C221" s="149" t="s">
        <v>319</v>
      </c>
      <c r="D221" s="150" t="s">
        <v>425</v>
      </c>
      <c r="E221" s="1">
        <f t="shared" si="39"/>
        <v>13009555</v>
      </c>
      <c r="F221" s="1">
        <f t="shared" si="39"/>
        <v>13009555</v>
      </c>
      <c r="G221" s="1">
        <f t="shared" si="39"/>
        <v>2783766</v>
      </c>
      <c r="H221" s="163">
        <f t="shared" si="38"/>
        <v>0.2139785719034971</v>
      </c>
    </row>
    <row r="222" spans="1:8" s="52" customFormat="1" ht="15" customHeight="1">
      <c r="A222" s="148"/>
      <c r="B222" s="148"/>
      <c r="C222" s="149" t="s">
        <v>321</v>
      </c>
      <c r="D222" s="150" t="s">
        <v>426</v>
      </c>
      <c r="E222" s="1">
        <f t="shared" si="39"/>
        <v>270000</v>
      </c>
      <c r="F222" s="1">
        <f t="shared" si="39"/>
        <v>270000</v>
      </c>
      <c r="G222" s="1">
        <f t="shared" si="39"/>
        <v>262806</v>
      </c>
      <c r="H222" s="163">
        <f t="shared" si="38"/>
        <v>0.9733555555555555</v>
      </c>
    </row>
    <row r="223" spans="1:8" s="52" customFormat="1" ht="15" customHeight="1">
      <c r="A223" s="206"/>
      <c r="B223" s="282" t="s">
        <v>427</v>
      </c>
      <c r="C223" s="283"/>
      <c r="D223" s="146" t="s">
        <v>428</v>
      </c>
      <c r="E223" s="147">
        <f>E224+E225+E226</f>
        <v>2016890</v>
      </c>
      <c r="F223" s="147">
        <f>F224+F225+F226</f>
        <v>2016890</v>
      </c>
      <c r="G223" s="147">
        <f>G224+G225+G226</f>
        <v>1314858</v>
      </c>
      <c r="H223" s="169">
        <f t="shared" si="38"/>
        <v>0.6519235059918984</v>
      </c>
    </row>
    <row r="224" spans="1:8" s="52" customFormat="1" ht="15" customHeight="1">
      <c r="A224" s="148"/>
      <c r="B224" s="148"/>
      <c r="C224" s="149" t="s">
        <v>317</v>
      </c>
      <c r="D224" s="150" t="s">
        <v>429</v>
      </c>
      <c r="E224" s="1">
        <f>E474</f>
        <v>1116000</v>
      </c>
      <c r="F224" s="1">
        <f>F474</f>
        <v>1116000</v>
      </c>
      <c r="G224" s="1">
        <f>G474</f>
        <v>640657</v>
      </c>
      <c r="H224" s="163">
        <f t="shared" si="38"/>
        <v>0.57406541218638</v>
      </c>
    </row>
    <row r="225" spans="1:8" s="52" customFormat="1" ht="15" customHeight="1">
      <c r="A225" s="148"/>
      <c r="B225" s="148"/>
      <c r="C225" s="149" t="s">
        <v>319</v>
      </c>
      <c r="D225" s="150" t="s">
        <v>430</v>
      </c>
      <c r="E225" s="1">
        <f aca="true" t="shared" si="40" ref="E225:G226">E475</f>
        <v>572890</v>
      </c>
      <c r="F225" s="1">
        <f t="shared" si="40"/>
        <v>572890</v>
      </c>
      <c r="G225" s="1">
        <f t="shared" si="40"/>
        <v>346201</v>
      </c>
      <c r="H225" s="163">
        <f t="shared" si="38"/>
        <v>0.6043062367993856</v>
      </c>
    </row>
    <row r="226" spans="1:8" s="52" customFormat="1" ht="15" customHeight="1">
      <c r="A226" s="148"/>
      <c r="B226" s="148"/>
      <c r="C226" s="149" t="s">
        <v>321</v>
      </c>
      <c r="D226" s="150" t="s">
        <v>431</v>
      </c>
      <c r="E226" s="1">
        <f t="shared" si="40"/>
        <v>328000</v>
      </c>
      <c r="F226" s="1">
        <f t="shared" si="40"/>
        <v>328000</v>
      </c>
      <c r="G226" s="1">
        <f t="shared" si="40"/>
        <v>328000</v>
      </c>
      <c r="H226" s="163">
        <f t="shared" si="38"/>
        <v>1</v>
      </c>
    </row>
    <row r="227" spans="1:8" s="52" customFormat="1" ht="15" customHeight="1">
      <c r="A227" s="206"/>
      <c r="B227" s="282" t="s">
        <v>446</v>
      </c>
      <c r="C227" s="283"/>
      <c r="D227" s="146" t="s">
        <v>447</v>
      </c>
      <c r="E227" s="147">
        <f>E229+E228+E230</f>
        <v>2871186</v>
      </c>
      <c r="F227" s="147">
        <f>F229+F228+F230</f>
        <v>2871186</v>
      </c>
      <c r="G227" s="147">
        <f>G229+G228+G230</f>
        <v>780815</v>
      </c>
      <c r="H227" s="169">
        <f t="shared" si="38"/>
        <v>0.2719485954584621</v>
      </c>
    </row>
    <row r="228" spans="1:8" s="52" customFormat="1" ht="15" customHeight="1">
      <c r="A228" s="148"/>
      <c r="B228" s="148"/>
      <c r="C228" s="149" t="s">
        <v>317</v>
      </c>
      <c r="D228" s="150" t="s">
        <v>448</v>
      </c>
      <c r="E228" s="1">
        <f aca="true" t="shared" si="41" ref="E228:G230">E478</f>
        <v>2337500</v>
      </c>
      <c r="F228" s="1">
        <f t="shared" si="41"/>
        <v>2337500</v>
      </c>
      <c r="G228" s="1">
        <f t="shared" si="41"/>
        <v>607848</v>
      </c>
      <c r="H228" s="163">
        <f t="shared" si="38"/>
        <v>0.26004192513368984</v>
      </c>
    </row>
    <row r="229" spans="1:8" s="52" customFormat="1" ht="15" customHeight="1">
      <c r="A229" s="148"/>
      <c r="B229" s="148"/>
      <c r="C229" s="149" t="s">
        <v>319</v>
      </c>
      <c r="D229" s="150" t="s">
        <v>449</v>
      </c>
      <c r="E229" s="1">
        <f t="shared" si="41"/>
        <v>173686</v>
      </c>
      <c r="F229" s="1">
        <f t="shared" si="41"/>
        <v>173686</v>
      </c>
      <c r="G229" s="1">
        <f t="shared" si="41"/>
        <v>172967</v>
      </c>
      <c r="H229" s="163">
        <f t="shared" si="38"/>
        <v>0.9958603456812869</v>
      </c>
    </row>
    <row r="230" spans="1:8" s="52" customFormat="1" ht="15" customHeight="1">
      <c r="A230" s="148"/>
      <c r="B230" s="148"/>
      <c r="C230" s="149" t="s">
        <v>321</v>
      </c>
      <c r="D230" s="150" t="s">
        <v>451</v>
      </c>
      <c r="E230" s="1">
        <f t="shared" si="41"/>
        <v>360000</v>
      </c>
      <c r="F230" s="1">
        <f t="shared" si="41"/>
        <v>360000</v>
      </c>
      <c r="G230" s="1">
        <f t="shared" si="41"/>
        <v>0</v>
      </c>
      <c r="H230" s="163"/>
    </row>
    <row r="231" spans="1:8" ht="36" customHeight="1">
      <c r="A231" s="261" t="s">
        <v>404</v>
      </c>
      <c r="B231" s="261"/>
      <c r="C231" s="261"/>
      <c r="D231" s="207" t="s">
        <v>4</v>
      </c>
      <c r="E231" s="208">
        <f>E233+E328+E321</f>
        <v>260890114</v>
      </c>
      <c r="F231" s="208">
        <f>F233+F328+F321</f>
        <v>260890114</v>
      </c>
      <c r="G231" s="208">
        <f>G233+G328+G321</f>
        <v>257293495</v>
      </c>
      <c r="H231" s="209">
        <f t="shared" si="38"/>
        <v>0.9862140464241584</v>
      </c>
    </row>
    <row r="232" spans="1:8" ht="15" customHeight="1">
      <c r="A232" s="92" t="s">
        <v>374</v>
      </c>
      <c r="B232" s="92"/>
      <c r="C232" s="92"/>
      <c r="D232" s="92" t="s">
        <v>6</v>
      </c>
      <c r="E232" s="151">
        <f>E233-E264-E317+E321</f>
        <v>249010190</v>
      </c>
      <c r="F232" s="151">
        <f>F233-F264-F317+F321</f>
        <v>249010190</v>
      </c>
      <c r="G232" s="151">
        <f>G233-G264-G317+G321</f>
        <v>230184789</v>
      </c>
      <c r="H232" s="210">
        <f t="shared" si="38"/>
        <v>0.924399073788908</v>
      </c>
    </row>
    <row r="233" spans="1:8" ht="15" customHeight="1">
      <c r="A233" s="180" t="s">
        <v>7</v>
      </c>
      <c r="B233" s="94"/>
      <c r="C233" s="95"/>
      <c r="D233" s="15" t="s">
        <v>8</v>
      </c>
      <c r="E233" s="151">
        <f>E234+E283</f>
        <v>255158155</v>
      </c>
      <c r="F233" s="151">
        <f>F234+F283</f>
        <v>255158155</v>
      </c>
      <c r="G233" s="151">
        <f>G234+G283</f>
        <v>252581928</v>
      </c>
      <c r="H233" s="210">
        <f t="shared" si="38"/>
        <v>0.9899034110824324</v>
      </c>
    </row>
    <row r="234" spans="1:8" ht="15" customHeight="1">
      <c r="A234" s="92" t="s">
        <v>9</v>
      </c>
      <c r="B234" s="92"/>
      <c r="C234" s="92"/>
      <c r="D234" s="15" t="s">
        <v>10</v>
      </c>
      <c r="E234" s="151">
        <f>E235+E252+E263+E280</f>
        <v>282623563</v>
      </c>
      <c r="F234" s="151">
        <f>F235+F252+F263+F280</f>
        <v>282623563</v>
      </c>
      <c r="G234" s="151">
        <f>G235+G252+G263+G280</f>
        <v>261262839</v>
      </c>
      <c r="H234" s="210">
        <f t="shared" si="38"/>
        <v>0.9244198757765997</v>
      </c>
    </row>
    <row r="235" spans="1:8" ht="15" customHeight="1">
      <c r="A235" s="92" t="s">
        <v>11</v>
      </c>
      <c r="B235" s="92"/>
      <c r="C235" s="92"/>
      <c r="D235" s="15" t="s">
        <v>12</v>
      </c>
      <c r="E235" s="151">
        <f>E236+E239+E247</f>
        <v>164875699</v>
      </c>
      <c r="F235" s="151">
        <f>F236+F239+F247</f>
        <v>164875699</v>
      </c>
      <c r="G235" s="151">
        <f>G236+G239+G247</f>
        <v>150792034</v>
      </c>
      <c r="H235" s="210">
        <f t="shared" si="38"/>
        <v>0.9145801043730526</v>
      </c>
    </row>
    <row r="236" spans="1:8" ht="30.75" customHeight="1">
      <c r="A236" s="279" t="s">
        <v>13</v>
      </c>
      <c r="B236" s="279"/>
      <c r="C236" s="279"/>
      <c r="D236" s="96" t="s">
        <v>14</v>
      </c>
      <c r="E236" s="93">
        <f aca="true" t="shared" si="42" ref="E236:G237">E237</f>
        <v>7650000</v>
      </c>
      <c r="F236" s="93">
        <f t="shared" si="42"/>
        <v>7650000</v>
      </c>
      <c r="G236" s="211">
        <f t="shared" si="42"/>
        <v>6889877</v>
      </c>
      <c r="H236" s="212">
        <f t="shared" si="38"/>
        <v>0.9006375163398693</v>
      </c>
    </row>
    <row r="237" spans="1:8" ht="15" customHeight="1">
      <c r="A237" s="25" t="s">
        <v>15</v>
      </c>
      <c r="B237" s="35"/>
      <c r="C237" s="26"/>
      <c r="D237" s="97" t="s">
        <v>16</v>
      </c>
      <c r="E237" s="98">
        <f t="shared" si="42"/>
        <v>7650000</v>
      </c>
      <c r="F237" s="98">
        <f t="shared" si="42"/>
        <v>7650000</v>
      </c>
      <c r="G237" s="98">
        <f t="shared" si="42"/>
        <v>6889877</v>
      </c>
      <c r="H237" s="164">
        <f t="shared" si="38"/>
        <v>0.9006375163398693</v>
      </c>
    </row>
    <row r="238" spans="1:8" ht="15" customHeight="1">
      <c r="A238" s="184"/>
      <c r="B238" s="21" t="s">
        <v>375</v>
      </c>
      <c r="C238" s="22"/>
      <c r="D238" s="23" t="s">
        <v>17</v>
      </c>
      <c r="E238" s="99">
        <v>7650000</v>
      </c>
      <c r="F238" s="100">
        <v>7650000</v>
      </c>
      <c r="G238" s="100">
        <v>6889877</v>
      </c>
      <c r="H238" s="166">
        <f t="shared" si="38"/>
        <v>0.9006375163398693</v>
      </c>
    </row>
    <row r="239" spans="1:8" ht="31.5" customHeight="1">
      <c r="A239" s="278" t="s">
        <v>18</v>
      </c>
      <c r="B239" s="278"/>
      <c r="C239" s="278"/>
      <c r="D239" s="18" t="s">
        <v>19</v>
      </c>
      <c r="E239" s="101">
        <f>E240+E243</f>
        <v>154562500</v>
      </c>
      <c r="F239" s="101">
        <f>F240+F243</f>
        <v>154562500</v>
      </c>
      <c r="G239" s="101">
        <f>G240+G243</f>
        <v>141435234</v>
      </c>
      <c r="H239" s="165">
        <f t="shared" si="38"/>
        <v>0.9150682345329559</v>
      </c>
    </row>
    <row r="240" spans="1:8" ht="15" customHeight="1">
      <c r="A240" s="25" t="s">
        <v>20</v>
      </c>
      <c r="B240" s="25"/>
      <c r="C240" s="46"/>
      <c r="D240" s="27" t="s">
        <v>21</v>
      </c>
      <c r="E240" s="98">
        <f>E241+E242</f>
        <v>710000</v>
      </c>
      <c r="F240" s="98">
        <f>F241+F242</f>
        <v>710000</v>
      </c>
      <c r="G240" s="98">
        <f>G241+G242</f>
        <v>686838</v>
      </c>
      <c r="H240" s="164">
        <f t="shared" si="38"/>
        <v>0.9673774647887324</v>
      </c>
    </row>
    <row r="241" spans="1:8" ht="15" customHeight="1">
      <c r="A241" s="184"/>
      <c r="B241" s="102" t="s">
        <v>22</v>
      </c>
      <c r="C241" s="21"/>
      <c r="D241" s="23" t="s">
        <v>23</v>
      </c>
      <c r="E241" s="99"/>
      <c r="F241" s="100"/>
      <c r="G241" s="100"/>
      <c r="H241" s="166"/>
    </row>
    <row r="242" spans="1:8" ht="15" customHeight="1">
      <c r="A242" s="21"/>
      <c r="B242" s="37" t="s">
        <v>376</v>
      </c>
      <c r="C242" s="37"/>
      <c r="D242" s="23" t="s">
        <v>25</v>
      </c>
      <c r="E242" s="99">
        <v>710000</v>
      </c>
      <c r="F242" s="100">
        <v>710000</v>
      </c>
      <c r="G242" s="100">
        <v>686838</v>
      </c>
      <c r="H242" s="166">
        <f t="shared" si="38"/>
        <v>0.9673774647887324</v>
      </c>
    </row>
    <row r="243" spans="1:8" ht="15" customHeight="1">
      <c r="A243" s="46" t="s">
        <v>26</v>
      </c>
      <c r="B243" s="45"/>
      <c r="C243" s="62"/>
      <c r="D243" s="27" t="s">
        <v>27</v>
      </c>
      <c r="E243" s="98">
        <f>E244+E245+E246</f>
        <v>153852500</v>
      </c>
      <c r="F243" s="98">
        <f>F244+F245+F246</f>
        <v>153852500</v>
      </c>
      <c r="G243" s="98">
        <f>G244+G245+G246</f>
        <v>140748396</v>
      </c>
      <c r="H243" s="164">
        <f>G243/E243</f>
        <v>0.9148268373929576</v>
      </c>
    </row>
    <row r="244" spans="1:8" ht="15" customHeight="1">
      <c r="A244" s="189"/>
      <c r="B244" s="37" t="s">
        <v>28</v>
      </c>
      <c r="C244" s="22"/>
      <c r="D244" s="23" t="s">
        <v>29</v>
      </c>
      <c r="E244" s="99">
        <v>142983000</v>
      </c>
      <c r="F244" s="99">
        <v>142983000</v>
      </c>
      <c r="G244" s="100">
        <v>130196895</v>
      </c>
      <c r="H244" s="166">
        <f t="shared" si="38"/>
        <v>0.9105760475021506</v>
      </c>
    </row>
    <row r="245" spans="1:8" ht="20.25" customHeight="1">
      <c r="A245" s="189"/>
      <c r="B245" s="270" t="s">
        <v>459</v>
      </c>
      <c r="C245" s="271"/>
      <c r="D245" s="155" t="s">
        <v>442</v>
      </c>
      <c r="E245" s="99">
        <v>4519000</v>
      </c>
      <c r="F245" s="100">
        <v>4519000</v>
      </c>
      <c r="G245" s="100">
        <v>4201001</v>
      </c>
      <c r="H245" s="166">
        <f t="shared" si="38"/>
        <v>0.9296306705023235</v>
      </c>
    </row>
    <row r="246" spans="1:8" ht="18" customHeight="1">
      <c r="A246" s="189"/>
      <c r="B246" s="276" t="s">
        <v>456</v>
      </c>
      <c r="C246" s="277"/>
      <c r="D246" s="153" t="s">
        <v>457</v>
      </c>
      <c r="E246" s="99">
        <v>6350500</v>
      </c>
      <c r="F246" s="100">
        <v>6350500</v>
      </c>
      <c r="G246" s="100">
        <v>6350500</v>
      </c>
      <c r="H246" s="166">
        <f t="shared" si="38"/>
        <v>1</v>
      </c>
    </row>
    <row r="247" spans="1:8" ht="15" customHeight="1">
      <c r="A247" s="103" t="s">
        <v>30</v>
      </c>
      <c r="B247" s="103"/>
      <c r="C247" s="17"/>
      <c r="D247" s="40" t="s">
        <v>31</v>
      </c>
      <c r="E247" s="101">
        <f aca="true" t="shared" si="43" ref="E247:G248">E248</f>
        <v>2663199</v>
      </c>
      <c r="F247" s="101">
        <f t="shared" si="43"/>
        <v>2663199</v>
      </c>
      <c r="G247" s="101">
        <f t="shared" si="43"/>
        <v>2466923</v>
      </c>
      <c r="H247" s="165">
        <f t="shared" si="38"/>
        <v>0.9263006632249411</v>
      </c>
    </row>
    <row r="248" spans="1:8" ht="15" customHeight="1">
      <c r="A248" s="25" t="s">
        <v>32</v>
      </c>
      <c r="B248" s="35"/>
      <c r="C248" s="26"/>
      <c r="D248" s="97" t="s">
        <v>33</v>
      </c>
      <c r="E248" s="98">
        <f t="shared" si="43"/>
        <v>2663199</v>
      </c>
      <c r="F248" s="98">
        <f t="shared" si="43"/>
        <v>2663199</v>
      </c>
      <c r="G248" s="98">
        <f t="shared" si="43"/>
        <v>2466923</v>
      </c>
      <c r="H248" s="164">
        <f t="shared" si="38"/>
        <v>0.9263006632249411</v>
      </c>
    </row>
    <row r="249" spans="1:8" ht="15" customHeight="1">
      <c r="A249" s="189"/>
      <c r="B249" s="37" t="s">
        <v>34</v>
      </c>
      <c r="C249" s="22"/>
      <c r="D249" s="23" t="s">
        <v>35</v>
      </c>
      <c r="E249" s="99">
        <v>2663199</v>
      </c>
      <c r="F249" s="99">
        <v>2663199</v>
      </c>
      <c r="G249" s="100">
        <v>2466923</v>
      </c>
      <c r="H249" s="166">
        <f t="shared" si="38"/>
        <v>0.9263006632249411</v>
      </c>
    </row>
    <row r="250" spans="1:8" ht="15" customHeight="1" hidden="1">
      <c r="A250" s="103" t="s">
        <v>36</v>
      </c>
      <c r="B250" s="104"/>
      <c r="C250" s="105"/>
      <c r="D250" s="43" t="s">
        <v>37</v>
      </c>
      <c r="E250" s="101">
        <f>E251</f>
        <v>0</v>
      </c>
      <c r="F250" s="101">
        <f>F251</f>
        <v>0</v>
      </c>
      <c r="G250" s="101">
        <f>G251</f>
        <v>0</v>
      </c>
      <c r="H250" s="165"/>
    </row>
    <row r="251" spans="1:8" ht="15" customHeight="1" hidden="1">
      <c r="A251" s="189"/>
      <c r="B251" s="37" t="s">
        <v>38</v>
      </c>
      <c r="C251" s="22"/>
      <c r="D251" s="44" t="s">
        <v>39</v>
      </c>
      <c r="E251" s="99"/>
      <c r="F251" s="100"/>
      <c r="G251" s="100"/>
      <c r="H251" s="166"/>
    </row>
    <row r="252" spans="1:8" ht="15" customHeight="1">
      <c r="A252" s="103" t="s">
        <v>40</v>
      </c>
      <c r="B252" s="103"/>
      <c r="C252" s="17"/>
      <c r="D252" s="40" t="s">
        <v>41</v>
      </c>
      <c r="E252" s="101">
        <f>E253</f>
        <v>47354841</v>
      </c>
      <c r="F252" s="101">
        <f>F253</f>
        <v>47354841</v>
      </c>
      <c r="G252" s="101">
        <f>G253</f>
        <v>45681614</v>
      </c>
      <c r="H252" s="165">
        <f t="shared" si="38"/>
        <v>0.9646661890386243</v>
      </c>
    </row>
    <row r="253" spans="1:8" ht="15" customHeight="1">
      <c r="A253" s="46" t="s">
        <v>42</v>
      </c>
      <c r="B253" s="45"/>
      <c r="C253" s="46"/>
      <c r="D253" s="47" t="s">
        <v>43</v>
      </c>
      <c r="E253" s="98">
        <f>E254+E257+E261+E262</f>
        <v>47354841</v>
      </c>
      <c r="F253" s="98">
        <f>F254+F257+F261+F262</f>
        <v>47354841</v>
      </c>
      <c r="G253" s="98">
        <f>G254+G257+G261+G262</f>
        <v>45681614</v>
      </c>
      <c r="H253" s="164">
        <f t="shared" si="38"/>
        <v>0.9646661890386243</v>
      </c>
    </row>
    <row r="254" spans="1:8" ht="15" customHeight="1">
      <c r="A254" s="190"/>
      <c r="B254" s="25" t="s">
        <v>44</v>
      </c>
      <c r="C254" s="45"/>
      <c r="D254" s="47" t="s">
        <v>45</v>
      </c>
      <c r="E254" s="98">
        <f>E255+E256</f>
        <v>38069267</v>
      </c>
      <c r="F254" s="98">
        <f>F255+F256</f>
        <v>38069267</v>
      </c>
      <c r="G254" s="98">
        <f>G255+G256</f>
        <v>36938474</v>
      </c>
      <c r="H254" s="164">
        <f t="shared" si="38"/>
        <v>0.9702964336035154</v>
      </c>
    </row>
    <row r="255" spans="1:8" ht="15" customHeight="1">
      <c r="A255" s="190"/>
      <c r="B255" s="37"/>
      <c r="C255" s="22" t="s">
        <v>46</v>
      </c>
      <c r="D255" s="48" t="s">
        <v>47</v>
      </c>
      <c r="E255" s="99">
        <v>13930625</v>
      </c>
      <c r="F255" s="100">
        <v>13930625</v>
      </c>
      <c r="G255" s="100">
        <v>13080886</v>
      </c>
      <c r="H255" s="166">
        <f t="shared" si="38"/>
        <v>0.9390020907173943</v>
      </c>
    </row>
    <row r="256" spans="1:8" ht="15" customHeight="1">
      <c r="A256" s="190"/>
      <c r="B256" s="37"/>
      <c r="C256" s="22" t="s">
        <v>48</v>
      </c>
      <c r="D256" s="48" t="s">
        <v>49</v>
      </c>
      <c r="E256" s="99">
        <v>24138642</v>
      </c>
      <c r="F256" s="100">
        <v>24138642</v>
      </c>
      <c r="G256" s="100">
        <v>23857588</v>
      </c>
      <c r="H256" s="166">
        <f t="shared" si="38"/>
        <v>0.9883566772314698</v>
      </c>
    </row>
    <row r="257" spans="1:8" ht="15" customHeight="1">
      <c r="A257" s="190"/>
      <c r="B257" s="25" t="s">
        <v>50</v>
      </c>
      <c r="C257" s="49"/>
      <c r="D257" s="47" t="s">
        <v>51</v>
      </c>
      <c r="E257" s="98">
        <f>E258+E259+E260</f>
        <v>7084574</v>
      </c>
      <c r="F257" s="98">
        <f>F258+F259+F260</f>
        <v>7084574</v>
      </c>
      <c r="G257" s="98">
        <f>G258+G259+G260</f>
        <v>6433490</v>
      </c>
      <c r="H257" s="164">
        <f t="shared" si="38"/>
        <v>0.9080983556668333</v>
      </c>
    </row>
    <row r="258" spans="1:8" ht="15" customHeight="1">
      <c r="A258" s="190"/>
      <c r="B258" s="37"/>
      <c r="C258" s="22" t="s">
        <v>52</v>
      </c>
      <c r="D258" s="48" t="s">
        <v>53</v>
      </c>
      <c r="E258" s="99">
        <v>3495483</v>
      </c>
      <c r="F258" s="100">
        <v>3495483</v>
      </c>
      <c r="G258" s="100">
        <v>3335187</v>
      </c>
      <c r="H258" s="166">
        <f t="shared" si="38"/>
        <v>0.9541419597806655</v>
      </c>
    </row>
    <row r="259" spans="1:8" ht="15" customHeight="1">
      <c r="A259" s="190"/>
      <c r="B259" s="37"/>
      <c r="C259" s="22" t="s">
        <v>54</v>
      </c>
      <c r="D259" s="48" t="s">
        <v>55</v>
      </c>
      <c r="E259" s="99">
        <v>2500720</v>
      </c>
      <c r="F259" s="99">
        <v>2500720</v>
      </c>
      <c r="G259" s="100">
        <v>2156579</v>
      </c>
      <c r="H259" s="166">
        <f t="shared" si="38"/>
        <v>0.8623832336287149</v>
      </c>
    </row>
    <row r="260" spans="1:8" ht="15" customHeight="1">
      <c r="A260" s="190"/>
      <c r="B260" s="37"/>
      <c r="C260" s="22" t="s">
        <v>56</v>
      </c>
      <c r="D260" s="48" t="s">
        <v>57</v>
      </c>
      <c r="E260" s="99">
        <v>1088371</v>
      </c>
      <c r="F260" s="100">
        <v>1088371</v>
      </c>
      <c r="G260" s="100">
        <v>941724</v>
      </c>
      <c r="H260" s="166">
        <f t="shared" si="38"/>
        <v>0.8652600997270232</v>
      </c>
    </row>
    <row r="261" spans="1:8" ht="15" customHeight="1">
      <c r="A261" s="190"/>
      <c r="B261" s="37" t="s">
        <v>58</v>
      </c>
      <c r="C261" s="22"/>
      <c r="D261" s="50" t="s">
        <v>59</v>
      </c>
      <c r="E261" s="99">
        <v>2201000</v>
      </c>
      <c r="F261" s="100">
        <v>2201000</v>
      </c>
      <c r="G261" s="100">
        <v>2309650</v>
      </c>
      <c r="H261" s="166">
        <f t="shared" si="38"/>
        <v>1.0493639254884144</v>
      </c>
    </row>
    <row r="262" spans="1:8" ht="15" customHeight="1">
      <c r="A262" s="190"/>
      <c r="B262" s="21" t="s">
        <v>60</v>
      </c>
      <c r="C262" s="22"/>
      <c r="D262" s="50" t="s">
        <v>61</v>
      </c>
      <c r="E262" s="99"/>
      <c r="F262" s="100"/>
      <c r="G262" s="100"/>
      <c r="H262" s="166"/>
    </row>
    <row r="263" spans="1:8" ht="15" customHeight="1">
      <c r="A263" s="103" t="s">
        <v>62</v>
      </c>
      <c r="B263" s="103"/>
      <c r="C263" s="17"/>
      <c r="D263" s="40" t="s">
        <v>63</v>
      </c>
      <c r="E263" s="101">
        <f>E264+E269+E271+E274</f>
        <v>70390023</v>
      </c>
      <c r="F263" s="101">
        <f>F264+F269+F271+F274</f>
        <v>70390023</v>
      </c>
      <c r="G263" s="101">
        <f>G264+G269+G271+G274</f>
        <v>64786550</v>
      </c>
      <c r="H263" s="165">
        <f t="shared" si="38"/>
        <v>0.9203939313956468</v>
      </c>
    </row>
    <row r="264" spans="1:8" ht="15" customHeight="1">
      <c r="A264" s="247" t="s">
        <v>377</v>
      </c>
      <c r="B264" s="247"/>
      <c r="C264" s="247"/>
      <c r="D264" s="47" t="s">
        <v>65</v>
      </c>
      <c r="E264" s="98">
        <f>E265+E266+E267+E268</f>
        <v>55098200</v>
      </c>
      <c r="F264" s="98">
        <f>F265+F266+F267+F268</f>
        <v>55098200</v>
      </c>
      <c r="G264" s="98">
        <f>G265+G266+G267+G268</f>
        <v>50982177</v>
      </c>
      <c r="H264" s="164">
        <f t="shared" si="38"/>
        <v>0.925296597710996</v>
      </c>
    </row>
    <row r="265" spans="1:8" ht="25.5" customHeight="1" hidden="1">
      <c r="A265" s="190"/>
      <c r="B265" s="262" t="s">
        <v>66</v>
      </c>
      <c r="C265" s="262"/>
      <c r="D265" s="50" t="s">
        <v>67</v>
      </c>
      <c r="E265" s="99"/>
      <c r="F265" s="100"/>
      <c r="G265" s="100"/>
      <c r="H265" s="166"/>
    </row>
    <row r="266" spans="1:8" ht="25.5" customHeight="1">
      <c r="A266" s="190"/>
      <c r="B266" s="262" t="s">
        <v>68</v>
      </c>
      <c r="C266" s="262"/>
      <c r="D266" s="50" t="s">
        <v>69</v>
      </c>
      <c r="E266" s="99">
        <v>52557000</v>
      </c>
      <c r="F266" s="100">
        <v>52557000</v>
      </c>
      <c r="G266" s="100">
        <v>49750534</v>
      </c>
      <c r="H266" s="166">
        <f t="shared" si="38"/>
        <v>0.9466014802975816</v>
      </c>
    </row>
    <row r="267" spans="1:8" ht="25.5" customHeight="1">
      <c r="A267" s="190"/>
      <c r="B267" s="274" t="s">
        <v>438</v>
      </c>
      <c r="C267" s="275"/>
      <c r="D267" s="153" t="s">
        <v>71</v>
      </c>
      <c r="E267" s="99">
        <v>2045200</v>
      </c>
      <c r="F267" s="100">
        <v>2045200</v>
      </c>
      <c r="G267" s="100">
        <v>771643</v>
      </c>
      <c r="H267" s="166">
        <f t="shared" si="38"/>
        <v>0.3772946411108938</v>
      </c>
    </row>
    <row r="268" spans="1:8" ht="25.5" customHeight="1">
      <c r="A268" s="190"/>
      <c r="B268" s="272" t="s">
        <v>435</v>
      </c>
      <c r="C268" s="273"/>
      <c r="D268" s="153" t="s">
        <v>436</v>
      </c>
      <c r="E268" s="99">
        <v>496000</v>
      </c>
      <c r="F268" s="99">
        <v>496000</v>
      </c>
      <c r="G268" s="100">
        <v>460000</v>
      </c>
      <c r="H268" s="166">
        <f aca="true" t="shared" si="44" ref="H268:H332">G268/E268</f>
        <v>0.9274193548387096</v>
      </c>
    </row>
    <row r="269" spans="1:8" ht="15" customHeight="1" hidden="1">
      <c r="A269" s="25" t="s">
        <v>74</v>
      </c>
      <c r="B269" s="45"/>
      <c r="C269" s="74"/>
      <c r="D269" s="27" t="s">
        <v>75</v>
      </c>
      <c r="E269" s="98">
        <f>E270</f>
        <v>0</v>
      </c>
      <c r="F269" s="98">
        <f>F270</f>
        <v>0</v>
      </c>
      <c r="G269" s="98">
        <f>G270</f>
        <v>0</v>
      </c>
      <c r="H269" s="164"/>
    </row>
    <row r="270" spans="1:8" ht="15" customHeight="1" hidden="1">
      <c r="A270" s="21"/>
      <c r="B270" s="21" t="s">
        <v>76</v>
      </c>
      <c r="C270" s="22"/>
      <c r="D270" s="54" t="s">
        <v>77</v>
      </c>
      <c r="E270" s="99">
        <v>0</v>
      </c>
      <c r="F270" s="100">
        <v>0</v>
      </c>
      <c r="G270" s="100">
        <v>0</v>
      </c>
      <c r="H270" s="166"/>
    </row>
    <row r="271" spans="1:8" ht="15" customHeight="1">
      <c r="A271" s="191" t="s">
        <v>78</v>
      </c>
      <c r="B271" s="45"/>
      <c r="C271" s="62"/>
      <c r="D271" s="27" t="s">
        <v>79</v>
      </c>
      <c r="E271" s="98">
        <f>E272+E273</f>
        <v>90000</v>
      </c>
      <c r="F271" s="98">
        <f>F272+F273</f>
        <v>90000</v>
      </c>
      <c r="G271" s="98">
        <f>G272+G273</f>
        <v>86703</v>
      </c>
      <c r="H271" s="164">
        <f t="shared" si="44"/>
        <v>0.9633666666666667</v>
      </c>
    </row>
    <row r="272" spans="1:8" ht="15" customHeight="1">
      <c r="A272" s="190"/>
      <c r="B272" s="37" t="s">
        <v>80</v>
      </c>
      <c r="C272" s="22"/>
      <c r="D272" s="23" t="s">
        <v>81</v>
      </c>
      <c r="E272" s="99">
        <v>90000</v>
      </c>
      <c r="F272" s="100">
        <v>90000</v>
      </c>
      <c r="G272" s="100">
        <v>86703</v>
      </c>
      <c r="H272" s="166">
        <f t="shared" si="44"/>
        <v>0.9633666666666667</v>
      </c>
    </row>
    <row r="273" spans="1:8" ht="15" customHeight="1">
      <c r="A273" s="190"/>
      <c r="B273" s="55" t="s">
        <v>82</v>
      </c>
      <c r="C273" s="22"/>
      <c r="D273" s="23" t="s">
        <v>83</v>
      </c>
      <c r="E273" s="99"/>
      <c r="F273" s="100"/>
      <c r="G273" s="100"/>
      <c r="H273" s="166"/>
    </row>
    <row r="274" spans="1:8" ht="30" customHeight="1">
      <c r="A274" s="269" t="s">
        <v>84</v>
      </c>
      <c r="B274" s="269"/>
      <c r="C274" s="269"/>
      <c r="D274" s="27" t="s">
        <v>85</v>
      </c>
      <c r="E274" s="98">
        <f>E275+E278+E279</f>
        <v>15201823</v>
      </c>
      <c r="F274" s="98">
        <f>F275+F278+F279</f>
        <v>15201823</v>
      </c>
      <c r="G274" s="98">
        <f>G275+G278+G279</f>
        <v>13717670</v>
      </c>
      <c r="H274" s="164">
        <f t="shared" si="44"/>
        <v>0.902370064432404</v>
      </c>
    </row>
    <row r="275" spans="1:8" ht="15" customHeight="1">
      <c r="A275" s="190"/>
      <c r="B275" s="106" t="s">
        <v>86</v>
      </c>
      <c r="C275" s="49"/>
      <c r="D275" s="107" t="s">
        <v>87</v>
      </c>
      <c r="E275" s="108">
        <f>E276+E277</f>
        <v>14552547</v>
      </c>
      <c r="F275" s="108">
        <f>F276+F277</f>
        <v>14552547</v>
      </c>
      <c r="G275" s="108">
        <f>G276+G277</f>
        <v>13183838</v>
      </c>
      <c r="H275" s="167">
        <f t="shared" si="44"/>
        <v>0.9059471170235698</v>
      </c>
    </row>
    <row r="276" spans="1:8" ht="15" customHeight="1">
      <c r="A276" s="190"/>
      <c r="B276" s="58"/>
      <c r="C276" s="22" t="s">
        <v>88</v>
      </c>
      <c r="D276" s="59" t="s">
        <v>89</v>
      </c>
      <c r="E276" s="99">
        <v>9645348</v>
      </c>
      <c r="F276" s="100">
        <v>9645348</v>
      </c>
      <c r="G276" s="100">
        <v>8694199</v>
      </c>
      <c r="H276" s="166">
        <f t="shared" si="44"/>
        <v>0.9013877985532508</v>
      </c>
    </row>
    <row r="277" spans="1:8" ht="15" customHeight="1">
      <c r="A277" s="190"/>
      <c r="B277" s="58"/>
      <c r="C277" s="22" t="s">
        <v>90</v>
      </c>
      <c r="D277" s="59" t="s">
        <v>91</v>
      </c>
      <c r="E277" s="99">
        <v>4907199</v>
      </c>
      <c r="F277" s="100">
        <v>4907199</v>
      </c>
      <c r="G277" s="100">
        <v>4489639</v>
      </c>
      <c r="H277" s="166">
        <f t="shared" si="44"/>
        <v>0.9149086882353864</v>
      </c>
    </row>
    <row r="278" spans="1:8" ht="15" customHeight="1">
      <c r="A278" s="190"/>
      <c r="B278" s="37" t="s">
        <v>92</v>
      </c>
      <c r="C278" s="22"/>
      <c r="D278" s="23" t="s">
        <v>93</v>
      </c>
      <c r="E278" s="99">
        <v>649276</v>
      </c>
      <c r="F278" s="100">
        <v>649276</v>
      </c>
      <c r="G278" s="100">
        <v>533832</v>
      </c>
      <c r="H278" s="166">
        <v>0</v>
      </c>
    </row>
    <row r="279" spans="1:8" ht="31.5" customHeight="1" hidden="1">
      <c r="A279" s="190"/>
      <c r="B279" s="239" t="s">
        <v>94</v>
      </c>
      <c r="C279" s="239"/>
      <c r="D279" s="23" t="s">
        <v>95</v>
      </c>
      <c r="E279" s="99"/>
      <c r="F279" s="100"/>
      <c r="G279" s="100"/>
      <c r="H279" s="166"/>
    </row>
    <row r="280" spans="1:8" ht="15" customHeight="1">
      <c r="A280" s="109" t="s">
        <v>96</v>
      </c>
      <c r="B280" s="109"/>
      <c r="C280" s="17"/>
      <c r="D280" s="40" t="s">
        <v>97</v>
      </c>
      <c r="E280" s="101">
        <f aca="true" t="shared" si="45" ref="E280:G281">E281</f>
        <v>3000</v>
      </c>
      <c r="F280" s="101">
        <f t="shared" si="45"/>
        <v>3000</v>
      </c>
      <c r="G280" s="101">
        <f t="shared" si="45"/>
        <v>2641</v>
      </c>
      <c r="H280" s="165">
        <f>G280/E280</f>
        <v>0.8803333333333333</v>
      </c>
    </row>
    <row r="281" spans="1:8" ht="15" customHeight="1">
      <c r="A281" s="191" t="s">
        <v>98</v>
      </c>
      <c r="B281" s="45"/>
      <c r="C281" s="62"/>
      <c r="D281" s="27" t="s">
        <v>99</v>
      </c>
      <c r="E281" s="98">
        <f t="shared" si="45"/>
        <v>3000</v>
      </c>
      <c r="F281" s="98">
        <f t="shared" si="45"/>
        <v>3000</v>
      </c>
      <c r="G281" s="98">
        <f t="shared" si="45"/>
        <v>2641</v>
      </c>
      <c r="H281" s="164">
        <f>G281/E281</f>
        <v>0.8803333333333333</v>
      </c>
    </row>
    <row r="282" spans="1:8" ht="15" customHeight="1">
      <c r="A282" s="190"/>
      <c r="B282" s="55" t="s">
        <v>100</v>
      </c>
      <c r="C282" s="22"/>
      <c r="D282" s="23" t="s">
        <v>101</v>
      </c>
      <c r="E282" s="99">
        <v>3000</v>
      </c>
      <c r="F282" s="100">
        <v>3000</v>
      </c>
      <c r="G282" s="100">
        <v>2641</v>
      </c>
      <c r="H282" s="166">
        <f>G282/E282</f>
        <v>0.8803333333333333</v>
      </c>
    </row>
    <row r="283" spans="1:8" ht="15" customHeight="1">
      <c r="A283" s="103" t="s">
        <v>102</v>
      </c>
      <c r="B283" s="110"/>
      <c r="C283" s="103"/>
      <c r="D283" s="64" t="s">
        <v>103</v>
      </c>
      <c r="E283" s="101">
        <f>E284+E293</f>
        <v>-27465408</v>
      </c>
      <c r="F283" s="101">
        <f>F284+F293</f>
        <v>-27465408</v>
      </c>
      <c r="G283" s="145">
        <f>G284+G293</f>
        <v>-8680911</v>
      </c>
      <c r="H283" s="168">
        <f t="shared" si="44"/>
        <v>0.31606706880159946</v>
      </c>
    </row>
    <row r="284" spans="1:8" ht="15" customHeight="1">
      <c r="A284" s="104" t="s">
        <v>104</v>
      </c>
      <c r="B284" s="103"/>
      <c r="C284" s="17"/>
      <c r="D284" s="40" t="s">
        <v>105</v>
      </c>
      <c r="E284" s="101">
        <f>E285+E291</f>
        <v>10825447</v>
      </c>
      <c r="F284" s="101">
        <f>F285+F291</f>
        <v>10825447</v>
      </c>
      <c r="G284" s="101">
        <f>G285+G291</f>
        <v>10905602</v>
      </c>
      <c r="H284" s="165">
        <f t="shared" si="44"/>
        <v>1.0074043131890997</v>
      </c>
    </row>
    <row r="285" spans="1:8" ht="15" customHeight="1">
      <c r="A285" s="25" t="s">
        <v>106</v>
      </c>
      <c r="B285" s="45"/>
      <c r="C285" s="62"/>
      <c r="D285" s="27" t="s">
        <v>107</v>
      </c>
      <c r="E285" s="98">
        <f>E286+E287+E288+E290</f>
        <v>10825447</v>
      </c>
      <c r="F285" s="98">
        <f>F286+F287+F288+F290</f>
        <v>10825447</v>
      </c>
      <c r="G285" s="98">
        <f>G286+G287+G288+G290</f>
        <v>10905602</v>
      </c>
      <c r="H285" s="164">
        <f t="shared" si="44"/>
        <v>1.0074043131890997</v>
      </c>
    </row>
    <row r="286" spans="1:8" ht="15" customHeight="1">
      <c r="A286" s="190"/>
      <c r="B286" s="37" t="s">
        <v>108</v>
      </c>
      <c r="C286" s="65"/>
      <c r="D286" s="23" t="s">
        <v>109</v>
      </c>
      <c r="E286" s="99"/>
      <c r="F286" s="100"/>
      <c r="G286" s="100"/>
      <c r="H286" s="166"/>
    </row>
    <row r="287" spans="1:8" ht="15" customHeight="1">
      <c r="A287" s="190"/>
      <c r="B287" s="37" t="s">
        <v>110</v>
      </c>
      <c r="C287" s="22"/>
      <c r="D287" s="23" t="s">
        <v>111</v>
      </c>
      <c r="E287" s="99">
        <v>6140447</v>
      </c>
      <c r="F287" s="100">
        <v>6140447</v>
      </c>
      <c r="G287" s="100">
        <v>6221384</v>
      </c>
      <c r="H287" s="166">
        <f t="shared" si="44"/>
        <v>1.0131809622328798</v>
      </c>
    </row>
    <row r="288" spans="1:8" ht="15" customHeight="1">
      <c r="A288" s="189"/>
      <c r="B288" s="111" t="s">
        <v>112</v>
      </c>
      <c r="C288" s="112"/>
      <c r="D288" s="113" t="s">
        <v>113</v>
      </c>
      <c r="E288" s="114">
        <f>E289</f>
        <v>4685000</v>
      </c>
      <c r="F288" s="114">
        <f>F289</f>
        <v>4685000</v>
      </c>
      <c r="G288" s="114">
        <f>G289</f>
        <v>4684218</v>
      </c>
      <c r="H288" s="213">
        <f t="shared" si="44"/>
        <v>0.9998330843116329</v>
      </c>
    </row>
    <row r="289" spans="1:8" ht="15" customHeight="1">
      <c r="A289" s="189"/>
      <c r="B289" s="37"/>
      <c r="C289" s="22" t="s">
        <v>114</v>
      </c>
      <c r="D289" s="67" t="s">
        <v>115</v>
      </c>
      <c r="E289" s="99">
        <v>4685000</v>
      </c>
      <c r="F289" s="100">
        <v>4685000</v>
      </c>
      <c r="G289" s="100">
        <v>4684218</v>
      </c>
      <c r="H289" s="166">
        <f>G289/E289</f>
        <v>0.9998330843116329</v>
      </c>
    </row>
    <row r="290" spans="1:8" ht="15" customHeight="1">
      <c r="A290" s="189"/>
      <c r="B290" s="37" t="s">
        <v>116</v>
      </c>
      <c r="C290" s="22"/>
      <c r="D290" s="23" t="s">
        <v>117</v>
      </c>
      <c r="E290" s="99">
        <v>0</v>
      </c>
      <c r="F290" s="100">
        <v>0</v>
      </c>
      <c r="G290" s="100"/>
      <c r="H290" s="166"/>
    </row>
    <row r="291" spans="1:8" ht="15" customHeight="1" hidden="1">
      <c r="A291" s="46" t="s">
        <v>118</v>
      </c>
      <c r="B291" s="45"/>
      <c r="C291" s="46"/>
      <c r="D291" s="69" t="s">
        <v>119</v>
      </c>
      <c r="E291" s="98">
        <f>E292</f>
        <v>0</v>
      </c>
      <c r="F291" s="98">
        <f>F292</f>
        <v>0</v>
      </c>
      <c r="G291" s="98">
        <f>G292</f>
        <v>0</v>
      </c>
      <c r="H291" s="164"/>
    </row>
    <row r="292" spans="1:8" ht="15" customHeight="1" hidden="1">
      <c r="A292" s="189"/>
      <c r="B292" s="37" t="s">
        <v>120</v>
      </c>
      <c r="C292" s="22"/>
      <c r="D292" s="70" t="s">
        <v>121</v>
      </c>
      <c r="E292" s="99">
        <v>0</v>
      </c>
      <c r="F292" s="100">
        <v>0</v>
      </c>
      <c r="G292" s="100"/>
      <c r="H292" s="166"/>
    </row>
    <row r="293" spans="1:8" ht="15" customHeight="1">
      <c r="A293" s="103" t="s">
        <v>122</v>
      </c>
      <c r="B293" s="103"/>
      <c r="C293" s="103"/>
      <c r="D293" s="71" t="s">
        <v>123</v>
      </c>
      <c r="E293" s="115">
        <f>E294+E302+E305+E310+E317</f>
        <v>-38290855</v>
      </c>
      <c r="F293" s="115">
        <f>F294+F302+F305+F310+F317</f>
        <v>-38290855</v>
      </c>
      <c r="G293" s="115">
        <f>G294+G302+G305+G310+G317</f>
        <v>-19586513</v>
      </c>
      <c r="H293" s="214">
        <f t="shared" si="44"/>
        <v>0.5115193431956534</v>
      </c>
    </row>
    <row r="294" spans="1:8" ht="15" customHeight="1">
      <c r="A294" s="247" t="s">
        <v>124</v>
      </c>
      <c r="B294" s="247"/>
      <c r="C294" s="247"/>
      <c r="D294" s="72" t="s">
        <v>125</v>
      </c>
      <c r="E294" s="98">
        <f>E295+E296+E297+E298+E299+E300+E301</f>
        <v>375660</v>
      </c>
      <c r="F294" s="98">
        <f>F295+F296+F297+F298+F299+F300+F301</f>
        <v>375660</v>
      </c>
      <c r="G294" s="98">
        <f>G295+G296+G297+G298+G299+G300+G301</f>
        <v>422298</v>
      </c>
      <c r="H294" s="164">
        <f t="shared" si="44"/>
        <v>1.1241494968854815</v>
      </c>
    </row>
    <row r="295" spans="1:8" ht="15" customHeight="1" hidden="1">
      <c r="A295" s="190"/>
      <c r="B295" s="37" t="s">
        <v>126</v>
      </c>
      <c r="C295" s="22"/>
      <c r="D295" s="73" t="s">
        <v>127</v>
      </c>
      <c r="E295" s="99"/>
      <c r="F295" s="100"/>
      <c r="G295" s="100"/>
      <c r="H295" s="166"/>
    </row>
    <row r="296" spans="1:8" ht="15" customHeight="1">
      <c r="A296" s="190"/>
      <c r="B296" s="37" t="s">
        <v>128</v>
      </c>
      <c r="C296" s="22"/>
      <c r="D296" s="73" t="s">
        <v>129</v>
      </c>
      <c r="E296" s="99">
        <v>350000</v>
      </c>
      <c r="F296" s="100">
        <v>350000</v>
      </c>
      <c r="G296" s="100">
        <v>399878</v>
      </c>
      <c r="H296" s="166">
        <f t="shared" si="44"/>
        <v>1.1425085714285714</v>
      </c>
    </row>
    <row r="297" spans="1:8" ht="15" customHeight="1" hidden="1">
      <c r="A297" s="190"/>
      <c r="B297" s="37" t="s">
        <v>130</v>
      </c>
      <c r="C297" s="22"/>
      <c r="D297" s="73" t="s">
        <v>131</v>
      </c>
      <c r="E297" s="99"/>
      <c r="F297" s="100"/>
      <c r="G297" s="100"/>
      <c r="H297" s="166"/>
    </row>
    <row r="298" spans="1:8" ht="15" customHeight="1" hidden="1">
      <c r="A298" s="193"/>
      <c r="B298" s="37" t="s">
        <v>132</v>
      </c>
      <c r="C298" s="22"/>
      <c r="D298" s="73" t="s">
        <v>133</v>
      </c>
      <c r="E298" s="99"/>
      <c r="F298" s="100"/>
      <c r="G298" s="100"/>
      <c r="H298" s="166"/>
    </row>
    <row r="299" spans="1:8" ht="15" customHeight="1" hidden="1">
      <c r="A299" s="194"/>
      <c r="B299" s="37" t="s">
        <v>134</v>
      </c>
      <c r="C299" s="22"/>
      <c r="D299" s="73" t="s">
        <v>135</v>
      </c>
      <c r="E299" s="99"/>
      <c r="F299" s="100"/>
      <c r="G299" s="100"/>
      <c r="H299" s="166"/>
    </row>
    <row r="300" spans="1:8" ht="15" customHeight="1">
      <c r="A300" s="194"/>
      <c r="B300" s="37" t="s">
        <v>136</v>
      </c>
      <c r="C300" s="22"/>
      <c r="D300" s="73" t="s">
        <v>137</v>
      </c>
      <c r="E300" s="99">
        <v>16354</v>
      </c>
      <c r="F300" s="100">
        <v>16354</v>
      </c>
      <c r="G300" s="100">
        <v>13763</v>
      </c>
      <c r="H300" s="166">
        <f t="shared" si="44"/>
        <v>0.8415678121560475</v>
      </c>
    </row>
    <row r="301" spans="1:8" ht="15" customHeight="1">
      <c r="A301" s="193"/>
      <c r="B301" s="37" t="s">
        <v>138</v>
      </c>
      <c r="C301" s="22"/>
      <c r="D301" s="73" t="s">
        <v>139</v>
      </c>
      <c r="E301" s="99">
        <v>9306</v>
      </c>
      <c r="F301" s="100">
        <v>9306</v>
      </c>
      <c r="G301" s="100">
        <v>8657</v>
      </c>
      <c r="H301" s="166">
        <f t="shared" si="44"/>
        <v>0.9302600472813238</v>
      </c>
    </row>
    <row r="302" spans="1:8" ht="15" customHeight="1">
      <c r="A302" s="191" t="s">
        <v>140</v>
      </c>
      <c r="B302" s="45"/>
      <c r="C302" s="74"/>
      <c r="D302" s="72" t="s">
        <v>141</v>
      </c>
      <c r="E302" s="98">
        <f>E303+E304</f>
        <v>121000</v>
      </c>
      <c r="F302" s="98">
        <f>F303+F304</f>
        <v>121000</v>
      </c>
      <c r="G302" s="98">
        <f>G303+G304</f>
        <v>124672</v>
      </c>
      <c r="H302" s="164">
        <f t="shared" si="44"/>
        <v>1.0303471074380166</v>
      </c>
    </row>
    <row r="303" spans="1:8" ht="15" customHeight="1">
      <c r="A303" s="190"/>
      <c r="B303" s="55" t="s">
        <v>142</v>
      </c>
      <c r="C303" s="22"/>
      <c r="D303" s="73" t="s">
        <v>143</v>
      </c>
      <c r="E303" s="99">
        <v>5000</v>
      </c>
      <c r="F303" s="100">
        <v>5000</v>
      </c>
      <c r="G303" s="100">
        <v>4642</v>
      </c>
      <c r="H303" s="166">
        <f t="shared" si="44"/>
        <v>0.9284</v>
      </c>
    </row>
    <row r="304" spans="1:8" ht="15" customHeight="1">
      <c r="A304" s="193"/>
      <c r="B304" s="21" t="s">
        <v>144</v>
      </c>
      <c r="C304" s="22"/>
      <c r="D304" s="73" t="s">
        <v>145</v>
      </c>
      <c r="E304" s="99">
        <v>116000</v>
      </c>
      <c r="F304" s="100">
        <v>116000</v>
      </c>
      <c r="G304" s="100">
        <v>120030</v>
      </c>
      <c r="H304" s="166">
        <f t="shared" si="44"/>
        <v>1.0347413793103448</v>
      </c>
    </row>
    <row r="305" spans="1:8" ht="15" customHeight="1">
      <c r="A305" s="191" t="s">
        <v>146</v>
      </c>
      <c r="B305" s="45"/>
      <c r="C305" s="46"/>
      <c r="D305" s="72" t="s">
        <v>147</v>
      </c>
      <c r="E305" s="98">
        <f>E306+E307+E308+E309</f>
        <v>4264020</v>
      </c>
      <c r="F305" s="98">
        <f>F306+F307+F308+F309</f>
        <v>4264020</v>
      </c>
      <c r="G305" s="98">
        <f>G306+G307+G308+G309</f>
        <v>4005489</v>
      </c>
      <c r="H305" s="164">
        <f t="shared" si="44"/>
        <v>0.9393691868237016</v>
      </c>
    </row>
    <row r="306" spans="1:8" ht="15" customHeight="1">
      <c r="A306" s="190"/>
      <c r="B306" s="37" t="s">
        <v>148</v>
      </c>
      <c r="C306" s="22"/>
      <c r="D306" s="73" t="s">
        <v>149</v>
      </c>
      <c r="E306" s="99">
        <v>4258885</v>
      </c>
      <c r="F306" s="100">
        <v>4258885</v>
      </c>
      <c r="G306" s="100">
        <v>4002840</v>
      </c>
      <c r="H306" s="166">
        <f t="shared" si="44"/>
        <v>0.9398798042210579</v>
      </c>
    </row>
    <row r="307" spans="1:8" ht="15" customHeight="1">
      <c r="A307" s="190"/>
      <c r="B307" s="263" t="s">
        <v>150</v>
      </c>
      <c r="C307" s="263"/>
      <c r="D307" s="73" t="s">
        <v>151</v>
      </c>
      <c r="E307" s="99"/>
      <c r="F307" s="100"/>
      <c r="G307" s="100"/>
      <c r="H307" s="166"/>
    </row>
    <row r="308" spans="1:8" ht="36.75" customHeight="1">
      <c r="A308" s="195"/>
      <c r="B308" s="239" t="s">
        <v>152</v>
      </c>
      <c r="C308" s="239"/>
      <c r="D308" s="73" t="s">
        <v>153</v>
      </c>
      <c r="E308" s="99">
        <v>1059</v>
      </c>
      <c r="F308" s="100">
        <v>1059</v>
      </c>
      <c r="G308" s="100">
        <v>240</v>
      </c>
      <c r="H308" s="166">
        <f t="shared" si="44"/>
        <v>0.22662889518413598</v>
      </c>
    </row>
    <row r="309" spans="1:8" ht="15" customHeight="1">
      <c r="A309" s="190"/>
      <c r="B309" s="21" t="s">
        <v>154</v>
      </c>
      <c r="C309" s="22"/>
      <c r="D309" s="73" t="s">
        <v>155</v>
      </c>
      <c r="E309" s="99">
        <v>4076</v>
      </c>
      <c r="F309" s="100">
        <v>4076</v>
      </c>
      <c r="G309" s="100">
        <v>2409</v>
      </c>
      <c r="H309" s="166">
        <f t="shared" si="44"/>
        <v>0.5910206084396468</v>
      </c>
    </row>
    <row r="310" spans="1:8" ht="15" customHeight="1">
      <c r="A310" s="240" t="s">
        <v>378</v>
      </c>
      <c r="B310" s="240"/>
      <c r="C310" s="240"/>
      <c r="D310" s="72" t="s">
        <v>157</v>
      </c>
      <c r="E310" s="98">
        <f>E311+E312+E313+E314+E316+E315</f>
        <v>5898700</v>
      </c>
      <c r="F310" s="98">
        <f>F311+F312+F313+F314+F316+F315</f>
        <v>5898700</v>
      </c>
      <c r="G310" s="98">
        <f>G311+G312+G313+G314+G316+G315</f>
        <v>4446066</v>
      </c>
      <c r="H310" s="164">
        <f t="shared" si="44"/>
        <v>0.7537365860274298</v>
      </c>
    </row>
    <row r="311" spans="1:8" ht="15" customHeight="1">
      <c r="A311" s="190"/>
      <c r="B311" s="75" t="s">
        <v>158</v>
      </c>
      <c r="C311" s="37"/>
      <c r="D311" s="73" t="s">
        <v>159</v>
      </c>
      <c r="E311" s="99"/>
      <c r="F311" s="100"/>
      <c r="G311" s="100"/>
      <c r="H311" s="166"/>
    </row>
    <row r="312" spans="1:8" ht="15" customHeight="1">
      <c r="A312" s="190"/>
      <c r="B312" s="37" t="s">
        <v>160</v>
      </c>
      <c r="C312" s="75"/>
      <c r="D312" s="73" t="s">
        <v>161</v>
      </c>
      <c r="E312" s="99"/>
      <c r="F312" s="100"/>
      <c r="G312" s="100"/>
      <c r="H312" s="166"/>
    </row>
    <row r="313" spans="1:8" ht="15" customHeight="1">
      <c r="A313" s="190"/>
      <c r="B313" s="267" t="s">
        <v>162</v>
      </c>
      <c r="C313" s="267"/>
      <c r="D313" s="116" t="s">
        <v>163</v>
      </c>
      <c r="E313" s="99">
        <v>506574</v>
      </c>
      <c r="F313" s="117">
        <v>506574</v>
      </c>
      <c r="G313" s="117">
        <v>426346</v>
      </c>
      <c r="H313" s="171">
        <f t="shared" si="44"/>
        <v>0.8416262974412425</v>
      </c>
    </row>
    <row r="314" spans="1:8" ht="15" customHeight="1" hidden="1">
      <c r="A314" s="190"/>
      <c r="B314" s="267" t="s">
        <v>166</v>
      </c>
      <c r="C314" s="267"/>
      <c r="D314" s="54" t="s">
        <v>167</v>
      </c>
      <c r="E314" s="99"/>
      <c r="F314" s="100"/>
      <c r="G314" s="100"/>
      <c r="H314" s="166" t="e">
        <f t="shared" si="44"/>
        <v>#DIV/0!</v>
      </c>
    </row>
    <row r="315" spans="1:8" ht="15" customHeight="1" hidden="1">
      <c r="A315" s="190"/>
      <c r="B315" s="268"/>
      <c r="C315" s="268"/>
      <c r="D315" s="77" t="s">
        <v>416</v>
      </c>
      <c r="E315" s="99"/>
      <c r="F315" s="100"/>
      <c r="G315" s="100"/>
      <c r="H315" s="166"/>
    </row>
    <row r="316" spans="1:8" ht="15" customHeight="1">
      <c r="A316" s="190"/>
      <c r="B316" s="37" t="s">
        <v>168</v>
      </c>
      <c r="C316" s="75"/>
      <c r="D316" s="73" t="s">
        <v>169</v>
      </c>
      <c r="E316" s="99">
        <v>5392126</v>
      </c>
      <c r="F316" s="100">
        <v>5392126</v>
      </c>
      <c r="G316" s="100">
        <v>4019720</v>
      </c>
      <c r="H316" s="166">
        <f t="shared" si="44"/>
        <v>0.7454796123087628</v>
      </c>
    </row>
    <row r="317" spans="1:8" ht="15" customHeight="1">
      <c r="A317" s="191" t="s">
        <v>170</v>
      </c>
      <c r="B317" s="45"/>
      <c r="C317" s="46"/>
      <c r="D317" s="72" t="s">
        <v>171</v>
      </c>
      <c r="E317" s="98">
        <f>E318+E319+E320</f>
        <v>-48950235</v>
      </c>
      <c r="F317" s="98">
        <f>F318+F319+F320</f>
        <v>-48950235</v>
      </c>
      <c r="G317" s="98">
        <f>G318+G319+G320</f>
        <v>-28585038</v>
      </c>
      <c r="H317" s="164">
        <f>G317/E317</f>
        <v>0.583961200594849</v>
      </c>
    </row>
    <row r="318" spans="1:8" ht="15" customHeight="1">
      <c r="A318" s="190"/>
      <c r="B318" s="37" t="s">
        <v>172</v>
      </c>
      <c r="C318" s="22"/>
      <c r="D318" s="73" t="s">
        <v>173</v>
      </c>
      <c r="E318" s="99"/>
      <c r="F318" s="100"/>
      <c r="G318" s="100"/>
      <c r="H318" s="166"/>
    </row>
    <row r="319" spans="1:8" ht="27.75" customHeight="1">
      <c r="A319" s="237" t="s">
        <v>379</v>
      </c>
      <c r="B319" s="237"/>
      <c r="C319" s="237"/>
      <c r="D319" s="73" t="s">
        <v>175</v>
      </c>
      <c r="E319" s="99">
        <v>-48950235</v>
      </c>
      <c r="F319" s="100">
        <v>-48950235</v>
      </c>
      <c r="G319" s="100">
        <v>-28585038</v>
      </c>
      <c r="H319" s="166">
        <f>G319/E319</f>
        <v>0.583961200594849</v>
      </c>
    </row>
    <row r="320" spans="1:8" ht="15" customHeight="1">
      <c r="A320" s="190"/>
      <c r="B320" s="21" t="s">
        <v>178</v>
      </c>
      <c r="C320" s="22"/>
      <c r="D320" s="73" t="s">
        <v>179</v>
      </c>
      <c r="E320" s="99">
        <v>0</v>
      </c>
      <c r="F320" s="99">
        <v>0</v>
      </c>
      <c r="G320" s="100">
        <v>0</v>
      </c>
      <c r="H320" s="166"/>
    </row>
    <row r="321" spans="1:8" s="118" customFormat="1" ht="12.75" customHeight="1" hidden="1">
      <c r="A321" s="109" t="s">
        <v>194</v>
      </c>
      <c r="B321" s="109"/>
      <c r="C321" s="17"/>
      <c r="D321" s="80" t="s">
        <v>195</v>
      </c>
      <c r="E321" s="101">
        <f>E322</f>
        <v>0</v>
      </c>
      <c r="F321" s="101">
        <f>F322</f>
        <v>0</v>
      </c>
      <c r="G321" s="101">
        <f>G322</f>
        <v>0</v>
      </c>
      <c r="H321" s="165" t="e">
        <f t="shared" si="44"/>
        <v>#DIV/0!</v>
      </c>
    </row>
    <row r="322" spans="1:8" s="118" customFormat="1" ht="25.5" customHeight="1" hidden="1">
      <c r="A322" s="240" t="s">
        <v>196</v>
      </c>
      <c r="B322" s="240"/>
      <c r="C322" s="240"/>
      <c r="D322" s="82" t="s">
        <v>197</v>
      </c>
      <c r="E322" s="98">
        <f>E323+E324+E325+E326+E327</f>
        <v>0</v>
      </c>
      <c r="F322" s="98">
        <f>F323+F324+F325+F326+F327</f>
        <v>0</v>
      </c>
      <c r="G322" s="98">
        <f>G323+G324+G325+G326+G327</f>
        <v>0</v>
      </c>
      <c r="H322" s="164" t="e">
        <f t="shared" si="44"/>
        <v>#DIV/0!</v>
      </c>
    </row>
    <row r="323" spans="1:8" s="118" customFormat="1" ht="27" customHeight="1" hidden="1">
      <c r="A323" s="190"/>
      <c r="B323" s="239" t="s">
        <v>198</v>
      </c>
      <c r="C323" s="239"/>
      <c r="D323" s="73" t="s">
        <v>199</v>
      </c>
      <c r="E323" s="99"/>
      <c r="F323" s="117"/>
      <c r="G323" s="117"/>
      <c r="H323" s="171" t="e">
        <f t="shared" si="44"/>
        <v>#DIV/0!</v>
      </c>
    </row>
    <row r="324" spans="1:8" s="118" customFormat="1" ht="12.75" customHeight="1" hidden="1">
      <c r="A324" s="190"/>
      <c r="B324" s="21" t="s">
        <v>200</v>
      </c>
      <c r="C324" s="22"/>
      <c r="D324" s="73" t="s">
        <v>201</v>
      </c>
      <c r="E324" s="99"/>
      <c r="F324" s="117"/>
      <c r="G324" s="117"/>
      <c r="H324" s="171" t="e">
        <f t="shared" si="44"/>
        <v>#DIV/0!</v>
      </c>
    </row>
    <row r="325" spans="1:8" s="118" customFormat="1" ht="15" customHeight="1" hidden="1">
      <c r="A325" s="190"/>
      <c r="B325" s="21" t="s">
        <v>380</v>
      </c>
      <c r="C325" s="22"/>
      <c r="D325" s="73" t="s">
        <v>203</v>
      </c>
      <c r="E325" s="99"/>
      <c r="F325" s="100"/>
      <c r="G325" s="100"/>
      <c r="H325" s="166" t="e">
        <f t="shared" si="44"/>
        <v>#DIV/0!</v>
      </c>
    </row>
    <row r="326" spans="1:8" s="118" customFormat="1" ht="14.25" customHeight="1" hidden="1">
      <c r="A326" s="190"/>
      <c r="B326" s="119" t="s">
        <v>381</v>
      </c>
      <c r="C326" s="120"/>
      <c r="D326" s="86" t="s">
        <v>205</v>
      </c>
      <c r="E326" s="99"/>
      <c r="F326" s="100"/>
      <c r="G326" s="100"/>
      <c r="H326" s="166" t="e">
        <f t="shared" si="44"/>
        <v>#DIV/0!</v>
      </c>
    </row>
    <row r="327" spans="1:8" s="118" customFormat="1" ht="12.75" customHeight="1" hidden="1">
      <c r="A327" s="190"/>
      <c r="B327" s="21" t="s">
        <v>210</v>
      </c>
      <c r="C327" s="22"/>
      <c r="D327" s="73" t="s">
        <v>211</v>
      </c>
      <c r="E327" s="99"/>
      <c r="F327" s="117"/>
      <c r="G327" s="117"/>
      <c r="H327" s="171" t="e">
        <f t="shared" si="44"/>
        <v>#DIV/0!</v>
      </c>
    </row>
    <row r="328" spans="1:8" ht="19.5" customHeight="1">
      <c r="A328" s="103" t="s">
        <v>212</v>
      </c>
      <c r="B328" s="103"/>
      <c r="C328" s="103"/>
      <c r="D328" s="80" t="s">
        <v>213</v>
      </c>
      <c r="E328" s="101">
        <f>E329</f>
        <v>5731959</v>
      </c>
      <c r="F328" s="101">
        <f>F329</f>
        <v>5731959</v>
      </c>
      <c r="G328" s="101">
        <f>G329</f>
        <v>4711567</v>
      </c>
      <c r="H328" s="165">
        <f t="shared" si="44"/>
        <v>0.8219819785870764</v>
      </c>
    </row>
    <row r="329" spans="1:8" s="52" customFormat="1" ht="19.5" customHeight="1">
      <c r="A329" s="103" t="s">
        <v>214</v>
      </c>
      <c r="B329" s="103"/>
      <c r="C329" s="17"/>
      <c r="D329" s="80" t="s">
        <v>215</v>
      </c>
      <c r="E329" s="101">
        <f>E330+E347</f>
        <v>5731959</v>
      </c>
      <c r="F329" s="101">
        <f>F330+F347</f>
        <v>5731959</v>
      </c>
      <c r="G329" s="101">
        <f>G330+G347</f>
        <v>4711567</v>
      </c>
      <c r="H329" s="165">
        <f t="shared" si="44"/>
        <v>0.8219819785870764</v>
      </c>
    </row>
    <row r="330" spans="1:8" ht="18.75" customHeight="1">
      <c r="A330" s="46" t="s">
        <v>382</v>
      </c>
      <c r="B330" s="35"/>
      <c r="C330" s="62"/>
      <c r="D330" s="82" t="s">
        <v>217</v>
      </c>
      <c r="E330" s="98">
        <f>E331</f>
        <v>5594000</v>
      </c>
      <c r="F330" s="98">
        <f>F331</f>
        <v>5594000</v>
      </c>
      <c r="G330" s="98">
        <f>G331</f>
        <v>4603608</v>
      </c>
      <c r="H330" s="164">
        <f t="shared" si="44"/>
        <v>0.82295459420808</v>
      </c>
    </row>
    <row r="331" spans="1:8" ht="31.5" customHeight="1">
      <c r="A331" s="266" t="s">
        <v>383</v>
      </c>
      <c r="B331" s="266"/>
      <c r="C331" s="266"/>
      <c r="D331" s="40" t="s">
        <v>272</v>
      </c>
      <c r="E331" s="101">
        <f>E332+E333+E334+E335+E336+E337+E338+E339+E340+E341+E342+E343+E344+E345+E346</f>
        <v>5594000</v>
      </c>
      <c r="F331" s="101">
        <f>F332+F333+F334+F335+F336+F337+F338+F339+F340+F341+F342+F343+F344+F345+F346</f>
        <v>5594000</v>
      </c>
      <c r="G331" s="101">
        <f>G332+G333+G334+G335+G336+G337+G338+G339+G340+G341+G342+G343+G344+G345+G346</f>
        <v>4603608</v>
      </c>
      <c r="H331" s="165">
        <f t="shared" si="44"/>
        <v>0.82295459420808</v>
      </c>
    </row>
    <row r="332" spans="1:8" ht="13.5" customHeight="1" hidden="1">
      <c r="A332" s="189"/>
      <c r="B332" s="37" t="s">
        <v>273</v>
      </c>
      <c r="C332" s="22"/>
      <c r="D332" s="73" t="s">
        <v>274</v>
      </c>
      <c r="E332" s="99"/>
      <c r="F332" s="117"/>
      <c r="G332" s="117"/>
      <c r="H332" s="171" t="e">
        <f t="shared" si="44"/>
        <v>#DIV/0!</v>
      </c>
    </row>
    <row r="333" spans="1:8" ht="13.5" customHeight="1" hidden="1">
      <c r="A333" s="189"/>
      <c r="B333" s="37" t="s">
        <v>275</v>
      </c>
      <c r="C333" s="22"/>
      <c r="D333" s="73" t="s">
        <v>276</v>
      </c>
      <c r="E333" s="99"/>
      <c r="F333" s="100"/>
      <c r="G333" s="100"/>
      <c r="H333" s="166" t="e">
        <f>G333/E333</f>
        <v>#DIV/0!</v>
      </c>
    </row>
    <row r="334" spans="1:8" ht="13.5" customHeight="1" hidden="1">
      <c r="A334" s="189"/>
      <c r="B334" s="37" t="s">
        <v>277</v>
      </c>
      <c r="C334" s="22"/>
      <c r="D334" s="73" t="s">
        <v>278</v>
      </c>
      <c r="E334" s="99"/>
      <c r="F334" s="117"/>
      <c r="G334" s="117"/>
      <c r="H334" s="171" t="e">
        <f>G334/E334</f>
        <v>#DIV/0!</v>
      </c>
    </row>
    <row r="335" spans="1:8" ht="12.75" customHeight="1" hidden="1">
      <c r="A335" s="189"/>
      <c r="B335" s="37" t="s">
        <v>279</v>
      </c>
      <c r="C335" s="56"/>
      <c r="D335" s="73" t="s">
        <v>280</v>
      </c>
      <c r="E335" s="99"/>
      <c r="F335" s="117"/>
      <c r="G335" s="117"/>
      <c r="H335" s="171" t="e">
        <f>G335/E335</f>
        <v>#DIV/0!</v>
      </c>
    </row>
    <row r="336" spans="1:8" ht="12.75" customHeight="1" hidden="1">
      <c r="A336" s="189"/>
      <c r="B336" s="37" t="s">
        <v>281</v>
      </c>
      <c r="C336" s="56"/>
      <c r="D336" s="73" t="s">
        <v>282</v>
      </c>
      <c r="E336" s="99"/>
      <c r="F336" s="117"/>
      <c r="G336" s="117"/>
      <c r="H336" s="171" t="e">
        <f>G336/E336</f>
        <v>#DIV/0!</v>
      </c>
    </row>
    <row r="337" spans="1:8" ht="27" customHeight="1">
      <c r="A337" s="189"/>
      <c r="B337" s="239" t="s">
        <v>283</v>
      </c>
      <c r="C337" s="239"/>
      <c r="D337" s="73" t="s">
        <v>284</v>
      </c>
      <c r="E337" s="99">
        <v>60000</v>
      </c>
      <c r="F337" s="99">
        <v>60000</v>
      </c>
      <c r="G337" s="117">
        <v>16408</v>
      </c>
      <c r="H337" s="171">
        <f>G337/E337</f>
        <v>0.2734666666666667</v>
      </c>
    </row>
    <row r="338" spans="1:8" ht="12.75" customHeight="1">
      <c r="A338" s="189"/>
      <c r="B338" s="37" t="s">
        <v>285</v>
      </c>
      <c r="C338" s="56"/>
      <c r="D338" s="73" t="s">
        <v>286</v>
      </c>
      <c r="E338" s="99"/>
      <c r="F338" s="117"/>
      <c r="G338" s="117"/>
      <c r="H338" s="171"/>
    </row>
    <row r="339" spans="1:8" ht="12.75" customHeight="1" hidden="1">
      <c r="A339" s="189"/>
      <c r="B339" s="37" t="s">
        <v>384</v>
      </c>
      <c r="C339" s="56"/>
      <c r="D339" s="73" t="s">
        <v>288</v>
      </c>
      <c r="E339" s="99"/>
      <c r="F339" s="117"/>
      <c r="G339" s="117"/>
      <c r="H339" s="171" t="e">
        <f aca="true" t="shared" si="46" ref="H339:H371">G339/E339</f>
        <v>#DIV/0!</v>
      </c>
    </row>
    <row r="340" spans="1:8" ht="25.5" customHeight="1" hidden="1">
      <c r="A340" s="189"/>
      <c r="B340" s="263" t="s">
        <v>289</v>
      </c>
      <c r="C340" s="263"/>
      <c r="D340" s="73" t="s">
        <v>290</v>
      </c>
      <c r="E340" s="99"/>
      <c r="F340" s="117"/>
      <c r="G340" s="117"/>
      <c r="H340" s="171" t="e">
        <f t="shared" si="46"/>
        <v>#DIV/0!</v>
      </c>
    </row>
    <row r="341" spans="1:8" ht="27" customHeight="1" hidden="1">
      <c r="A341" s="189"/>
      <c r="B341" s="264" t="s">
        <v>291</v>
      </c>
      <c r="C341" s="264"/>
      <c r="D341" s="73" t="s">
        <v>292</v>
      </c>
      <c r="E341" s="99"/>
      <c r="F341" s="117"/>
      <c r="G341" s="117"/>
      <c r="H341" s="171" t="e">
        <f t="shared" si="46"/>
        <v>#DIV/0!</v>
      </c>
    </row>
    <row r="342" spans="1:8" ht="17.25" customHeight="1">
      <c r="A342" s="189"/>
      <c r="B342" s="37" t="s">
        <v>293</v>
      </c>
      <c r="C342" s="56"/>
      <c r="D342" s="73" t="s">
        <v>294</v>
      </c>
      <c r="E342" s="99">
        <v>5534000</v>
      </c>
      <c r="F342" s="117">
        <v>5534000</v>
      </c>
      <c r="G342" s="117">
        <v>4587200</v>
      </c>
      <c r="H342" s="171">
        <f t="shared" si="46"/>
        <v>0.8289121792555114</v>
      </c>
    </row>
    <row r="343" spans="1:8" ht="17.25" customHeight="1" hidden="1">
      <c r="A343" s="189"/>
      <c r="B343" s="37" t="s">
        <v>295</v>
      </c>
      <c r="C343" s="56"/>
      <c r="D343" s="73" t="s">
        <v>296</v>
      </c>
      <c r="E343" s="99"/>
      <c r="F343" s="117"/>
      <c r="G343" s="117"/>
      <c r="H343" s="171"/>
    </row>
    <row r="344" spans="1:8" ht="17.25" customHeight="1" hidden="1">
      <c r="A344" s="189"/>
      <c r="B344" s="37" t="s">
        <v>297</v>
      </c>
      <c r="C344" s="56"/>
      <c r="D344" s="73" t="s">
        <v>298</v>
      </c>
      <c r="E344" s="99"/>
      <c r="F344" s="117"/>
      <c r="G344" s="117"/>
      <c r="H344" s="171"/>
    </row>
    <row r="345" spans="1:8" ht="28.5" customHeight="1" hidden="1">
      <c r="A345" s="189"/>
      <c r="B345" s="239" t="s">
        <v>299</v>
      </c>
      <c r="C345" s="239"/>
      <c r="D345" s="73" t="s">
        <v>300</v>
      </c>
      <c r="E345" s="99"/>
      <c r="F345" s="117"/>
      <c r="G345" s="117"/>
      <c r="H345" s="171"/>
    </row>
    <row r="346" spans="1:8" ht="28.5" customHeight="1" hidden="1">
      <c r="A346" s="189"/>
      <c r="B346" s="264" t="s">
        <v>301</v>
      </c>
      <c r="C346" s="264"/>
      <c r="D346" s="73" t="s">
        <v>302</v>
      </c>
      <c r="E346" s="99"/>
      <c r="F346" s="117"/>
      <c r="G346" s="117"/>
      <c r="H346" s="171"/>
    </row>
    <row r="347" spans="1:8" ht="24.75" customHeight="1">
      <c r="A347" s="104" t="s">
        <v>303</v>
      </c>
      <c r="B347" s="42"/>
      <c r="C347" s="38"/>
      <c r="D347" s="80" t="s">
        <v>304</v>
      </c>
      <c r="E347" s="101">
        <f>E348+E349+E350+E351+E352+E354+E353</f>
        <v>137959</v>
      </c>
      <c r="F347" s="101">
        <f>F348+F349+F350+F351+F352+F354+F353</f>
        <v>137959</v>
      </c>
      <c r="G347" s="101">
        <f>G348+G349+G350+G351+G352+G354+G353</f>
        <v>107959</v>
      </c>
      <c r="H347" s="165">
        <f>G347/E347</f>
        <v>0.7825440891859176</v>
      </c>
    </row>
    <row r="348" spans="1:8" ht="13.5" customHeight="1" hidden="1">
      <c r="A348" s="189"/>
      <c r="B348" s="37" t="s">
        <v>305</v>
      </c>
      <c r="C348" s="22"/>
      <c r="D348" s="73" t="s">
        <v>306</v>
      </c>
      <c r="E348" s="99"/>
      <c r="F348" s="117"/>
      <c r="G348" s="117"/>
      <c r="H348" s="171" t="e">
        <f t="shared" si="46"/>
        <v>#DIV/0!</v>
      </c>
    </row>
    <row r="349" spans="1:8" ht="38.25" customHeight="1" hidden="1">
      <c r="A349" s="203"/>
      <c r="B349" s="239" t="s">
        <v>307</v>
      </c>
      <c r="C349" s="239"/>
      <c r="D349" s="73" t="s">
        <v>308</v>
      </c>
      <c r="E349" s="99"/>
      <c r="F349" s="117"/>
      <c r="G349" s="117"/>
      <c r="H349" s="171" t="e">
        <f t="shared" si="46"/>
        <v>#DIV/0!</v>
      </c>
    </row>
    <row r="350" spans="1:8" ht="25.5" customHeight="1" hidden="1">
      <c r="A350" s="203"/>
      <c r="B350" s="239" t="s">
        <v>309</v>
      </c>
      <c r="C350" s="239"/>
      <c r="D350" s="73" t="s">
        <v>310</v>
      </c>
      <c r="E350" s="99"/>
      <c r="F350" s="117"/>
      <c r="G350" s="117"/>
      <c r="H350" s="171" t="e">
        <f t="shared" si="46"/>
        <v>#DIV/0!</v>
      </c>
    </row>
    <row r="351" spans="1:8" ht="27" customHeight="1" hidden="1">
      <c r="A351" s="203"/>
      <c r="B351" s="239" t="s">
        <v>311</v>
      </c>
      <c r="C351" s="239"/>
      <c r="D351" s="73" t="s">
        <v>312</v>
      </c>
      <c r="E351" s="99"/>
      <c r="F351" s="100"/>
      <c r="G351" s="100"/>
      <c r="H351" s="166" t="e">
        <f t="shared" si="46"/>
        <v>#DIV/0!</v>
      </c>
    </row>
    <row r="352" spans="1:8" ht="15.75" customHeight="1" hidden="1">
      <c r="A352" s="215"/>
      <c r="B352" s="237" t="s">
        <v>410</v>
      </c>
      <c r="C352" s="237"/>
      <c r="D352" s="73" t="s">
        <v>411</v>
      </c>
      <c r="E352" s="99"/>
      <c r="F352" s="117"/>
      <c r="G352" s="117"/>
      <c r="H352" s="171" t="e">
        <f t="shared" si="46"/>
        <v>#DIV/0!</v>
      </c>
    </row>
    <row r="353" spans="1:8" ht="24.75" customHeight="1">
      <c r="A353" s="215"/>
      <c r="B353" s="265" t="s">
        <v>434</v>
      </c>
      <c r="C353" s="238"/>
      <c r="D353" s="152" t="s">
        <v>433</v>
      </c>
      <c r="E353" s="99">
        <v>120000</v>
      </c>
      <c r="F353" s="117">
        <v>120000</v>
      </c>
      <c r="G353" s="117">
        <v>90000</v>
      </c>
      <c r="H353" s="171">
        <f>G353/E353</f>
        <v>0.75</v>
      </c>
    </row>
    <row r="354" spans="1:8" ht="34.5" customHeight="1">
      <c r="A354" s="215"/>
      <c r="B354" s="238" t="s">
        <v>418</v>
      </c>
      <c r="C354" s="238"/>
      <c r="D354" s="73" t="s">
        <v>419</v>
      </c>
      <c r="E354" s="99">
        <v>17959</v>
      </c>
      <c r="F354" s="117">
        <v>17959</v>
      </c>
      <c r="G354" s="117">
        <v>17959</v>
      </c>
      <c r="H354" s="171">
        <f t="shared" si="46"/>
        <v>1</v>
      </c>
    </row>
    <row r="355" spans="1:8" ht="34.5" customHeight="1" hidden="1">
      <c r="A355" s="215"/>
      <c r="B355" s="172"/>
      <c r="C355" s="172"/>
      <c r="D355" s="73"/>
      <c r="E355" s="99"/>
      <c r="F355" s="117"/>
      <c r="G355" s="117"/>
      <c r="H355" s="171" t="e">
        <f t="shared" si="46"/>
        <v>#DIV/0!</v>
      </c>
    </row>
    <row r="356" spans="1:8" ht="34.5" customHeight="1" hidden="1">
      <c r="A356" s="215"/>
      <c r="B356" s="172"/>
      <c r="C356" s="172"/>
      <c r="D356" s="73"/>
      <c r="E356" s="99"/>
      <c r="F356" s="117"/>
      <c r="G356" s="117"/>
      <c r="H356" s="171" t="e">
        <f t="shared" si="46"/>
        <v>#DIV/0!</v>
      </c>
    </row>
    <row r="357" spans="1:8" ht="34.5" customHeight="1" hidden="1">
      <c r="A357" s="215"/>
      <c r="B357" s="172"/>
      <c r="C357" s="172"/>
      <c r="D357" s="73"/>
      <c r="E357" s="99"/>
      <c r="F357" s="117"/>
      <c r="G357" s="117"/>
      <c r="H357" s="171" t="e">
        <f t="shared" si="46"/>
        <v>#DIV/0!</v>
      </c>
    </row>
    <row r="358" spans="1:8" ht="34.5" customHeight="1" hidden="1">
      <c r="A358" s="215"/>
      <c r="B358" s="172"/>
      <c r="C358" s="172"/>
      <c r="D358" s="73"/>
      <c r="E358" s="99"/>
      <c r="F358" s="117"/>
      <c r="G358" s="117"/>
      <c r="H358" s="171" t="e">
        <f t="shared" si="46"/>
        <v>#DIV/0!</v>
      </c>
    </row>
    <row r="359" spans="1:8" ht="34.5" customHeight="1" hidden="1">
      <c r="A359" s="215"/>
      <c r="B359" s="172"/>
      <c r="C359" s="172"/>
      <c r="D359" s="73"/>
      <c r="E359" s="99"/>
      <c r="F359" s="117"/>
      <c r="G359" s="117"/>
      <c r="H359" s="171" t="e">
        <f t="shared" si="46"/>
        <v>#DIV/0!</v>
      </c>
    </row>
    <row r="360" spans="1:8" ht="34.5" customHeight="1" hidden="1">
      <c r="A360" s="215"/>
      <c r="B360" s="172"/>
      <c r="C360" s="172"/>
      <c r="D360" s="73"/>
      <c r="E360" s="99"/>
      <c r="F360" s="117"/>
      <c r="G360" s="117"/>
      <c r="H360" s="171" t="e">
        <f t="shared" si="46"/>
        <v>#DIV/0!</v>
      </c>
    </row>
    <row r="361" spans="1:8" ht="34.5" customHeight="1" hidden="1">
      <c r="A361" s="215"/>
      <c r="B361" s="172"/>
      <c r="C361" s="172"/>
      <c r="D361" s="73"/>
      <c r="E361" s="99"/>
      <c r="F361" s="117"/>
      <c r="G361" s="117"/>
      <c r="H361" s="171" t="e">
        <f t="shared" si="46"/>
        <v>#DIV/0!</v>
      </c>
    </row>
    <row r="362" spans="1:8" ht="34.5" customHeight="1" hidden="1" thickBot="1">
      <c r="A362" s="215"/>
      <c r="B362" s="172"/>
      <c r="C362" s="172"/>
      <c r="D362" s="73"/>
      <c r="E362" s="99"/>
      <c r="F362" s="117"/>
      <c r="G362" s="117"/>
      <c r="H362" s="171" t="e">
        <f t="shared" si="46"/>
        <v>#DIV/0!</v>
      </c>
    </row>
    <row r="363" spans="1:8" s="118" customFormat="1" ht="37.5" customHeight="1">
      <c r="A363" s="261" t="s">
        <v>385</v>
      </c>
      <c r="B363" s="261"/>
      <c r="C363" s="261"/>
      <c r="D363" s="216" t="s">
        <v>386</v>
      </c>
      <c r="E363" s="217">
        <f>E364+E390+E421+E468</f>
        <v>178626776</v>
      </c>
      <c r="F363" s="217">
        <f>F364+F390+F421+F468</f>
        <v>178626776</v>
      </c>
      <c r="G363" s="217">
        <f>G364+G390+G421+G468</f>
        <v>99588788</v>
      </c>
      <c r="H363" s="218">
        <f>G363/E363</f>
        <v>0.5575244105620537</v>
      </c>
    </row>
    <row r="364" spans="1:8" s="121" customFormat="1" ht="15" customHeight="1">
      <c r="A364" s="219" t="s">
        <v>387</v>
      </c>
      <c r="B364" s="122"/>
      <c r="C364" s="123"/>
      <c r="D364" s="13" t="s">
        <v>6</v>
      </c>
      <c r="E364" s="93">
        <f>E365-E368+E378+E385</f>
        <v>50533563</v>
      </c>
      <c r="F364" s="93">
        <f>F365-F368+F378+F385</f>
        <v>50533563</v>
      </c>
      <c r="G364" s="93">
        <f>G365-G368+G378+G385</f>
        <v>30204478</v>
      </c>
      <c r="H364" s="220">
        <f t="shared" si="46"/>
        <v>0.5977112280802365</v>
      </c>
    </row>
    <row r="365" spans="1:8" s="124" customFormat="1" ht="15" customHeight="1">
      <c r="A365" s="219" t="s">
        <v>388</v>
      </c>
      <c r="B365" s="122"/>
      <c r="C365" s="123"/>
      <c r="D365" s="13" t="s">
        <v>8</v>
      </c>
      <c r="E365" s="93">
        <f>E366+E370</f>
        <v>49746235</v>
      </c>
      <c r="F365" s="93">
        <f>F366+F370</f>
        <v>49746235</v>
      </c>
      <c r="G365" s="93">
        <f>G366+G370</f>
        <v>29396982</v>
      </c>
      <c r="H365" s="220">
        <f t="shared" si="46"/>
        <v>0.5909388318533051</v>
      </c>
    </row>
    <row r="366" spans="1:8" s="125" customFormat="1" ht="15" customHeight="1">
      <c r="A366" s="219" t="s">
        <v>389</v>
      </c>
      <c r="B366" s="122"/>
      <c r="C366" s="123"/>
      <c r="D366" s="13" t="s">
        <v>10</v>
      </c>
      <c r="E366" s="93">
        <f aca="true" t="shared" si="47" ref="E366:F368">E367</f>
        <v>0</v>
      </c>
      <c r="F366" s="93">
        <f t="shared" si="47"/>
        <v>0</v>
      </c>
      <c r="G366" s="93">
        <f>G367</f>
        <v>0</v>
      </c>
      <c r="H366" s="220"/>
    </row>
    <row r="367" spans="1:8" s="118" customFormat="1" ht="12.75" hidden="1">
      <c r="A367" s="103" t="s">
        <v>390</v>
      </c>
      <c r="B367" s="103"/>
      <c r="C367" s="17"/>
      <c r="D367" s="40" t="s">
        <v>63</v>
      </c>
      <c r="E367" s="101">
        <f t="shared" si="47"/>
        <v>0</v>
      </c>
      <c r="F367" s="101">
        <f t="shared" si="47"/>
        <v>0</v>
      </c>
      <c r="G367" s="101">
        <f>G368</f>
        <v>0</v>
      </c>
      <c r="H367" s="165"/>
    </row>
    <row r="368" spans="1:8" s="118" customFormat="1" ht="15" customHeight="1" hidden="1">
      <c r="A368" s="247" t="s">
        <v>391</v>
      </c>
      <c r="B368" s="247"/>
      <c r="C368" s="247"/>
      <c r="D368" s="47" t="s">
        <v>65</v>
      </c>
      <c r="E368" s="98">
        <f t="shared" si="47"/>
        <v>0</v>
      </c>
      <c r="F368" s="98">
        <f t="shared" si="47"/>
        <v>0</v>
      </c>
      <c r="G368" s="98">
        <f>G369</f>
        <v>0</v>
      </c>
      <c r="H368" s="164"/>
    </row>
    <row r="369" spans="1:8" s="118" customFormat="1" ht="29.25" customHeight="1" hidden="1">
      <c r="A369" s="190"/>
      <c r="B369" s="262" t="s">
        <v>72</v>
      </c>
      <c r="C369" s="262"/>
      <c r="D369" s="126" t="s">
        <v>73</v>
      </c>
      <c r="E369" s="99"/>
      <c r="F369" s="117"/>
      <c r="G369" s="117"/>
      <c r="H369" s="171"/>
    </row>
    <row r="370" spans="1:8" s="128" customFormat="1" ht="16.5" customHeight="1">
      <c r="A370" s="109" t="s">
        <v>392</v>
      </c>
      <c r="B370" s="127"/>
      <c r="C370" s="127"/>
      <c r="D370" s="80" t="s">
        <v>103</v>
      </c>
      <c r="E370" s="101">
        <f>E371</f>
        <v>49746235</v>
      </c>
      <c r="F370" s="101">
        <f>F371</f>
        <v>49746235</v>
      </c>
      <c r="G370" s="101">
        <f>G371</f>
        <v>29396982</v>
      </c>
      <c r="H370" s="165">
        <f t="shared" si="46"/>
        <v>0.5909388318533051</v>
      </c>
    </row>
    <row r="371" spans="1:8" s="118" customFormat="1" ht="15" customHeight="1">
      <c r="A371" s="103" t="s">
        <v>393</v>
      </c>
      <c r="B371" s="129"/>
      <c r="C371" s="129"/>
      <c r="D371" s="130" t="s">
        <v>123</v>
      </c>
      <c r="E371" s="101">
        <f>E372+E376</f>
        <v>49746235</v>
      </c>
      <c r="F371" s="101">
        <f>F372+F376</f>
        <v>49746235</v>
      </c>
      <c r="G371" s="101">
        <f>G372+G376</f>
        <v>29396982</v>
      </c>
      <c r="H371" s="165">
        <f t="shared" si="46"/>
        <v>0.5909388318533051</v>
      </c>
    </row>
    <row r="372" spans="1:8" s="118" customFormat="1" ht="16.5" customHeight="1">
      <c r="A372" s="240" t="s">
        <v>394</v>
      </c>
      <c r="B372" s="240"/>
      <c r="C372" s="240"/>
      <c r="D372" s="131" t="s">
        <v>157</v>
      </c>
      <c r="E372" s="98">
        <f>E373+E374+E375</f>
        <v>796000</v>
      </c>
      <c r="F372" s="98">
        <f>F373+F374+F375</f>
        <v>796000</v>
      </c>
      <c r="G372" s="98">
        <f>G373+G374+G375</f>
        <v>811944</v>
      </c>
      <c r="H372" s="164">
        <f>G372/E372</f>
        <v>1.0200301507537688</v>
      </c>
    </row>
    <row r="373" spans="1:8" s="118" customFormat="1" ht="19.5" customHeight="1">
      <c r="A373" s="221"/>
      <c r="B373" s="235" t="s">
        <v>164</v>
      </c>
      <c r="C373" s="235"/>
      <c r="D373" s="132" t="s">
        <v>165</v>
      </c>
      <c r="E373" s="99"/>
      <c r="F373" s="100"/>
      <c r="G373" s="100"/>
      <c r="H373" s="166"/>
    </row>
    <row r="374" spans="1:8" s="118" customFormat="1" ht="19.5" customHeight="1">
      <c r="A374" s="221"/>
      <c r="B374" s="235" t="s">
        <v>413</v>
      </c>
      <c r="C374" s="235"/>
      <c r="D374" s="132" t="s">
        <v>412</v>
      </c>
      <c r="E374" s="99">
        <v>796000</v>
      </c>
      <c r="F374" s="99">
        <v>796000</v>
      </c>
      <c r="G374" s="100">
        <v>811944</v>
      </c>
      <c r="H374" s="166">
        <f>G374/E374</f>
        <v>1.0200301507537688</v>
      </c>
    </row>
    <row r="375" spans="1:8" s="118" customFormat="1" ht="19.5" customHeight="1">
      <c r="A375" s="221"/>
      <c r="B375" s="235" t="s">
        <v>441</v>
      </c>
      <c r="C375" s="235"/>
      <c r="D375" s="132" t="s">
        <v>440</v>
      </c>
      <c r="E375" s="99">
        <v>0</v>
      </c>
      <c r="F375" s="99">
        <v>0</v>
      </c>
      <c r="G375" s="100">
        <v>0</v>
      </c>
      <c r="H375" s="166"/>
    </row>
    <row r="376" spans="1:8" s="118" customFormat="1" ht="19.5" customHeight="1">
      <c r="A376" s="191" t="s">
        <v>395</v>
      </c>
      <c r="B376" s="35"/>
      <c r="C376" s="26"/>
      <c r="D376" s="133" t="s">
        <v>171</v>
      </c>
      <c r="E376" s="98">
        <f>E377</f>
        <v>48950235</v>
      </c>
      <c r="F376" s="98">
        <f>F377</f>
        <v>48950235</v>
      </c>
      <c r="G376" s="98">
        <f>G377</f>
        <v>28585038</v>
      </c>
      <c r="H376" s="164">
        <f aca="true" t="shared" si="48" ref="H376:H381">G376/E376</f>
        <v>0.583961200594849</v>
      </c>
    </row>
    <row r="377" spans="1:8" s="118" customFormat="1" ht="19.5" customHeight="1">
      <c r="A377" s="222" t="s">
        <v>176</v>
      </c>
      <c r="B377" s="60"/>
      <c r="C377" s="21"/>
      <c r="D377" s="76" t="s">
        <v>177</v>
      </c>
      <c r="E377" s="99">
        <v>48950235</v>
      </c>
      <c r="F377" s="99">
        <v>48950235</v>
      </c>
      <c r="G377" s="100">
        <v>28585038</v>
      </c>
      <c r="H377" s="166">
        <f t="shared" si="48"/>
        <v>0.583961200594849</v>
      </c>
    </row>
    <row r="378" spans="1:8" s="134" customFormat="1" ht="19.5" customHeight="1">
      <c r="A378" s="109" t="s">
        <v>180</v>
      </c>
      <c r="B378" s="109"/>
      <c r="C378" s="17"/>
      <c r="D378" s="80" t="s">
        <v>181</v>
      </c>
      <c r="E378" s="101">
        <f>E379</f>
        <v>787328</v>
      </c>
      <c r="F378" s="101">
        <f>F379</f>
        <v>787328</v>
      </c>
      <c r="G378" s="101">
        <f>G379</f>
        <v>807496</v>
      </c>
      <c r="H378" s="165">
        <f t="shared" si="48"/>
        <v>1.0256157535360104</v>
      </c>
    </row>
    <row r="379" spans="1:8" s="118" customFormat="1" ht="19.5" customHeight="1">
      <c r="A379" s="190"/>
      <c r="B379" s="45" t="s">
        <v>182</v>
      </c>
      <c r="C379" s="46"/>
      <c r="D379" s="72" t="s">
        <v>183</v>
      </c>
      <c r="E379" s="98">
        <f>E380+E381+E382+E383+E384</f>
        <v>787328</v>
      </c>
      <c r="F379" s="98">
        <f>F380+F381+F382+F383+F384</f>
        <v>787328</v>
      </c>
      <c r="G379" s="98">
        <f>G380+G381+G382+G383+G384</f>
        <v>807496</v>
      </c>
      <c r="H379" s="164">
        <f t="shared" si="48"/>
        <v>1.0256157535360104</v>
      </c>
    </row>
    <row r="380" spans="1:8" s="118" customFormat="1" ht="19.5" customHeight="1">
      <c r="A380" s="190"/>
      <c r="B380" s="21" t="s">
        <v>184</v>
      </c>
      <c r="C380" s="22"/>
      <c r="D380" s="73" t="s">
        <v>185</v>
      </c>
      <c r="E380" s="99">
        <v>28884</v>
      </c>
      <c r="F380" s="117">
        <v>28884</v>
      </c>
      <c r="G380" s="117">
        <v>30131</v>
      </c>
      <c r="H380" s="171">
        <f t="shared" si="48"/>
        <v>1.0431726907630523</v>
      </c>
    </row>
    <row r="381" spans="1:8" s="118" customFormat="1" ht="19.5" customHeight="1">
      <c r="A381" s="190"/>
      <c r="B381" s="21" t="s">
        <v>186</v>
      </c>
      <c r="C381" s="22"/>
      <c r="D381" s="73" t="s">
        <v>187</v>
      </c>
      <c r="E381" s="99">
        <v>49959</v>
      </c>
      <c r="F381" s="117">
        <v>49959</v>
      </c>
      <c r="G381" s="117">
        <v>49959</v>
      </c>
      <c r="H381" s="171">
        <f t="shared" si="48"/>
        <v>1</v>
      </c>
    </row>
    <row r="382" spans="1:8" s="118" customFormat="1" ht="19.5" customHeight="1">
      <c r="A382" s="190"/>
      <c r="B382" s="21" t="s">
        <v>188</v>
      </c>
      <c r="C382" s="22"/>
      <c r="D382" s="73" t="s">
        <v>189</v>
      </c>
      <c r="E382" s="99"/>
      <c r="F382" s="117"/>
      <c r="G382" s="117"/>
      <c r="H382" s="171"/>
    </row>
    <row r="383" spans="1:8" s="118" customFormat="1" ht="19.5" customHeight="1">
      <c r="A383" s="190"/>
      <c r="B383" s="21" t="s">
        <v>190</v>
      </c>
      <c r="C383" s="22"/>
      <c r="D383" s="73" t="s">
        <v>191</v>
      </c>
      <c r="E383" s="99">
        <v>708485</v>
      </c>
      <c r="F383" s="99">
        <v>708485</v>
      </c>
      <c r="G383" s="117">
        <v>727406</v>
      </c>
      <c r="H383" s="171">
        <f>G383/E383</f>
        <v>1.0267062817137977</v>
      </c>
    </row>
    <row r="384" spans="1:8" s="118" customFormat="1" ht="19.5" customHeight="1">
      <c r="A384" s="190"/>
      <c r="B384" s="21" t="s">
        <v>192</v>
      </c>
      <c r="C384" s="21"/>
      <c r="D384" s="73" t="s">
        <v>193</v>
      </c>
      <c r="E384" s="99">
        <v>0</v>
      </c>
      <c r="F384" s="117">
        <v>0</v>
      </c>
      <c r="G384" s="117">
        <v>0</v>
      </c>
      <c r="H384" s="171"/>
    </row>
    <row r="385" spans="1:8" s="118" customFormat="1" ht="12.75" hidden="1">
      <c r="A385" s="258" t="s">
        <v>396</v>
      </c>
      <c r="B385" s="258"/>
      <c r="C385" s="258"/>
      <c r="D385" s="80" t="s">
        <v>195</v>
      </c>
      <c r="E385" s="101">
        <f>E386</f>
        <v>0</v>
      </c>
      <c r="F385" s="101">
        <f>F386</f>
        <v>0</v>
      </c>
      <c r="G385" s="101">
        <f>G386</f>
        <v>0</v>
      </c>
      <c r="H385" s="165"/>
    </row>
    <row r="386" spans="1:8" s="118" customFormat="1" ht="12.75" hidden="1">
      <c r="A386" s="259" t="s">
        <v>397</v>
      </c>
      <c r="B386" s="259"/>
      <c r="C386" s="259"/>
      <c r="D386" s="82" t="s">
        <v>197</v>
      </c>
      <c r="E386" s="98">
        <f>E387+E388+E389</f>
        <v>0</v>
      </c>
      <c r="F386" s="98">
        <f>F387+F388+F389</f>
        <v>0</v>
      </c>
      <c r="G386" s="98">
        <f>G387+G388+G389</f>
        <v>0</v>
      </c>
      <c r="H386" s="164"/>
    </row>
    <row r="387" spans="1:8" s="118" customFormat="1" ht="24.75" customHeight="1" hidden="1">
      <c r="A387" s="190"/>
      <c r="B387" s="239" t="s">
        <v>398</v>
      </c>
      <c r="C387" s="260"/>
      <c r="D387" s="73" t="s">
        <v>207</v>
      </c>
      <c r="E387" s="99"/>
      <c r="F387" s="117"/>
      <c r="G387" s="117">
        <v>0</v>
      </c>
      <c r="H387" s="171"/>
    </row>
    <row r="388" spans="1:8" s="118" customFormat="1" ht="24.75" customHeight="1" hidden="1">
      <c r="A388" s="190"/>
      <c r="B388" s="234" t="s">
        <v>208</v>
      </c>
      <c r="C388" s="234"/>
      <c r="D388" s="73" t="s">
        <v>209</v>
      </c>
      <c r="E388" s="99"/>
      <c r="F388" s="117"/>
      <c r="G388" s="117">
        <v>0</v>
      </c>
      <c r="H388" s="171"/>
    </row>
    <row r="389" spans="1:8" s="118" customFormat="1" ht="24.75" customHeight="1" hidden="1">
      <c r="A389" s="190"/>
      <c r="B389" s="234" t="s">
        <v>406</v>
      </c>
      <c r="C389" s="234"/>
      <c r="D389" s="73" t="s">
        <v>420</v>
      </c>
      <c r="E389" s="99"/>
      <c r="F389" s="117"/>
      <c r="G389" s="117"/>
      <c r="H389" s="171"/>
    </row>
    <row r="390" spans="1:8" s="124" customFormat="1" ht="12.75">
      <c r="A390" s="103" t="s">
        <v>212</v>
      </c>
      <c r="B390" s="38"/>
      <c r="C390" s="38"/>
      <c r="D390" s="80" t="s">
        <v>213</v>
      </c>
      <c r="E390" s="101">
        <f>E391+E466</f>
        <v>86249353</v>
      </c>
      <c r="F390" s="101">
        <f>F391+F466</f>
        <v>86249353</v>
      </c>
      <c r="G390" s="101">
        <f>G391+G466</f>
        <v>59396915</v>
      </c>
      <c r="H390" s="165">
        <f aca="true" t="shared" si="49" ref="H390:H453">G390/E390</f>
        <v>0.6886650500439117</v>
      </c>
    </row>
    <row r="391" spans="1:8" s="118" customFormat="1" ht="12.75">
      <c r="A391" s="103" t="s">
        <v>399</v>
      </c>
      <c r="B391" s="38"/>
      <c r="C391" s="39"/>
      <c r="D391" s="80" t="s">
        <v>215</v>
      </c>
      <c r="E391" s="101">
        <f aca="true" t="shared" si="50" ref="E391:G392">E392</f>
        <v>85299353</v>
      </c>
      <c r="F391" s="101">
        <f t="shared" si="50"/>
        <v>85299353</v>
      </c>
      <c r="G391" s="101">
        <f t="shared" si="50"/>
        <v>59363032</v>
      </c>
      <c r="H391" s="165">
        <f t="shared" si="49"/>
        <v>0.6959376585189339</v>
      </c>
    </row>
    <row r="392" spans="1:8" s="118" customFormat="1" ht="18" customHeight="1">
      <c r="A392" s="46" t="s">
        <v>400</v>
      </c>
      <c r="B392" s="35"/>
      <c r="C392" s="62"/>
      <c r="D392" s="72" t="s">
        <v>217</v>
      </c>
      <c r="E392" s="98">
        <f t="shared" si="50"/>
        <v>85299353</v>
      </c>
      <c r="F392" s="98">
        <f t="shared" si="50"/>
        <v>85299353</v>
      </c>
      <c r="G392" s="98">
        <f t="shared" si="50"/>
        <v>59363032</v>
      </c>
      <c r="H392" s="164">
        <f t="shared" si="49"/>
        <v>0.6959376585189339</v>
      </c>
    </row>
    <row r="393" spans="1:8" s="118" customFormat="1" ht="26.25" customHeight="1">
      <c r="A393" s="240" t="s">
        <v>218</v>
      </c>
      <c r="B393" s="240"/>
      <c r="C393" s="240"/>
      <c r="D393" s="72" t="s">
        <v>219</v>
      </c>
      <c r="E393" s="98">
        <f>E394+E395+E396+E397+E398+E399+E400+E404+E405+E406+E407+E408+E409+E413+E414+E418+E419+E420</f>
        <v>85299353</v>
      </c>
      <c r="F393" s="98">
        <f>F394+F395+F396+F397+F398+F399+F400+F404+F405+F406+F407+F408+F409+F413+F414+F418+F419+F420</f>
        <v>85299353</v>
      </c>
      <c r="G393" s="98">
        <f>G394+G395+G396+G397+G398+G399+G400+G404+G405+G406+G407+G408+G409+G413+G414+G418+G419+G420</f>
        <v>59363032</v>
      </c>
      <c r="H393" s="164">
        <f t="shared" si="49"/>
        <v>0.6959376585189339</v>
      </c>
    </row>
    <row r="394" spans="1:8" s="118" customFormat="1" ht="12.75" customHeight="1" hidden="1">
      <c r="A394" s="189"/>
      <c r="B394" s="37" t="s">
        <v>220</v>
      </c>
      <c r="C394" s="22"/>
      <c r="D394" s="73" t="s">
        <v>221</v>
      </c>
      <c r="E394" s="99"/>
      <c r="F394" s="117"/>
      <c r="G394" s="117"/>
      <c r="H394" s="171"/>
    </row>
    <row r="395" spans="1:8" s="118" customFormat="1" ht="12.75" customHeight="1" hidden="1">
      <c r="A395" s="189"/>
      <c r="B395" s="37" t="s">
        <v>222</v>
      </c>
      <c r="C395" s="22"/>
      <c r="D395" s="73" t="s">
        <v>223</v>
      </c>
      <c r="E395" s="99"/>
      <c r="F395" s="117"/>
      <c r="G395" s="100"/>
      <c r="H395" s="166"/>
    </row>
    <row r="396" spans="1:8" s="118" customFormat="1" ht="12.75" customHeight="1" hidden="1">
      <c r="A396" s="189"/>
      <c r="B396" s="37" t="s">
        <v>224</v>
      </c>
      <c r="C396" s="22"/>
      <c r="D396" s="73" t="s">
        <v>225</v>
      </c>
      <c r="E396" s="99"/>
      <c r="F396" s="117"/>
      <c r="G396" s="117"/>
      <c r="H396" s="171"/>
    </row>
    <row r="397" spans="1:8" s="118" customFormat="1" ht="19.5" customHeight="1">
      <c r="A397" s="184"/>
      <c r="B397" s="37" t="s">
        <v>226</v>
      </c>
      <c r="C397" s="22"/>
      <c r="D397" s="73" t="s">
        <v>227</v>
      </c>
      <c r="E397" s="99">
        <v>337</v>
      </c>
      <c r="F397" s="117">
        <v>337</v>
      </c>
      <c r="G397" s="117">
        <v>337</v>
      </c>
      <c r="H397" s="171">
        <f>G397/E397</f>
        <v>1</v>
      </c>
    </row>
    <row r="398" spans="1:8" s="118" customFormat="1" ht="12.75" customHeight="1">
      <c r="A398" s="198"/>
      <c r="B398" s="239" t="s">
        <v>228</v>
      </c>
      <c r="C398" s="239"/>
      <c r="D398" s="73" t="s">
        <v>229</v>
      </c>
      <c r="E398" s="99"/>
      <c r="F398" s="117"/>
      <c r="G398" s="117"/>
      <c r="H398" s="171"/>
    </row>
    <row r="399" spans="1:8" s="118" customFormat="1" ht="12.75" customHeight="1" hidden="1">
      <c r="A399" s="198"/>
      <c r="B399" s="239" t="s">
        <v>230</v>
      </c>
      <c r="C399" s="239"/>
      <c r="D399" s="73" t="s">
        <v>231</v>
      </c>
      <c r="E399" s="99"/>
      <c r="F399" s="117"/>
      <c r="G399" s="117"/>
      <c r="H399" s="171"/>
    </row>
    <row r="400" spans="1:8" s="118" customFormat="1" ht="26.25" customHeight="1" hidden="1">
      <c r="A400" s="46"/>
      <c r="B400" s="257" t="s">
        <v>232</v>
      </c>
      <c r="C400" s="257"/>
      <c r="D400" s="83" t="s">
        <v>233</v>
      </c>
      <c r="E400" s="108">
        <f>E401+E402+E403</f>
        <v>0</v>
      </c>
      <c r="F400" s="108">
        <f>F401+F402+F403</f>
        <v>0</v>
      </c>
      <c r="G400" s="108">
        <f>G401+G402+G403</f>
        <v>0</v>
      </c>
      <c r="H400" s="167"/>
    </row>
    <row r="401" spans="1:8" s="118" customFormat="1" ht="29.25" customHeight="1" hidden="1">
      <c r="A401" s="189"/>
      <c r="B401" s="37"/>
      <c r="C401" s="85" t="s">
        <v>234</v>
      </c>
      <c r="D401" s="86" t="s">
        <v>235</v>
      </c>
      <c r="E401" s="99"/>
      <c r="F401" s="117"/>
      <c r="G401" s="117"/>
      <c r="H401" s="171"/>
    </row>
    <row r="402" spans="1:8" s="118" customFormat="1" ht="16.5" customHeight="1" hidden="1">
      <c r="A402" s="189"/>
      <c r="B402" s="37"/>
      <c r="C402" s="22" t="s">
        <v>236</v>
      </c>
      <c r="D402" s="86" t="s">
        <v>237</v>
      </c>
      <c r="E402" s="99"/>
      <c r="F402" s="117"/>
      <c r="G402" s="117"/>
      <c r="H402" s="171"/>
    </row>
    <row r="403" spans="1:8" s="118" customFormat="1" ht="16.5" customHeight="1" hidden="1">
      <c r="A403" s="189"/>
      <c r="B403" s="37"/>
      <c r="C403" s="22" t="s">
        <v>238</v>
      </c>
      <c r="D403" s="86" t="s">
        <v>239</v>
      </c>
      <c r="E403" s="99"/>
      <c r="F403" s="117"/>
      <c r="G403" s="117"/>
      <c r="H403" s="171"/>
    </row>
    <row r="404" spans="1:8" s="118" customFormat="1" ht="25.5" customHeight="1" hidden="1">
      <c r="A404" s="189"/>
      <c r="B404" s="239" t="s">
        <v>240</v>
      </c>
      <c r="C404" s="239"/>
      <c r="D404" s="73" t="s">
        <v>241</v>
      </c>
      <c r="E404" s="99"/>
      <c r="F404" s="117"/>
      <c r="G404" s="117"/>
      <c r="H404" s="171"/>
    </row>
    <row r="405" spans="1:8" s="118" customFormat="1" ht="12.75" customHeight="1" hidden="1">
      <c r="A405" s="189"/>
      <c r="B405" s="239" t="s">
        <v>242</v>
      </c>
      <c r="C405" s="239"/>
      <c r="D405" s="73" t="s">
        <v>243</v>
      </c>
      <c r="E405" s="99"/>
      <c r="F405" s="117"/>
      <c r="G405" s="117"/>
      <c r="H405" s="171"/>
    </row>
    <row r="406" spans="1:8" s="118" customFormat="1" ht="27" customHeight="1" hidden="1">
      <c r="A406" s="189"/>
      <c r="B406" s="239" t="s">
        <v>244</v>
      </c>
      <c r="C406" s="239"/>
      <c r="D406" s="73" t="s">
        <v>245</v>
      </c>
      <c r="E406" s="99"/>
      <c r="F406" s="117"/>
      <c r="G406" s="117"/>
      <c r="H406" s="171"/>
    </row>
    <row r="407" spans="1:8" s="118" customFormat="1" ht="12.75" customHeight="1" hidden="1">
      <c r="A407" s="189"/>
      <c r="B407" s="239" t="s">
        <v>246</v>
      </c>
      <c r="C407" s="239"/>
      <c r="D407" s="73" t="s">
        <v>247</v>
      </c>
      <c r="E407" s="99"/>
      <c r="F407" s="117"/>
      <c r="G407" s="117"/>
      <c r="H407" s="171"/>
    </row>
    <row r="408" spans="1:8" s="118" customFormat="1" ht="14.25" customHeight="1" hidden="1">
      <c r="A408" s="189"/>
      <c r="B408" s="239" t="s">
        <v>248</v>
      </c>
      <c r="C408" s="239"/>
      <c r="D408" s="73" t="s">
        <v>249</v>
      </c>
      <c r="E408" s="99"/>
      <c r="F408" s="100"/>
      <c r="G408" s="100"/>
      <c r="H408" s="166"/>
    </row>
    <row r="409" spans="1:8" s="118" customFormat="1" ht="27.75" customHeight="1" hidden="1">
      <c r="A409" s="46"/>
      <c r="B409" s="244" t="s">
        <v>250</v>
      </c>
      <c r="C409" s="244"/>
      <c r="D409" s="83" t="s">
        <v>251</v>
      </c>
      <c r="E409" s="108">
        <f>E410+E411+E412</f>
        <v>0</v>
      </c>
      <c r="F409" s="108">
        <f>F410+F411+F412</f>
        <v>0</v>
      </c>
      <c r="G409" s="108">
        <f>G410+G411+G412</f>
        <v>0</v>
      </c>
      <c r="H409" s="167"/>
    </row>
    <row r="410" spans="1:8" s="136" customFormat="1" ht="31.5" customHeight="1" hidden="1">
      <c r="A410" s="201"/>
      <c r="B410" s="87"/>
      <c r="C410" s="88" t="s">
        <v>252</v>
      </c>
      <c r="D410" s="86" t="s">
        <v>253</v>
      </c>
      <c r="E410" s="99"/>
      <c r="F410" s="135"/>
      <c r="G410" s="135"/>
      <c r="H410" s="223"/>
    </row>
    <row r="411" spans="1:8" s="136" customFormat="1" ht="30" customHeight="1" hidden="1">
      <c r="A411" s="201"/>
      <c r="B411" s="87"/>
      <c r="C411" s="88" t="s">
        <v>254</v>
      </c>
      <c r="D411" s="86" t="s">
        <v>255</v>
      </c>
      <c r="E411" s="99"/>
      <c r="F411" s="135"/>
      <c r="G411" s="135"/>
      <c r="H411" s="223"/>
    </row>
    <row r="412" spans="1:8" s="136" customFormat="1" ht="27.75" customHeight="1" hidden="1">
      <c r="A412" s="201"/>
      <c r="B412" s="87"/>
      <c r="C412" s="88" t="s">
        <v>256</v>
      </c>
      <c r="D412" s="86" t="s">
        <v>257</v>
      </c>
      <c r="E412" s="99"/>
      <c r="F412" s="135"/>
      <c r="G412" s="135"/>
      <c r="H412" s="223"/>
    </row>
    <row r="413" spans="1:8" s="118" customFormat="1" ht="14.25" customHeight="1" hidden="1">
      <c r="A413" s="189"/>
      <c r="B413" s="239" t="s">
        <v>258</v>
      </c>
      <c r="C413" s="239"/>
      <c r="D413" s="73" t="s">
        <v>259</v>
      </c>
      <c r="E413" s="99"/>
      <c r="F413" s="117"/>
      <c r="G413" s="117"/>
      <c r="H413" s="171"/>
    </row>
    <row r="414" spans="1:8" s="136" customFormat="1" ht="30.75" customHeight="1" hidden="1">
      <c r="A414" s="202"/>
      <c r="B414" s="251" t="s">
        <v>260</v>
      </c>
      <c r="C414" s="251"/>
      <c r="D414" s="83" t="s">
        <v>261</v>
      </c>
      <c r="E414" s="98">
        <f>E415+E416+E417</f>
        <v>0</v>
      </c>
      <c r="F414" s="98">
        <f>F415+F416+F417</f>
        <v>0</v>
      </c>
      <c r="G414" s="98">
        <f>G415+G416+G417</f>
        <v>0</v>
      </c>
      <c r="H414" s="164"/>
    </row>
    <row r="415" spans="1:8" s="136" customFormat="1" ht="42" customHeight="1" hidden="1">
      <c r="A415" s="201"/>
      <c r="B415" s="87"/>
      <c r="C415" s="88" t="s">
        <v>262</v>
      </c>
      <c r="D415" s="86" t="s">
        <v>263</v>
      </c>
      <c r="E415" s="99"/>
      <c r="F415" s="135"/>
      <c r="G415" s="135"/>
      <c r="H415" s="223"/>
    </row>
    <row r="416" spans="1:8" s="136" customFormat="1" ht="32.25" customHeight="1" hidden="1">
      <c r="A416" s="201"/>
      <c r="B416" s="87"/>
      <c r="C416" s="88" t="s">
        <v>264</v>
      </c>
      <c r="D416" s="86" t="s">
        <v>265</v>
      </c>
      <c r="E416" s="99"/>
      <c r="F416" s="135"/>
      <c r="G416" s="135"/>
      <c r="H416" s="223"/>
    </row>
    <row r="417" spans="1:8" s="136" customFormat="1" ht="30" customHeight="1" hidden="1">
      <c r="A417" s="201"/>
      <c r="B417" s="87"/>
      <c r="C417" s="88" t="s">
        <v>266</v>
      </c>
      <c r="D417" s="86" t="s">
        <v>267</v>
      </c>
      <c r="E417" s="99"/>
      <c r="F417" s="135"/>
      <c r="G417" s="135"/>
      <c r="H417" s="223"/>
    </row>
    <row r="418" spans="1:8" s="118" customFormat="1" ht="42" customHeight="1" hidden="1">
      <c r="A418" s="189"/>
      <c r="B418" s="243" t="s">
        <v>268</v>
      </c>
      <c r="C418" s="243"/>
      <c r="D418" s="73" t="s">
        <v>269</v>
      </c>
      <c r="E418" s="99"/>
      <c r="F418" s="117"/>
      <c r="G418" s="117"/>
      <c r="H418" s="171"/>
    </row>
    <row r="419" spans="1:8" s="118" customFormat="1" ht="34.5" customHeight="1">
      <c r="A419" s="189"/>
      <c r="B419" s="239" t="s">
        <v>270</v>
      </c>
      <c r="C419" s="239"/>
      <c r="D419" s="152" t="s">
        <v>437</v>
      </c>
      <c r="E419" s="99">
        <v>7200000</v>
      </c>
      <c r="F419" s="117">
        <v>7200000</v>
      </c>
      <c r="G419" s="117">
        <v>7167620</v>
      </c>
      <c r="H419" s="171">
        <f>G419/E419</f>
        <v>0.9955027777777777</v>
      </c>
    </row>
    <row r="420" spans="1:8" s="118" customFormat="1" ht="34.5" customHeight="1">
      <c r="A420" s="189"/>
      <c r="B420" s="253" t="s">
        <v>465</v>
      </c>
      <c r="C420" s="239"/>
      <c r="D420" s="73" t="s">
        <v>414</v>
      </c>
      <c r="E420" s="99">
        <v>78099016</v>
      </c>
      <c r="F420" s="117">
        <v>78099016</v>
      </c>
      <c r="G420" s="117">
        <v>52195075</v>
      </c>
      <c r="H420" s="171">
        <f t="shared" si="49"/>
        <v>0.6683192397712155</v>
      </c>
    </row>
    <row r="421" spans="1:8" s="124" customFormat="1" ht="27" customHeight="1" hidden="1">
      <c r="A421" s="252" t="s">
        <v>313</v>
      </c>
      <c r="B421" s="252"/>
      <c r="C421" s="252"/>
      <c r="D421" s="80" t="s">
        <v>314</v>
      </c>
      <c r="E421" s="101">
        <f>E422+E426</f>
        <v>0</v>
      </c>
      <c r="F421" s="101">
        <f>F422+F426+F430+F434+F438+F442+F446+F450+F454+F458+F462</f>
        <v>0</v>
      </c>
      <c r="G421" s="101">
        <f>G422+G426+G430+G434+G438+G442+G446+G450+G454+G458+G462</f>
        <v>0</v>
      </c>
      <c r="H421" s="165" t="e">
        <f t="shared" si="49"/>
        <v>#DIV/0!</v>
      </c>
    </row>
    <row r="422" spans="1:8" s="118" customFormat="1" ht="24" customHeight="1" hidden="1">
      <c r="A422" s="204"/>
      <c r="B422" s="246" t="s">
        <v>315</v>
      </c>
      <c r="C422" s="246"/>
      <c r="D422" s="72" t="s">
        <v>316</v>
      </c>
      <c r="E422" s="98">
        <f>E423+E424+E425</f>
        <v>0</v>
      </c>
      <c r="F422" s="98">
        <f>SUM(F423:F425)</f>
        <v>0</v>
      </c>
      <c r="G422" s="98">
        <f>SUM(G423:G425)</f>
        <v>0</v>
      </c>
      <c r="H422" s="164" t="e">
        <f t="shared" si="49"/>
        <v>#DIV/0!</v>
      </c>
    </row>
    <row r="423" spans="1:8" s="118" customFormat="1" ht="15" customHeight="1" hidden="1">
      <c r="A423" s="203"/>
      <c r="B423" s="60"/>
      <c r="C423" s="91" t="s">
        <v>317</v>
      </c>
      <c r="D423" s="73" t="s">
        <v>318</v>
      </c>
      <c r="E423" s="99"/>
      <c r="F423" s="99"/>
      <c r="G423" s="100"/>
      <c r="H423" s="166" t="e">
        <f t="shared" si="49"/>
        <v>#DIV/0!</v>
      </c>
    </row>
    <row r="424" spans="1:8" s="118" customFormat="1" ht="12.75" customHeight="1" hidden="1">
      <c r="A424" s="203"/>
      <c r="B424" s="60"/>
      <c r="C424" s="91" t="s">
        <v>319</v>
      </c>
      <c r="D424" s="73" t="s">
        <v>320</v>
      </c>
      <c r="E424" s="99"/>
      <c r="F424" s="99"/>
      <c r="G424" s="100"/>
      <c r="H424" s="166" t="e">
        <f t="shared" si="49"/>
        <v>#DIV/0!</v>
      </c>
    </row>
    <row r="425" spans="1:8" s="118" customFormat="1" ht="12.75" customHeight="1" hidden="1">
      <c r="A425" s="203"/>
      <c r="B425" s="60"/>
      <c r="C425" s="91" t="s">
        <v>321</v>
      </c>
      <c r="D425" s="73" t="s">
        <v>322</v>
      </c>
      <c r="E425" s="99"/>
      <c r="F425" s="100"/>
      <c r="G425" s="100"/>
      <c r="H425" s="166" t="e">
        <f t="shared" si="49"/>
        <v>#DIV/0!</v>
      </c>
    </row>
    <row r="426" spans="1:8" s="118" customFormat="1" ht="17.25" customHeight="1" hidden="1">
      <c r="A426" s="204"/>
      <c r="B426" s="246" t="s">
        <v>323</v>
      </c>
      <c r="C426" s="246"/>
      <c r="D426" s="72" t="s">
        <v>324</v>
      </c>
      <c r="E426" s="98">
        <f>E427+E428+E429</f>
        <v>0</v>
      </c>
      <c r="F426" s="98">
        <f>F427+F428+F429</f>
        <v>0</v>
      </c>
      <c r="G426" s="98">
        <f>G427+G428+G429</f>
        <v>0</v>
      </c>
      <c r="H426" s="164" t="e">
        <f t="shared" si="49"/>
        <v>#DIV/0!</v>
      </c>
    </row>
    <row r="427" spans="1:8" s="118" customFormat="1" ht="12.75" customHeight="1" hidden="1">
      <c r="A427" s="203"/>
      <c r="B427" s="60"/>
      <c r="C427" s="91" t="s">
        <v>317</v>
      </c>
      <c r="D427" s="73" t="s">
        <v>325</v>
      </c>
      <c r="E427" s="99"/>
      <c r="F427" s="100"/>
      <c r="G427" s="100"/>
      <c r="H427" s="166" t="e">
        <f t="shared" si="49"/>
        <v>#DIV/0!</v>
      </c>
    </row>
    <row r="428" spans="1:8" s="118" customFormat="1" ht="12.75" customHeight="1" hidden="1">
      <c r="A428" s="203"/>
      <c r="B428" s="60"/>
      <c r="C428" s="91" t="s">
        <v>319</v>
      </c>
      <c r="D428" s="73" t="s">
        <v>326</v>
      </c>
      <c r="E428" s="99"/>
      <c r="F428" s="100"/>
      <c r="G428" s="100"/>
      <c r="H428" s="166" t="e">
        <f t="shared" si="49"/>
        <v>#DIV/0!</v>
      </c>
    </row>
    <row r="429" spans="1:8" s="118" customFormat="1" ht="13.5" customHeight="1" hidden="1" thickBot="1">
      <c r="A429" s="203"/>
      <c r="B429" s="60"/>
      <c r="C429" s="91" t="s">
        <v>321</v>
      </c>
      <c r="D429" s="73" t="s">
        <v>327</v>
      </c>
      <c r="E429" s="99"/>
      <c r="F429" s="100"/>
      <c r="G429" s="100"/>
      <c r="H429" s="166" t="e">
        <f t="shared" si="49"/>
        <v>#DIV/0!</v>
      </c>
    </row>
    <row r="430" spans="1:8" s="118" customFormat="1" ht="15" customHeight="1" hidden="1">
      <c r="A430" s="204"/>
      <c r="B430" s="246" t="s">
        <v>328</v>
      </c>
      <c r="C430" s="246"/>
      <c r="D430" s="72" t="s">
        <v>329</v>
      </c>
      <c r="E430" s="98">
        <f>E431+E432+E433</f>
        <v>0</v>
      </c>
      <c r="F430" s="98">
        <f>F431+F432+F433</f>
        <v>0</v>
      </c>
      <c r="G430" s="98"/>
      <c r="H430" s="164" t="e">
        <f t="shared" si="49"/>
        <v>#DIV/0!</v>
      </c>
    </row>
    <row r="431" spans="1:8" s="118" customFormat="1" ht="12.75" customHeight="1" hidden="1">
      <c r="A431" s="203"/>
      <c r="B431" s="60"/>
      <c r="C431" s="91" t="s">
        <v>317</v>
      </c>
      <c r="D431" s="73" t="s">
        <v>330</v>
      </c>
      <c r="E431" s="99"/>
      <c r="F431" s="100"/>
      <c r="G431" s="100"/>
      <c r="H431" s="166" t="e">
        <f t="shared" si="49"/>
        <v>#DIV/0!</v>
      </c>
    </row>
    <row r="432" spans="1:8" s="118" customFormat="1" ht="12.75" customHeight="1" hidden="1">
      <c r="A432" s="203"/>
      <c r="B432" s="60"/>
      <c r="C432" s="91" t="s">
        <v>319</v>
      </c>
      <c r="D432" s="73" t="s">
        <v>331</v>
      </c>
      <c r="E432" s="99"/>
      <c r="F432" s="100"/>
      <c r="G432" s="100"/>
      <c r="H432" s="166" t="e">
        <f t="shared" si="49"/>
        <v>#DIV/0!</v>
      </c>
    </row>
    <row r="433" spans="1:8" s="118" customFormat="1" ht="12.75" customHeight="1" hidden="1">
      <c r="A433" s="203"/>
      <c r="B433" s="60"/>
      <c r="C433" s="91" t="s">
        <v>321</v>
      </c>
      <c r="D433" s="73" t="s">
        <v>332</v>
      </c>
      <c r="E433" s="99"/>
      <c r="F433" s="100"/>
      <c r="G433" s="100"/>
      <c r="H433" s="166" t="e">
        <f t="shared" si="49"/>
        <v>#DIV/0!</v>
      </c>
    </row>
    <row r="434" spans="1:8" s="118" customFormat="1" ht="30.75" customHeight="1" hidden="1">
      <c r="A434" s="204"/>
      <c r="B434" s="246" t="s">
        <v>333</v>
      </c>
      <c r="C434" s="246"/>
      <c r="D434" s="72" t="s">
        <v>334</v>
      </c>
      <c r="E434" s="98">
        <f>E435+E436+E437</f>
        <v>0</v>
      </c>
      <c r="F434" s="98">
        <f>F435+F436+F437</f>
        <v>0</v>
      </c>
      <c r="G434" s="98"/>
      <c r="H434" s="164" t="e">
        <f t="shared" si="49"/>
        <v>#DIV/0!</v>
      </c>
    </row>
    <row r="435" spans="1:8" s="118" customFormat="1" ht="12.75" customHeight="1" hidden="1">
      <c r="A435" s="203"/>
      <c r="B435" s="60"/>
      <c r="C435" s="91" t="s">
        <v>317</v>
      </c>
      <c r="D435" s="73" t="s">
        <v>335</v>
      </c>
      <c r="E435" s="99"/>
      <c r="F435" s="100"/>
      <c r="G435" s="100"/>
      <c r="H435" s="166" t="e">
        <f t="shared" si="49"/>
        <v>#DIV/0!</v>
      </c>
    </row>
    <row r="436" spans="1:8" s="118" customFormat="1" ht="12.75" customHeight="1" hidden="1">
      <c r="A436" s="203"/>
      <c r="B436" s="60"/>
      <c r="C436" s="91" t="s">
        <v>319</v>
      </c>
      <c r="D436" s="73" t="s">
        <v>336</v>
      </c>
      <c r="E436" s="99"/>
      <c r="F436" s="100"/>
      <c r="G436" s="100"/>
      <c r="H436" s="166" t="e">
        <f t="shared" si="49"/>
        <v>#DIV/0!</v>
      </c>
    </row>
    <row r="437" spans="1:8" s="118" customFormat="1" ht="12.75" customHeight="1" hidden="1">
      <c r="A437" s="203"/>
      <c r="B437" s="60"/>
      <c r="C437" s="91" t="s">
        <v>321</v>
      </c>
      <c r="D437" s="73" t="s">
        <v>337</v>
      </c>
      <c r="E437" s="99"/>
      <c r="F437" s="100"/>
      <c r="G437" s="100"/>
      <c r="H437" s="166" t="e">
        <f t="shared" si="49"/>
        <v>#DIV/0!</v>
      </c>
    </row>
    <row r="438" spans="1:8" s="118" customFormat="1" ht="17.25" customHeight="1" hidden="1">
      <c r="A438" s="204"/>
      <c r="B438" s="246" t="s">
        <v>338</v>
      </c>
      <c r="C438" s="246"/>
      <c r="D438" s="72" t="s">
        <v>339</v>
      </c>
      <c r="E438" s="98">
        <f>E439+E440+E441</f>
        <v>0</v>
      </c>
      <c r="F438" s="98">
        <f>F439+F440+F441</f>
        <v>0</v>
      </c>
      <c r="G438" s="98"/>
      <c r="H438" s="164" t="e">
        <f t="shared" si="49"/>
        <v>#DIV/0!</v>
      </c>
    </row>
    <row r="439" spans="1:8" s="118" customFormat="1" ht="12.75" customHeight="1" hidden="1">
      <c r="A439" s="203"/>
      <c r="B439" s="60"/>
      <c r="C439" s="91" t="s">
        <v>317</v>
      </c>
      <c r="D439" s="73" t="s">
        <v>340</v>
      </c>
      <c r="E439" s="99"/>
      <c r="F439" s="100"/>
      <c r="G439" s="100"/>
      <c r="H439" s="166" t="e">
        <f t="shared" si="49"/>
        <v>#DIV/0!</v>
      </c>
    </row>
    <row r="440" spans="1:8" s="118" customFormat="1" ht="12.75" customHeight="1" hidden="1">
      <c r="A440" s="203"/>
      <c r="B440" s="60"/>
      <c r="C440" s="91" t="s">
        <v>319</v>
      </c>
      <c r="D440" s="73" t="s">
        <v>341</v>
      </c>
      <c r="E440" s="99"/>
      <c r="F440" s="100"/>
      <c r="G440" s="100"/>
      <c r="H440" s="166" t="e">
        <f t="shared" si="49"/>
        <v>#DIV/0!</v>
      </c>
    </row>
    <row r="441" spans="1:8" s="118" customFormat="1" ht="12.75" customHeight="1" hidden="1">
      <c r="A441" s="203"/>
      <c r="B441" s="60"/>
      <c r="C441" s="91" t="s">
        <v>321</v>
      </c>
      <c r="D441" s="73" t="s">
        <v>342</v>
      </c>
      <c r="E441" s="99"/>
      <c r="F441" s="100"/>
      <c r="G441" s="100"/>
      <c r="H441" s="166" t="e">
        <f t="shared" si="49"/>
        <v>#DIV/0!</v>
      </c>
    </row>
    <row r="442" spans="1:8" s="118" customFormat="1" ht="25.5" customHeight="1" hidden="1">
      <c r="A442" s="204"/>
      <c r="B442" s="246" t="s">
        <v>343</v>
      </c>
      <c r="C442" s="246"/>
      <c r="D442" s="72" t="s">
        <v>344</v>
      </c>
      <c r="E442" s="98">
        <f>E443+E444+E445</f>
        <v>0</v>
      </c>
      <c r="F442" s="98">
        <f>F443+F444+F445</f>
        <v>0</v>
      </c>
      <c r="G442" s="98"/>
      <c r="H442" s="164" t="e">
        <f t="shared" si="49"/>
        <v>#DIV/0!</v>
      </c>
    </row>
    <row r="443" spans="1:8" s="118" customFormat="1" ht="12.75" customHeight="1" hidden="1">
      <c r="A443" s="203"/>
      <c r="B443" s="60"/>
      <c r="C443" s="91" t="s">
        <v>317</v>
      </c>
      <c r="D443" s="73" t="s">
        <v>345</v>
      </c>
      <c r="E443" s="99"/>
      <c r="F443" s="100"/>
      <c r="G443" s="100"/>
      <c r="H443" s="166" t="e">
        <f t="shared" si="49"/>
        <v>#DIV/0!</v>
      </c>
    </row>
    <row r="444" spans="1:8" s="118" customFormat="1" ht="12.75" customHeight="1" hidden="1">
      <c r="A444" s="203"/>
      <c r="B444" s="60"/>
      <c r="C444" s="91" t="s">
        <v>319</v>
      </c>
      <c r="D444" s="73" t="s">
        <v>346</v>
      </c>
      <c r="E444" s="99"/>
      <c r="F444" s="100"/>
      <c r="G444" s="100"/>
      <c r="H444" s="166" t="e">
        <f t="shared" si="49"/>
        <v>#DIV/0!</v>
      </c>
    </row>
    <row r="445" spans="1:8" s="118" customFormat="1" ht="12.75" customHeight="1" hidden="1">
      <c r="A445" s="203"/>
      <c r="B445" s="60"/>
      <c r="C445" s="91" t="s">
        <v>321</v>
      </c>
      <c r="D445" s="73" t="s">
        <v>347</v>
      </c>
      <c r="E445" s="99"/>
      <c r="F445" s="100"/>
      <c r="G445" s="100"/>
      <c r="H445" s="166" t="e">
        <f t="shared" si="49"/>
        <v>#DIV/0!</v>
      </c>
    </row>
    <row r="446" spans="1:8" s="118" customFormat="1" ht="28.5" customHeight="1" hidden="1">
      <c r="A446" s="204"/>
      <c r="B446" s="247" t="s">
        <v>348</v>
      </c>
      <c r="C446" s="247"/>
      <c r="D446" s="72" t="s">
        <v>349</v>
      </c>
      <c r="E446" s="98">
        <f>E447+E448+E449</f>
        <v>0</v>
      </c>
      <c r="F446" s="98">
        <f>F447+F448+F449</f>
        <v>0</v>
      </c>
      <c r="G446" s="98">
        <f>G447+G448+G449</f>
        <v>0</v>
      </c>
      <c r="H446" s="164" t="e">
        <f t="shared" si="49"/>
        <v>#DIV/0!</v>
      </c>
    </row>
    <row r="447" spans="1:8" s="118" customFormat="1" ht="12.75" customHeight="1" hidden="1">
      <c r="A447" s="203"/>
      <c r="B447" s="60"/>
      <c r="C447" s="91" t="s">
        <v>317</v>
      </c>
      <c r="D447" s="73" t="s">
        <v>350</v>
      </c>
      <c r="E447" s="99"/>
      <c r="F447" s="100"/>
      <c r="G447" s="100"/>
      <c r="H447" s="166" t="e">
        <f t="shared" si="49"/>
        <v>#DIV/0!</v>
      </c>
    </row>
    <row r="448" spans="1:8" s="118" customFormat="1" ht="12.75" customHeight="1" hidden="1">
      <c r="A448" s="203"/>
      <c r="B448" s="60"/>
      <c r="C448" s="91" t="s">
        <v>319</v>
      </c>
      <c r="D448" s="73" t="s">
        <v>351</v>
      </c>
      <c r="E448" s="99"/>
      <c r="F448" s="100"/>
      <c r="G448" s="100"/>
      <c r="H448" s="166" t="e">
        <f t="shared" si="49"/>
        <v>#DIV/0!</v>
      </c>
    </row>
    <row r="449" spans="1:8" s="118" customFormat="1" ht="12.75" customHeight="1" hidden="1">
      <c r="A449" s="203"/>
      <c r="B449" s="60"/>
      <c r="C449" s="91" t="s">
        <v>321</v>
      </c>
      <c r="D449" s="73" t="s">
        <v>352</v>
      </c>
      <c r="E449" s="99"/>
      <c r="F449" s="100"/>
      <c r="G449" s="100"/>
      <c r="H449" s="166" t="e">
        <f t="shared" si="49"/>
        <v>#DIV/0!</v>
      </c>
    </row>
    <row r="450" spans="1:8" s="118" customFormat="1" ht="27.75" customHeight="1" hidden="1">
      <c r="A450" s="204"/>
      <c r="B450" s="246" t="s">
        <v>353</v>
      </c>
      <c r="C450" s="246"/>
      <c r="D450" s="72" t="s">
        <v>354</v>
      </c>
      <c r="E450" s="98">
        <f>E451+E452+E453</f>
        <v>0</v>
      </c>
      <c r="F450" s="98">
        <f>F451+F452+F453</f>
        <v>0</v>
      </c>
      <c r="G450" s="98"/>
      <c r="H450" s="164" t="e">
        <f t="shared" si="49"/>
        <v>#DIV/0!</v>
      </c>
    </row>
    <row r="451" spans="1:8" s="118" customFormat="1" ht="15" customHeight="1" hidden="1">
      <c r="A451" s="203"/>
      <c r="B451" s="60"/>
      <c r="C451" s="91" t="s">
        <v>317</v>
      </c>
      <c r="D451" s="73" t="s">
        <v>355</v>
      </c>
      <c r="E451" s="99"/>
      <c r="F451" s="100"/>
      <c r="G451" s="100"/>
      <c r="H451" s="166" t="e">
        <f t="shared" si="49"/>
        <v>#DIV/0!</v>
      </c>
    </row>
    <row r="452" spans="1:8" s="118" customFormat="1" ht="15" customHeight="1" hidden="1">
      <c r="A452" s="203"/>
      <c r="B452" s="60"/>
      <c r="C452" s="91" t="s">
        <v>319</v>
      </c>
      <c r="D452" s="73" t="s">
        <v>356</v>
      </c>
      <c r="E452" s="99"/>
      <c r="F452" s="100"/>
      <c r="G452" s="100"/>
      <c r="H452" s="166" t="e">
        <f t="shared" si="49"/>
        <v>#DIV/0!</v>
      </c>
    </row>
    <row r="453" spans="1:8" s="118" customFormat="1" ht="15" customHeight="1" hidden="1">
      <c r="A453" s="203"/>
      <c r="B453" s="60"/>
      <c r="C453" s="91" t="s">
        <v>321</v>
      </c>
      <c r="D453" s="73" t="s">
        <v>357</v>
      </c>
      <c r="E453" s="99"/>
      <c r="F453" s="100"/>
      <c r="G453" s="100"/>
      <c r="H453" s="166" t="e">
        <f t="shared" si="49"/>
        <v>#DIV/0!</v>
      </c>
    </row>
    <row r="454" spans="1:8" s="118" customFormat="1" ht="17.25" customHeight="1" hidden="1">
      <c r="A454" s="204"/>
      <c r="B454" s="246" t="s">
        <v>358</v>
      </c>
      <c r="C454" s="246"/>
      <c r="D454" s="72" t="s">
        <v>359</v>
      </c>
      <c r="E454" s="98">
        <f>E455+E456+E457</f>
        <v>0</v>
      </c>
      <c r="F454" s="98">
        <f>F455+F456+F457</f>
        <v>0</v>
      </c>
      <c r="G454" s="98"/>
      <c r="H454" s="164" t="e">
        <f aca="true" t="shared" si="51" ref="H454:H465">G454/E454</f>
        <v>#DIV/0!</v>
      </c>
    </row>
    <row r="455" spans="1:8" s="118" customFormat="1" ht="15" customHeight="1" hidden="1">
      <c r="A455" s="203"/>
      <c r="B455" s="60"/>
      <c r="C455" s="91" t="s">
        <v>317</v>
      </c>
      <c r="D455" s="73" t="s">
        <v>360</v>
      </c>
      <c r="E455" s="99"/>
      <c r="F455" s="100"/>
      <c r="G455" s="100"/>
      <c r="H455" s="166" t="e">
        <f t="shared" si="51"/>
        <v>#DIV/0!</v>
      </c>
    </row>
    <row r="456" spans="1:8" s="118" customFormat="1" ht="15" customHeight="1" hidden="1">
      <c r="A456" s="203"/>
      <c r="B456" s="60"/>
      <c r="C456" s="91" t="s">
        <v>319</v>
      </c>
      <c r="D456" s="73" t="s">
        <v>361</v>
      </c>
      <c r="E456" s="99"/>
      <c r="F456" s="100"/>
      <c r="G456" s="100"/>
      <c r="H456" s="166" t="e">
        <f t="shared" si="51"/>
        <v>#DIV/0!</v>
      </c>
    </row>
    <row r="457" spans="1:8" s="118" customFormat="1" ht="15" customHeight="1" hidden="1">
      <c r="A457" s="203"/>
      <c r="B457" s="60"/>
      <c r="C457" s="91" t="s">
        <v>321</v>
      </c>
      <c r="D457" s="73" t="s">
        <v>362</v>
      </c>
      <c r="E457" s="99"/>
      <c r="F457" s="100"/>
      <c r="G457" s="100"/>
      <c r="H457" s="166" t="e">
        <f t="shared" si="51"/>
        <v>#DIV/0!</v>
      </c>
    </row>
    <row r="458" spans="1:8" s="118" customFormat="1" ht="15" customHeight="1" hidden="1">
      <c r="A458" s="204"/>
      <c r="B458" s="246" t="s">
        <v>363</v>
      </c>
      <c r="C458" s="246"/>
      <c r="D458" s="72" t="s">
        <v>364</v>
      </c>
      <c r="E458" s="98">
        <f>E459+E460+E461</f>
        <v>0</v>
      </c>
      <c r="F458" s="98">
        <f>SUM(F459:F461)</f>
        <v>0</v>
      </c>
      <c r="G458" s="98"/>
      <c r="H458" s="164" t="e">
        <f t="shared" si="51"/>
        <v>#DIV/0!</v>
      </c>
    </row>
    <row r="459" spans="1:8" s="118" customFormat="1" ht="15" customHeight="1" hidden="1">
      <c r="A459" s="203"/>
      <c r="B459" s="60"/>
      <c r="C459" s="91" t="s">
        <v>317</v>
      </c>
      <c r="D459" s="73" t="s">
        <v>365</v>
      </c>
      <c r="E459" s="99">
        <f>SUM(F459:F459)</f>
        <v>0</v>
      </c>
      <c r="F459" s="100"/>
      <c r="G459" s="100"/>
      <c r="H459" s="166" t="e">
        <f t="shared" si="51"/>
        <v>#DIV/0!</v>
      </c>
    </row>
    <row r="460" spans="1:8" s="118" customFormat="1" ht="15" customHeight="1" hidden="1">
      <c r="A460" s="203"/>
      <c r="B460" s="60"/>
      <c r="C460" s="91" t="s">
        <v>319</v>
      </c>
      <c r="D460" s="73" t="s">
        <v>366</v>
      </c>
      <c r="E460" s="99">
        <f>SUM(F460:F460)</f>
        <v>0</v>
      </c>
      <c r="F460" s="100"/>
      <c r="G460" s="100"/>
      <c r="H460" s="166" t="e">
        <f t="shared" si="51"/>
        <v>#DIV/0!</v>
      </c>
    </row>
    <row r="461" spans="1:8" s="118" customFormat="1" ht="15" customHeight="1" hidden="1">
      <c r="A461" s="203"/>
      <c r="B461" s="60"/>
      <c r="C461" s="91" t="s">
        <v>367</v>
      </c>
      <c r="D461" s="73" t="s">
        <v>368</v>
      </c>
      <c r="E461" s="99">
        <f>SUM(F461:F461)</f>
        <v>0</v>
      </c>
      <c r="F461" s="100"/>
      <c r="G461" s="100"/>
      <c r="H461" s="166" t="e">
        <f t="shared" si="51"/>
        <v>#DIV/0!</v>
      </c>
    </row>
    <row r="462" spans="1:8" s="118" customFormat="1" ht="27" customHeight="1" hidden="1">
      <c r="A462" s="204"/>
      <c r="B462" s="250" t="s">
        <v>369</v>
      </c>
      <c r="C462" s="250"/>
      <c r="D462" s="137" t="s">
        <v>370</v>
      </c>
      <c r="E462" s="108">
        <f>E463+E464+E465</f>
        <v>0</v>
      </c>
      <c r="F462" s="108">
        <f>F463+F464+F465</f>
        <v>0</v>
      </c>
      <c r="G462" s="108"/>
      <c r="H462" s="167" t="e">
        <f t="shared" si="51"/>
        <v>#DIV/0!</v>
      </c>
    </row>
    <row r="463" spans="1:8" s="118" customFormat="1" ht="15" customHeight="1" hidden="1">
      <c r="A463" s="203"/>
      <c r="B463" s="60"/>
      <c r="C463" s="91" t="s">
        <v>317</v>
      </c>
      <c r="D463" s="73" t="s">
        <v>371</v>
      </c>
      <c r="E463" s="99"/>
      <c r="F463" s="100"/>
      <c r="G463" s="100"/>
      <c r="H463" s="166" t="e">
        <f t="shared" si="51"/>
        <v>#DIV/0!</v>
      </c>
    </row>
    <row r="464" spans="1:8" s="118" customFormat="1" ht="15" customHeight="1" hidden="1">
      <c r="A464" s="203"/>
      <c r="B464" s="60"/>
      <c r="C464" s="91" t="s">
        <v>319</v>
      </c>
      <c r="D464" s="73" t="s">
        <v>372</v>
      </c>
      <c r="E464" s="99"/>
      <c r="F464" s="100"/>
      <c r="G464" s="100"/>
      <c r="H464" s="166" t="e">
        <f t="shared" si="51"/>
        <v>#DIV/0!</v>
      </c>
    </row>
    <row r="465" spans="1:8" s="118" customFormat="1" ht="15" customHeight="1" hidden="1">
      <c r="A465" s="203"/>
      <c r="B465" s="60"/>
      <c r="C465" s="91" t="s">
        <v>367</v>
      </c>
      <c r="D465" s="73" t="s">
        <v>373</v>
      </c>
      <c r="E465" s="99"/>
      <c r="F465" s="100"/>
      <c r="G465" s="100"/>
      <c r="H465" s="166" t="e">
        <f t="shared" si="51"/>
        <v>#DIV/0!</v>
      </c>
    </row>
    <row r="466" spans="1:8" s="118" customFormat="1" ht="27.75" customHeight="1">
      <c r="A466" s="203"/>
      <c r="B466" s="295" t="s">
        <v>452</v>
      </c>
      <c r="C466" s="295"/>
      <c r="D466" s="159" t="s">
        <v>304</v>
      </c>
      <c r="E466" s="224">
        <f>E467</f>
        <v>950000</v>
      </c>
      <c r="F466" s="224">
        <f>F467</f>
        <v>950000</v>
      </c>
      <c r="G466" s="224">
        <f>G467</f>
        <v>33883</v>
      </c>
      <c r="H466" s="225">
        <f>H467</f>
        <v>0.035666315789473685</v>
      </c>
    </row>
    <row r="467" spans="1:8" s="118" customFormat="1" ht="38.25" customHeight="1">
      <c r="A467" s="203"/>
      <c r="B467" s="296" t="s">
        <v>453</v>
      </c>
      <c r="C467" s="297"/>
      <c r="D467" s="152" t="s">
        <v>454</v>
      </c>
      <c r="E467" s="99">
        <v>950000</v>
      </c>
      <c r="F467" s="100">
        <v>950000</v>
      </c>
      <c r="G467" s="100">
        <v>33883</v>
      </c>
      <c r="H467" s="166">
        <f>G467/E467</f>
        <v>0.035666315789473685</v>
      </c>
    </row>
    <row r="468" spans="1:8" s="118" customFormat="1" ht="40.5" customHeight="1">
      <c r="A468" s="254" t="s">
        <v>421</v>
      </c>
      <c r="B468" s="254"/>
      <c r="C468" s="254"/>
      <c r="D468" s="144" t="s">
        <v>6</v>
      </c>
      <c r="E468" s="145">
        <f>E469+E473+E477</f>
        <v>41843860</v>
      </c>
      <c r="F468" s="145">
        <f>F469+F473+F477</f>
        <v>41843860</v>
      </c>
      <c r="G468" s="145">
        <f>G469+G473+G477</f>
        <v>9987395</v>
      </c>
      <c r="H468" s="168">
        <f aca="true" t="shared" si="52" ref="H468:H480">G468/E468</f>
        <v>0.238682449468094</v>
      </c>
    </row>
    <row r="469" spans="1:8" s="118" customFormat="1" ht="30" customHeight="1">
      <c r="A469" s="205"/>
      <c r="B469" s="255" t="s">
        <v>422</v>
      </c>
      <c r="C469" s="256"/>
      <c r="D469" s="146" t="s">
        <v>423</v>
      </c>
      <c r="E469" s="147">
        <f>E470+E471+E472</f>
        <v>36955784</v>
      </c>
      <c r="F469" s="147">
        <f>F470+F471+F472</f>
        <v>36955784</v>
      </c>
      <c r="G469" s="147">
        <f>G470+G471+G472</f>
        <v>7891722</v>
      </c>
      <c r="H469" s="169">
        <f t="shared" si="52"/>
        <v>0.21354497580135223</v>
      </c>
    </row>
    <row r="470" spans="1:8" s="118" customFormat="1" ht="19.5" customHeight="1">
      <c r="A470" s="148"/>
      <c r="B470" s="148"/>
      <c r="C470" s="149" t="s">
        <v>317</v>
      </c>
      <c r="D470" s="150" t="s">
        <v>424</v>
      </c>
      <c r="E470" s="1">
        <v>23676229</v>
      </c>
      <c r="F470" s="1">
        <v>23676229</v>
      </c>
      <c r="G470" s="2">
        <v>4845150</v>
      </c>
      <c r="H470" s="170">
        <f t="shared" si="52"/>
        <v>0.20464196388707</v>
      </c>
    </row>
    <row r="471" spans="1:8" s="118" customFormat="1" ht="19.5" customHeight="1">
      <c r="A471" s="148"/>
      <c r="B471" s="148"/>
      <c r="C471" s="149" t="s">
        <v>319</v>
      </c>
      <c r="D471" s="150" t="s">
        <v>425</v>
      </c>
      <c r="E471" s="1">
        <v>13009555</v>
      </c>
      <c r="F471" s="1">
        <v>13009555</v>
      </c>
      <c r="G471" s="2">
        <v>2783766</v>
      </c>
      <c r="H471" s="170">
        <f t="shared" si="52"/>
        <v>0.2139785719034971</v>
      </c>
    </row>
    <row r="472" spans="1:8" s="118" customFormat="1" ht="19.5" customHeight="1">
      <c r="A472" s="148"/>
      <c r="B472" s="148"/>
      <c r="C472" s="149" t="s">
        <v>321</v>
      </c>
      <c r="D472" s="150" t="s">
        <v>426</v>
      </c>
      <c r="E472" s="1">
        <v>270000</v>
      </c>
      <c r="F472" s="1">
        <v>270000</v>
      </c>
      <c r="G472" s="2">
        <v>262806</v>
      </c>
      <c r="H472" s="170">
        <f>G472/E472</f>
        <v>0.9733555555555555</v>
      </c>
    </row>
    <row r="473" spans="1:8" s="118" customFormat="1" ht="15" customHeight="1">
      <c r="A473" s="206"/>
      <c r="B473" s="282" t="s">
        <v>427</v>
      </c>
      <c r="C473" s="283"/>
      <c r="D473" s="146" t="s">
        <v>428</v>
      </c>
      <c r="E473" s="147">
        <f>E474+E475+E476</f>
        <v>2016890</v>
      </c>
      <c r="F473" s="147">
        <f>F474+F475+F476</f>
        <v>2016890</v>
      </c>
      <c r="G473" s="147">
        <f>G474+G475+G476</f>
        <v>1314858</v>
      </c>
      <c r="H473" s="169">
        <f t="shared" si="52"/>
        <v>0.6519235059918984</v>
      </c>
    </row>
    <row r="474" spans="1:8" s="118" customFormat="1" ht="19.5" customHeight="1">
      <c r="A474" s="148"/>
      <c r="B474" s="148"/>
      <c r="C474" s="149" t="s">
        <v>317</v>
      </c>
      <c r="D474" s="150" t="s">
        <v>429</v>
      </c>
      <c r="E474" s="1">
        <v>1116000</v>
      </c>
      <c r="F474" s="1">
        <v>1116000</v>
      </c>
      <c r="G474" s="2">
        <v>640657</v>
      </c>
      <c r="H474" s="170">
        <f t="shared" si="52"/>
        <v>0.57406541218638</v>
      </c>
    </row>
    <row r="475" spans="1:8" s="118" customFormat="1" ht="19.5" customHeight="1">
      <c r="A475" s="148"/>
      <c r="B475" s="148"/>
      <c r="C475" s="149" t="s">
        <v>319</v>
      </c>
      <c r="D475" s="150" t="s">
        <v>430</v>
      </c>
      <c r="E475" s="1">
        <v>572890</v>
      </c>
      <c r="F475" s="1">
        <v>572890</v>
      </c>
      <c r="G475" s="2">
        <v>346201</v>
      </c>
      <c r="H475" s="170">
        <f t="shared" si="52"/>
        <v>0.6043062367993856</v>
      </c>
    </row>
    <row r="476" spans="1:8" s="118" customFormat="1" ht="19.5" customHeight="1">
      <c r="A476" s="148"/>
      <c r="B476" s="148"/>
      <c r="C476" s="149" t="s">
        <v>321</v>
      </c>
      <c r="D476" s="150" t="s">
        <v>431</v>
      </c>
      <c r="E476" s="1">
        <v>328000</v>
      </c>
      <c r="F476" s="1">
        <v>328000</v>
      </c>
      <c r="G476" s="2">
        <v>328000</v>
      </c>
      <c r="H476" s="170">
        <f t="shared" si="52"/>
        <v>1</v>
      </c>
    </row>
    <row r="477" spans="1:8" s="118" customFormat="1" ht="15" customHeight="1">
      <c r="A477" s="206"/>
      <c r="B477" s="282" t="s">
        <v>446</v>
      </c>
      <c r="C477" s="283"/>
      <c r="D477" s="146" t="s">
        <v>447</v>
      </c>
      <c r="E477" s="147">
        <f>E478+E479+E480</f>
        <v>2871186</v>
      </c>
      <c r="F477" s="147">
        <f>F478+F479+F480</f>
        <v>2871186</v>
      </c>
      <c r="G477" s="147">
        <f>G478+G479+G480</f>
        <v>780815</v>
      </c>
      <c r="H477" s="226">
        <f t="shared" si="52"/>
        <v>0.2719485954584621</v>
      </c>
    </row>
    <row r="478" spans="1:8" s="118" customFormat="1" ht="15" customHeight="1">
      <c r="A478" s="148"/>
      <c r="B478" s="148"/>
      <c r="C478" s="149" t="s">
        <v>317</v>
      </c>
      <c r="D478" s="150" t="s">
        <v>448</v>
      </c>
      <c r="E478" s="1">
        <v>2337500</v>
      </c>
      <c r="F478" s="1">
        <v>2337500</v>
      </c>
      <c r="G478" s="2">
        <v>607848</v>
      </c>
      <c r="H478" s="170">
        <f t="shared" si="52"/>
        <v>0.26004192513368984</v>
      </c>
    </row>
    <row r="479" spans="1:8" s="118" customFormat="1" ht="15" customHeight="1">
      <c r="A479" s="148"/>
      <c r="B479" s="148"/>
      <c r="C479" s="149" t="s">
        <v>319</v>
      </c>
      <c r="D479" s="150" t="s">
        <v>449</v>
      </c>
      <c r="E479" s="1">
        <v>173686</v>
      </c>
      <c r="F479" s="1">
        <v>173686</v>
      </c>
      <c r="G479" s="2">
        <v>172967</v>
      </c>
      <c r="H479" s="170">
        <f t="shared" si="52"/>
        <v>0.9958603456812869</v>
      </c>
    </row>
    <row r="480" spans="1:8" s="118" customFormat="1" ht="15" customHeight="1">
      <c r="A480" s="148"/>
      <c r="B480" s="148"/>
      <c r="C480" s="149" t="s">
        <v>321</v>
      </c>
      <c r="D480" s="150" t="s">
        <v>450</v>
      </c>
      <c r="E480" s="1">
        <v>360000</v>
      </c>
      <c r="F480" s="1">
        <v>360000</v>
      </c>
      <c r="G480" s="2"/>
      <c r="H480" s="170">
        <f t="shared" si="52"/>
        <v>0</v>
      </c>
    </row>
    <row r="481" spans="1:8" s="118" customFormat="1" ht="15" customHeight="1">
      <c r="A481" s="138"/>
      <c r="B481" s="139"/>
      <c r="C481" s="140"/>
      <c r="D481" s="141"/>
      <c r="E481" s="142"/>
      <c r="F481" s="143"/>
      <c r="G481" s="143"/>
      <c r="H481" s="156"/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73"/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7"/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7"/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7"/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57"/>
    </row>
    <row r="487" spans="1:8" s="118" customFormat="1" ht="15" customHeight="1" hidden="1">
      <c r="A487" s="138"/>
      <c r="B487" s="139"/>
      <c r="C487" s="140"/>
      <c r="D487" s="141"/>
      <c r="E487" s="142"/>
      <c r="F487" s="143"/>
      <c r="G487" s="143"/>
      <c r="H487" s="157"/>
    </row>
    <row r="488" spans="1:8" s="118" customFormat="1" ht="15" customHeight="1" hidden="1">
      <c r="A488" s="138"/>
      <c r="B488" s="139"/>
      <c r="C488" s="140"/>
      <c r="D488" s="141"/>
      <c r="E488" s="142"/>
      <c r="F488" s="143"/>
      <c r="G488" s="143"/>
      <c r="H488" s="157"/>
    </row>
    <row r="489" spans="1:8" s="118" customFormat="1" ht="15" customHeight="1" hidden="1">
      <c r="A489" s="138"/>
      <c r="B489" s="139"/>
      <c r="C489" s="140"/>
      <c r="D489" s="141"/>
      <c r="E489" s="142"/>
      <c r="F489" s="143"/>
      <c r="G489" s="143"/>
      <c r="H489" s="157"/>
    </row>
    <row r="490" spans="1:8" s="118" customFormat="1" ht="15" customHeight="1" hidden="1">
      <c r="A490" s="138"/>
      <c r="B490" s="139"/>
      <c r="C490" s="140"/>
      <c r="D490" s="141"/>
      <c r="E490" s="142"/>
      <c r="F490" s="143"/>
      <c r="G490" s="143"/>
      <c r="H490" s="157"/>
    </row>
    <row r="491" spans="1:8" s="118" customFormat="1" ht="15" customHeight="1" hidden="1">
      <c r="A491" s="138"/>
      <c r="B491" s="139"/>
      <c r="C491" s="140"/>
      <c r="D491" s="141"/>
      <c r="E491" s="142"/>
      <c r="F491" s="143"/>
      <c r="G491" s="143"/>
      <c r="H491" s="156"/>
    </row>
    <row r="492" spans="1:8" s="118" customFormat="1" ht="15" customHeight="1">
      <c r="A492" s="138"/>
      <c r="B492" s="139"/>
      <c r="C492" s="140"/>
      <c r="D492" s="141"/>
      <c r="E492" s="142"/>
      <c r="F492" s="143"/>
      <c r="G492" s="143"/>
      <c r="H492" s="156"/>
    </row>
    <row r="493" spans="1:8" s="118" customFormat="1" ht="15" customHeight="1">
      <c r="A493" s="292" t="s">
        <v>463</v>
      </c>
      <c r="B493" s="292"/>
      <c r="C493" s="292"/>
      <c r="D493" s="292"/>
      <c r="E493" s="292"/>
      <c r="F493" s="292"/>
      <c r="G493" s="292"/>
      <c r="H493" s="292"/>
    </row>
    <row r="494" spans="1:8" s="118" customFormat="1" ht="15" customHeight="1">
      <c r="A494" s="138"/>
      <c r="B494" s="174" t="s">
        <v>464</v>
      </c>
      <c r="C494" s="174"/>
      <c r="D494" s="174"/>
      <c r="E494" s="174"/>
      <c r="F494" s="174"/>
      <c r="G494" s="174"/>
      <c r="H494" s="156"/>
    </row>
    <row r="495" spans="1:8" s="118" customFormat="1" ht="15" customHeight="1">
      <c r="A495" s="138"/>
      <c r="B495" s="175"/>
      <c r="C495" s="176"/>
      <c r="D495" s="177"/>
      <c r="E495" s="178"/>
      <c r="F495" s="179"/>
      <c r="G495" s="179"/>
      <c r="H495" s="156"/>
    </row>
    <row r="496" spans="1:8" s="118" customFormat="1" ht="15" customHeight="1">
      <c r="A496" s="138"/>
      <c r="B496" s="139"/>
      <c r="C496" s="140"/>
      <c r="D496" s="141"/>
      <c r="E496" s="142"/>
      <c r="F496" s="143"/>
      <c r="G496" s="143"/>
      <c r="H496" s="156"/>
    </row>
    <row r="497" spans="1:8" s="118" customFormat="1" ht="15" customHeight="1">
      <c r="A497" s="138"/>
      <c r="B497" s="139"/>
      <c r="C497" s="140"/>
      <c r="D497" s="141"/>
      <c r="E497" s="142"/>
      <c r="F497" s="143"/>
      <c r="G497" s="143"/>
      <c r="H497" s="156"/>
    </row>
    <row r="498" spans="1:8" s="118" customFormat="1" ht="15" customHeight="1">
      <c r="A498" s="138"/>
      <c r="B498" s="139"/>
      <c r="C498" s="140"/>
      <c r="D498" s="141"/>
      <c r="E498" s="142"/>
      <c r="F498" s="143"/>
      <c r="G498" s="143"/>
      <c r="H498" s="156"/>
    </row>
    <row r="499" spans="1:8" s="118" customFormat="1" ht="15" customHeight="1">
      <c r="A499" s="138"/>
      <c r="B499" s="139"/>
      <c r="C499" s="140"/>
      <c r="D499" s="141"/>
      <c r="E499" s="142"/>
      <c r="F499" s="143"/>
      <c r="G499" s="143"/>
      <c r="H499" s="52"/>
    </row>
    <row r="500" spans="1:8" ht="12.75">
      <c r="A500" s="248" t="s">
        <v>443</v>
      </c>
      <c r="B500" s="242"/>
      <c r="C500" s="242"/>
      <c r="D500" s="242"/>
      <c r="E500" s="242"/>
      <c r="F500" s="242" t="s">
        <v>432</v>
      </c>
      <c r="G500" s="242"/>
      <c r="H500" s="52"/>
    </row>
    <row r="501" spans="1:8" ht="12.75">
      <c r="A501" s="249" t="s">
        <v>444</v>
      </c>
      <c r="B501" s="245"/>
      <c r="C501" s="245"/>
      <c r="D501" s="245"/>
      <c r="E501" s="245"/>
      <c r="F501" s="245" t="s">
        <v>417</v>
      </c>
      <c r="G501" s="245"/>
      <c r="H501" s="52"/>
    </row>
    <row r="502" ht="12.75">
      <c r="A502" s="52"/>
    </row>
    <row r="503" ht="12.75">
      <c r="A503" s="52"/>
    </row>
    <row r="504" spans="1:7" ht="12.75">
      <c r="A504" s="52"/>
      <c r="B504" s="52"/>
      <c r="C504" s="300" t="s">
        <v>467</v>
      </c>
      <c r="D504" s="300" t="s">
        <v>468</v>
      </c>
      <c r="E504" s="52"/>
      <c r="F504" s="52"/>
      <c r="G504" s="52"/>
    </row>
    <row r="505" spans="1:7" ht="12.75">
      <c r="A505" s="52"/>
      <c r="B505" s="52"/>
      <c r="C505" s="52"/>
      <c r="D505" s="52"/>
      <c r="E505" s="52"/>
      <c r="F505" s="52"/>
      <c r="G505" s="52"/>
    </row>
    <row r="506" spans="1:7" ht="12.75">
      <c r="A506" s="52"/>
      <c r="B506" s="52"/>
      <c r="C506" s="52"/>
      <c r="D506" s="52"/>
      <c r="E506" s="52"/>
      <c r="F506" s="52"/>
      <c r="G506" s="52"/>
    </row>
    <row r="507" spans="1:7" ht="12.75">
      <c r="A507" s="52"/>
      <c r="B507" s="52"/>
      <c r="C507" s="52"/>
      <c r="D507" s="52"/>
      <c r="E507" s="52"/>
      <c r="F507" s="52"/>
      <c r="G507" s="52"/>
    </row>
    <row r="508" spans="1:7" ht="12.75">
      <c r="A508" s="52"/>
      <c r="B508" s="52"/>
      <c r="C508" s="52"/>
      <c r="D508" s="52"/>
      <c r="E508" s="52"/>
      <c r="F508" s="52"/>
      <c r="G508" s="52"/>
    </row>
    <row r="509" spans="1:7" ht="12.75">
      <c r="A509" s="52"/>
      <c r="B509" s="52"/>
      <c r="C509" s="52"/>
      <c r="D509" s="52"/>
      <c r="E509" s="52"/>
      <c r="F509" s="52"/>
      <c r="G509" s="52"/>
    </row>
    <row r="510" spans="1:7" ht="12.75">
      <c r="A510" s="52"/>
      <c r="B510" s="52"/>
      <c r="C510" s="52"/>
      <c r="D510" s="52"/>
      <c r="E510" s="52"/>
      <c r="F510" s="52"/>
      <c r="G510" s="52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ht="12.75">
      <c r="A513" s="52"/>
      <c r="B513" s="52"/>
      <c r="C513" s="52"/>
      <c r="D513" s="52"/>
      <c r="E513" s="52"/>
      <c r="F513" s="52"/>
      <c r="G513" s="52"/>
    </row>
    <row r="514" spans="1:7" ht="12.75">
      <c r="A514" s="52"/>
      <c r="B514" s="52"/>
      <c r="C514" s="52"/>
      <c r="D514" s="52"/>
      <c r="E514" s="52"/>
      <c r="F514" s="52"/>
      <c r="G514" s="52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  <row r="521" spans="1:7" ht="12.75">
      <c r="A521" s="52"/>
      <c r="B521" s="52"/>
      <c r="C521" s="52"/>
      <c r="D521" s="52"/>
      <c r="E521" s="52"/>
      <c r="F521" s="52"/>
      <c r="G521" s="52"/>
    </row>
    <row r="522" spans="1:7" ht="12.75">
      <c r="A522" s="52"/>
      <c r="B522" s="52"/>
      <c r="C522" s="52"/>
      <c r="D522" s="52"/>
      <c r="E522" s="52"/>
      <c r="F522" s="52"/>
      <c r="G522" s="52"/>
    </row>
  </sheetData>
  <sheetProtection/>
  <mergeCells count="166">
    <mergeCell ref="A493:H493"/>
    <mergeCell ref="B23:C23"/>
    <mergeCell ref="B466:C466"/>
    <mergeCell ref="B467:C467"/>
    <mergeCell ref="B217:C217"/>
    <mergeCell ref="A166:C166"/>
    <mergeCell ref="B177:C177"/>
    <mergeCell ref="B158:C158"/>
    <mergeCell ref="B193:C193"/>
    <mergeCell ref="B185:C185"/>
    <mergeCell ref="B189:C189"/>
    <mergeCell ref="B473:C473"/>
    <mergeCell ref="B477:C477"/>
    <mergeCell ref="B159:C159"/>
    <mergeCell ref="B157:C157"/>
    <mergeCell ref="B163:C163"/>
    <mergeCell ref="B354:C354"/>
    <mergeCell ref="B201:C201"/>
    <mergeCell ref="B197:C197"/>
    <mergeCell ref="B173:C173"/>
    <mergeCell ref="A172:C172"/>
    <mergeCell ref="B169:C169"/>
    <mergeCell ref="B168:C168"/>
    <mergeCell ref="B165:C165"/>
    <mergeCell ref="B181:C181"/>
    <mergeCell ref="A149:C149"/>
    <mergeCell ref="B155:C155"/>
    <mergeCell ref="B154:C154"/>
    <mergeCell ref="B42:C42"/>
    <mergeCell ref="B135:C135"/>
    <mergeCell ref="A110:C110"/>
    <mergeCell ref="A72:C72"/>
    <mergeCell ref="B86:C86"/>
    <mergeCell ref="B133:C133"/>
    <mergeCell ref="B134:C134"/>
    <mergeCell ref="B128:C128"/>
    <mergeCell ref="B116:C116"/>
    <mergeCell ref="B46:C46"/>
    <mergeCell ref="F6:F7"/>
    <mergeCell ref="D6:D7"/>
    <mergeCell ref="E6:E7"/>
    <mergeCell ref="A6:C7"/>
    <mergeCell ref="A99:C99"/>
    <mergeCell ref="B107:C107"/>
    <mergeCell ref="A88:C88"/>
    <mergeCell ref="B93:C93"/>
    <mergeCell ref="B22:C22"/>
    <mergeCell ref="B57:C57"/>
    <mergeCell ref="A41:C41"/>
    <mergeCell ref="A13:C13"/>
    <mergeCell ref="B43:C43"/>
    <mergeCell ref="A16:C16"/>
    <mergeCell ref="B111:C111"/>
    <mergeCell ref="B95:C95"/>
    <mergeCell ref="B92:C92"/>
    <mergeCell ref="B91:C91"/>
    <mergeCell ref="A52:C52"/>
    <mergeCell ref="B85:C85"/>
    <mergeCell ref="B136:C136"/>
    <mergeCell ref="B114:C114"/>
    <mergeCell ref="A122:C122"/>
    <mergeCell ref="B127:C127"/>
    <mergeCell ref="B129:C129"/>
    <mergeCell ref="B115:C115"/>
    <mergeCell ref="B142:C142"/>
    <mergeCell ref="B137:C137"/>
    <mergeCell ref="B148:C148"/>
    <mergeCell ref="B143:C143"/>
    <mergeCell ref="A231:C231"/>
    <mergeCell ref="B205:C205"/>
    <mergeCell ref="B147:C147"/>
    <mergeCell ref="B138:C138"/>
    <mergeCell ref="B164:C164"/>
    <mergeCell ref="B170:C170"/>
    <mergeCell ref="A239:C239"/>
    <mergeCell ref="A236:C236"/>
    <mergeCell ref="B209:C209"/>
    <mergeCell ref="A216:B216"/>
    <mergeCell ref="A218:C218"/>
    <mergeCell ref="B219:C219"/>
    <mergeCell ref="B223:C223"/>
    <mergeCell ref="B227:C227"/>
    <mergeCell ref="B213:C213"/>
    <mergeCell ref="B245:C245"/>
    <mergeCell ref="B265:C265"/>
    <mergeCell ref="A264:C264"/>
    <mergeCell ref="B266:C266"/>
    <mergeCell ref="B268:C268"/>
    <mergeCell ref="B267:C267"/>
    <mergeCell ref="B246:C246"/>
    <mergeCell ref="B308:C308"/>
    <mergeCell ref="A310:C310"/>
    <mergeCell ref="B313:C313"/>
    <mergeCell ref="B314:C314"/>
    <mergeCell ref="B315:C315"/>
    <mergeCell ref="A274:C274"/>
    <mergeCell ref="B279:C279"/>
    <mergeCell ref="A294:C294"/>
    <mergeCell ref="B307:C307"/>
    <mergeCell ref="B337:C337"/>
    <mergeCell ref="B340:C340"/>
    <mergeCell ref="B341:C341"/>
    <mergeCell ref="B345:C345"/>
    <mergeCell ref="B353:C353"/>
    <mergeCell ref="A319:C319"/>
    <mergeCell ref="A331:C331"/>
    <mergeCell ref="A322:C322"/>
    <mergeCell ref="B323:C323"/>
    <mergeCell ref="B346:C346"/>
    <mergeCell ref="B387:C387"/>
    <mergeCell ref="B388:C388"/>
    <mergeCell ref="B350:C350"/>
    <mergeCell ref="A363:C363"/>
    <mergeCell ref="A368:C368"/>
    <mergeCell ref="B369:C369"/>
    <mergeCell ref="B351:C351"/>
    <mergeCell ref="A468:C468"/>
    <mergeCell ref="B469:C469"/>
    <mergeCell ref="B373:C373"/>
    <mergeCell ref="B405:C405"/>
    <mergeCell ref="B398:C398"/>
    <mergeCell ref="B399:C399"/>
    <mergeCell ref="B400:C400"/>
    <mergeCell ref="B404:C404"/>
    <mergeCell ref="A385:C385"/>
    <mergeCell ref="A386:C386"/>
    <mergeCell ref="B450:C450"/>
    <mergeCell ref="A500:E500"/>
    <mergeCell ref="A501:E501"/>
    <mergeCell ref="B462:C462"/>
    <mergeCell ref="B458:C458"/>
    <mergeCell ref="B414:C414"/>
    <mergeCell ref="B422:C422"/>
    <mergeCell ref="B419:C419"/>
    <mergeCell ref="A421:C421"/>
    <mergeCell ref="B420:C420"/>
    <mergeCell ref="B407:C407"/>
    <mergeCell ref="A393:C393"/>
    <mergeCell ref="F501:G501"/>
    <mergeCell ref="B426:C426"/>
    <mergeCell ref="B438:C438"/>
    <mergeCell ref="B430:C430"/>
    <mergeCell ref="B434:C434"/>
    <mergeCell ref="B454:C454"/>
    <mergeCell ref="B446:C446"/>
    <mergeCell ref="B442:C442"/>
    <mergeCell ref="B349:C349"/>
    <mergeCell ref="A372:C372"/>
    <mergeCell ref="G6:G7"/>
    <mergeCell ref="F500:G500"/>
    <mergeCell ref="B418:C418"/>
    <mergeCell ref="B413:C413"/>
    <mergeCell ref="B409:C409"/>
    <mergeCell ref="B408:C408"/>
    <mergeCell ref="B406:C406"/>
    <mergeCell ref="B375:C375"/>
    <mergeCell ref="H6:H7"/>
    <mergeCell ref="A3:H3"/>
    <mergeCell ref="A4:H4"/>
    <mergeCell ref="F2:G2"/>
    <mergeCell ref="B389:C389"/>
    <mergeCell ref="B374:C374"/>
    <mergeCell ref="B117:C117"/>
    <mergeCell ref="B94:C94"/>
    <mergeCell ref="B352:C352"/>
    <mergeCell ref="B171:C171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9" r:id="rId2"/>
  <headerFooter alignWithMargins="0">
    <oddFooter>&amp;R&amp;P</oddFooter>
  </headerFooter>
  <rowBreaks count="8" manualBreakCount="8">
    <brk id="80" max="7" man="1"/>
    <brk id="123" max="7" man="1"/>
    <brk id="180" max="7" man="1"/>
    <brk id="230" max="7" man="1"/>
    <brk id="302" max="7" man="1"/>
    <brk id="339" max="7" man="1"/>
    <brk id="926" max="9" man="1"/>
    <brk id="96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2022-12-08T12:57:12Z</cp:lastPrinted>
  <dcterms:created xsi:type="dcterms:W3CDTF">2011-03-11T08:50:16Z</dcterms:created>
  <dcterms:modified xsi:type="dcterms:W3CDTF">2023-01-06T11:25:22Z</dcterms:modified>
  <cp:category/>
  <cp:version/>
  <cp:contentType/>
  <cp:contentStatus/>
</cp:coreProperties>
</file>