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loredana.giurgiu\Desktop\hcl\hcl 126\"/>
    </mc:Choice>
  </mc:AlternateContent>
  <xr:revisionPtr revIDLastSave="0" documentId="13_ncr:1_{B7C52694-384C-4E96-A183-8B00E7B7F0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a 2.2 c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6" l="1"/>
  <c r="C18" i="6"/>
  <c r="E26" i="6"/>
  <c r="E39" i="6"/>
  <c r="E24" i="6"/>
  <c r="D40" i="6"/>
  <c r="E40" i="6"/>
  <c r="E38" i="6"/>
  <c r="D39" i="6"/>
  <c r="E37" i="6"/>
  <c r="D37" i="6"/>
  <c r="D31" i="6"/>
  <c r="E31" i="6"/>
  <c r="E41" i="6"/>
  <c r="D30" i="6"/>
  <c r="E36" i="6"/>
  <c r="E29" i="6"/>
  <c r="E30" i="6"/>
  <c r="E33" i="6"/>
  <c r="E35" i="6"/>
  <c r="D35" i="6"/>
  <c r="C46" i="6"/>
  <c r="E46" i="6" s="1"/>
</calcChain>
</file>

<file path=xl/sharedStrings.xml><?xml version="1.0" encoding="utf-8"?>
<sst xmlns="http://schemas.openxmlformats.org/spreadsheetml/2006/main" count="78" uniqueCount="68">
  <si>
    <t>Caracteristicile principale și indicatorii tehnico - economici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</si>
  <si>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</si>
  <si>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</si>
  <si>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</si>
  <si>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</si>
  <si>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</si>
  <si>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Curs BNR lei/euro  din data ............</t>
  </si>
  <si>
    <t>Valoarea finanțată de Ministerul Dezvoltării, Lucrărilor Publice și Administrației (cheltuieli eligibile lei inclusiv TVA)</t>
  </si>
  <si>
    <t>Valoare                             (lei inclusiv TVA)</t>
  </si>
  <si>
    <t>……….</t>
  </si>
  <si>
    <t>DRUMURILE PUBLICE CLASIFICATE ȘI ÎNCADRATE ÎN CONFORMITATE CU PREVEDERILE LEGALE ÎN VIGOARE CA DRUMURI JUDEȚENE, DRUMURI DE INTERES LOCAL, RESPECTIV DRUMURI COMUNALE ȘI/SAU DRUMURI PUBLICE DIN INTERIORUL LOCALITĂȚILOR, PRECUM ȘI VARIANTE OCOLITOARE ALE LOCALITĂȚILOR</t>
  </si>
  <si>
    <t>Indicatori tehnici specifici categoriei de investiții de la art. 4 alin. (1) lit. c) din O.U.G. nr. 95/2021</t>
  </si>
  <si>
    <t>Lățime parte carosabilă</t>
  </si>
  <si>
    <t>Lucrări de consolidare</t>
  </si>
  <si>
    <t xml:space="preserve">
</t>
  </si>
  <si>
    <t>la normele metodologice</t>
  </si>
  <si>
    <t>Anexa 2.2 c</t>
  </si>
  <si>
    <t xml:space="preserve">Cantitate </t>
  </si>
  <si>
    <t>buc.</t>
  </si>
  <si>
    <t>m.</t>
  </si>
  <si>
    <t>U.M.</t>
  </si>
  <si>
    <t>Verificare încadare în standard de cost</t>
  </si>
  <si>
    <t>Semnătura ………….</t>
  </si>
  <si>
    <t>Lungime drum  - terasamente</t>
  </si>
  <si>
    <t>Lungime drum - strat fundație</t>
  </si>
  <si>
    <t>Lungime drum - strat de bază</t>
  </si>
  <si>
    <t>Lungime drum - îmbrăcăminte rutieră</t>
  </si>
  <si>
    <t>Șanțuri/rigole</t>
  </si>
  <si>
    <t>Poduri (număr/lungime totală)</t>
  </si>
  <si>
    <t>buc./m.</t>
  </si>
  <si>
    <t>Pasaje denivelate, tuneluri, viaducte (număr/lungime totală)</t>
  </si>
  <si>
    <t>Valoarea totală a investiției în euro, raportată la  numărul de beneficiari direcți/km drum (euro fără TVA)</t>
  </si>
  <si>
    <t>Municipiul Satu Mare</t>
  </si>
  <si>
    <t>m</t>
  </si>
  <si>
    <r>
      <t>Valoare finanțată de UAT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Municipiul Satu Mare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(lei inclusiv TVA)</t>
    </r>
  </si>
  <si>
    <t xml:space="preserve">Standard de cost aprobat prin OMDLPA nr.1321/20.09.2021  (euro fără TVA) </t>
  </si>
  <si>
    <t>Drum public în interiorul localității</t>
  </si>
  <si>
    <t>330.000 euro/km</t>
  </si>
  <si>
    <t>Primar,</t>
  </si>
  <si>
    <t>Kereskényi Gábor</t>
  </si>
  <si>
    <t>PT + Execuție Lucrări</t>
  </si>
  <si>
    <t>Strazile: Grădinarilor, Magnoliei, Pinului</t>
  </si>
  <si>
    <t>15.325 mp</t>
  </si>
  <si>
    <t>mp</t>
  </si>
  <si>
    <t>Alte capacități - Parcare și Stații de autobuz</t>
  </si>
  <si>
    <t>Denumirea obiectivului de investiții: „Modernizare strada Grădinarilor”</t>
  </si>
  <si>
    <t>6-7</t>
  </si>
  <si>
    <t>Lungime</t>
  </si>
  <si>
    <t>194.300 mc</t>
  </si>
  <si>
    <t>5.417 mc</t>
  </si>
  <si>
    <t>3.611 mc</t>
  </si>
  <si>
    <t>Stâlpi de Iluminat public</t>
  </si>
  <si>
    <t>Amenajare zone verzi</t>
  </si>
  <si>
    <t>Trotuare și Accese la proprietăți</t>
  </si>
  <si>
    <t>Demolări</t>
  </si>
  <si>
    <t>mc</t>
  </si>
  <si>
    <t>Marcaje rutiere</t>
  </si>
  <si>
    <t>km</t>
  </si>
  <si>
    <t>Retea de canalizare</t>
  </si>
  <si>
    <t>Statie de pomapare ape uzate</t>
  </si>
  <si>
    <t>buc</t>
  </si>
  <si>
    <t>Retea de alimentare cu apa</t>
  </si>
  <si>
    <t>ai obiectivului de investiții - „Modernizare strada Grădinarilor”</t>
  </si>
  <si>
    <t>Rest de Executat</t>
  </si>
  <si>
    <t>ANEXA  NR. 3
la Hotărârea Consiliului local al municipiului Satu Mare
Nr.126/30.03.2023</t>
  </si>
  <si>
    <r>
      <t xml:space="preserve">                          </t>
    </r>
    <r>
      <rPr>
        <sz val="9"/>
        <color theme="1"/>
        <rFont val="Times New Roman"/>
        <family val="1"/>
      </rPr>
      <t>Avizat spre neschimbare,</t>
    </r>
  </si>
  <si>
    <r>
      <t>Președinte de ședință,</t>
    </r>
    <r>
      <rPr>
        <sz val="9"/>
        <color theme="1"/>
        <rFont val="Calibri"/>
        <family val="2"/>
        <scheme val="minor"/>
      </rPr>
      <t xml:space="preserve"> </t>
    </r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</si>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</sst>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3" fontId="5" fillId="0" borderId="4" xfId="0" applyNumberFormat="1" applyFont="1" applyBorder="1" applyAlignment="1">
      <alignment horizontal="center" vertical="center" wrapText="1"/>
    </xf>
    <xf numFmtId="39" fontId="5" fillId="0" borderId="0" xfId="0" applyNumberFormat="1" applyFont="1" applyAlignment="1">
      <alignment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9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9" fontId="5" fillId="0" borderId="1" xfId="0" applyNumberFormat="1" applyFont="1" applyBorder="1" applyAlignment="1">
      <alignment horizontal="center" vertical="center" wrapText="1"/>
    </xf>
    <xf numFmtId="39" fontId="5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5"/>
  <sheetViews>
    <sheetView tabSelected="1" topLeftCell="A61" zoomScaleNormal="100" workbookViewId="0">
      <selection activeCell="A54" sqref="A54:B55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3.28515625" style="1" customWidth="1"/>
    <col min="5" max="5" width="15.5703125" style="1" customWidth="1"/>
    <col min="6" max="6" width="13.140625" style="1" bestFit="1" customWidth="1"/>
    <col min="7" max="7" width="14.42578125" style="1" customWidth="1"/>
    <col min="8" max="8" width="13.140625" style="1" bestFit="1" customWidth="1"/>
    <col min="9" max="16384" width="9.140625" style="1"/>
  </cols>
  <sheetData>
    <row r="1" spans="1:8" ht="15.75" customHeight="1" x14ac:dyDescent="0.25">
      <c r="A1" s="23" t="s">
        <v>64</v>
      </c>
      <c r="B1" s="23"/>
      <c r="C1" s="23"/>
      <c r="D1" s="23"/>
      <c r="E1" s="23"/>
    </row>
    <row r="2" spans="1:8" x14ac:dyDescent="0.25">
      <c r="A2" s="23"/>
      <c r="B2" s="23"/>
      <c r="C2" s="23"/>
      <c r="D2" s="23"/>
      <c r="E2" s="23"/>
    </row>
    <row r="3" spans="1:8" x14ac:dyDescent="0.25">
      <c r="A3" s="23"/>
      <c r="B3" s="23"/>
      <c r="C3" s="23"/>
      <c r="D3" s="23"/>
      <c r="E3" s="23"/>
    </row>
    <row r="4" spans="1:8" x14ac:dyDescent="0.25">
      <c r="E4" s="2" t="s">
        <v>16</v>
      </c>
    </row>
    <row r="5" spans="1:8" x14ac:dyDescent="0.25">
      <c r="E5" s="3" t="s">
        <v>15</v>
      </c>
    </row>
    <row r="6" spans="1:8" x14ac:dyDescent="0.25">
      <c r="E6" s="4"/>
    </row>
    <row r="7" spans="1:8" x14ac:dyDescent="0.25">
      <c r="A7" s="35" t="s">
        <v>0</v>
      </c>
      <c r="B7" s="35"/>
      <c r="C7" s="35"/>
      <c r="D7" s="35"/>
      <c r="E7" s="35"/>
    </row>
    <row r="8" spans="1:8" x14ac:dyDescent="0.25">
      <c r="A8" s="35" t="s">
        <v>62</v>
      </c>
      <c r="B8" s="35"/>
      <c r="C8" s="35"/>
      <c r="D8" s="35"/>
      <c r="E8" s="35"/>
    </row>
    <row r="9" spans="1:8" x14ac:dyDescent="0.25">
      <c r="A9" s="35" t="s">
        <v>63</v>
      </c>
      <c r="B9" s="35"/>
      <c r="C9" s="35"/>
      <c r="D9" s="35"/>
      <c r="E9" s="35"/>
    </row>
    <row r="10" spans="1:8" x14ac:dyDescent="0.25">
      <c r="A10" s="5"/>
    </row>
    <row r="11" spans="1:8" x14ac:dyDescent="0.25">
      <c r="A11" s="36" t="s">
        <v>45</v>
      </c>
      <c r="B11" s="37"/>
      <c r="C11" s="37"/>
      <c r="D11" s="37"/>
      <c r="E11" s="38"/>
    </row>
    <row r="12" spans="1:8" ht="15.75" customHeight="1" x14ac:dyDescent="0.25">
      <c r="A12" s="28" t="s">
        <v>1</v>
      </c>
      <c r="B12" s="28"/>
      <c r="C12" s="29" t="s">
        <v>40</v>
      </c>
      <c r="D12" s="30"/>
      <c r="E12" s="31"/>
    </row>
    <row r="13" spans="1:8" ht="15.75" customHeight="1" x14ac:dyDescent="0.25">
      <c r="A13" s="28" t="s">
        <v>2</v>
      </c>
      <c r="B13" s="28"/>
      <c r="C13" s="29" t="s">
        <v>32</v>
      </c>
      <c r="D13" s="30"/>
      <c r="E13" s="31"/>
    </row>
    <row r="14" spans="1:8" ht="39" customHeight="1" x14ac:dyDescent="0.25">
      <c r="A14" s="28" t="s">
        <v>3</v>
      </c>
      <c r="B14" s="28"/>
      <c r="C14" s="29" t="s">
        <v>41</v>
      </c>
      <c r="D14" s="30"/>
      <c r="E14" s="31"/>
    </row>
    <row r="15" spans="1:8" x14ac:dyDescent="0.25">
      <c r="A15" s="28" t="s">
        <v>4</v>
      </c>
      <c r="B15" s="28"/>
      <c r="C15" s="32">
        <v>7651273.7699999996</v>
      </c>
      <c r="D15" s="33"/>
      <c r="E15" s="34"/>
    </row>
    <row r="16" spans="1:8" x14ac:dyDescent="0.25">
      <c r="A16" s="28" t="s">
        <v>5</v>
      </c>
      <c r="B16" s="28"/>
      <c r="C16" s="32">
        <v>6573331.9699999997</v>
      </c>
      <c r="D16" s="33"/>
      <c r="E16" s="34"/>
      <c r="F16" s="7"/>
      <c r="H16" s="7"/>
    </row>
    <row r="17" spans="1:7" x14ac:dyDescent="0.25">
      <c r="A17" s="28" t="s">
        <v>6</v>
      </c>
      <c r="B17" s="28"/>
      <c r="C17" s="29">
        <v>4.8579999999999997</v>
      </c>
      <c r="D17" s="30"/>
      <c r="E17" s="31"/>
      <c r="F17" s="7"/>
    </row>
    <row r="18" spans="1:7" x14ac:dyDescent="0.25">
      <c r="A18" s="28" t="s">
        <v>7</v>
      </c>
      <c r="B18" s="28"/>
      <c r="C18" s="32">
        <f>E26+E24+68524.3</f>
        <v>3355079.7826999999</v>
      </c>
      <c r="D18" s="33"/>
      <c r="E18" s="34"/>
      <c r="F18" s="7"/>
      <c r="G18" s="7"/>
    </row>
    <row r="19" spans="1:7" x14ac:dyDescent="0.25">
      <c r="A19" s="28" t="s">
        <v>34</v>
      </c>
      <c r="B19" s="28"/>
      <c r="C19" s="32">
        <f>C15-C18</f>
        <v>4296193.9872999992</v>
      </c>
      <c r="D19" s="33"/>
      <c r="E19" s="34"/>
    </row>
    <row r="20" spans="1:7" x14ac:dyDescent="0.25">
      <c r="A20" s="6"/>
      <c r="B20" s="5"/>
      <c r="C20" s="5"/>
      <c r="D20" s="5"/>
      <c r="E20" s="7"/>
    </row>
    <row r="21" spans="1:7" x14ac:dyDescent="0.25">
      <c r="A21" s="6"/>
      <c r="B21" s="5"/>
      <c r="C21" s="5"/>
      <c r="D21" s="22"/>
      <c r="E21" s="7"/>
    </row>
    <row r="22" spans="1:7" ht="78.75" x14ac:dyDescent="0.25">
      <c r="A22" s="35" t="s">
        <v>10</v>
      </c>
      <c r="B22" s="35"/>
      <c r="C22" s="35"/>
      <c r="D22" s="35"/>
      <c r="E22" s="35"/>
      <c r="F22" s="1" t="s">
        <v>14</v>
      </c>
    </row>
    <row r="23" spans="1:7" ht="47.25" x14ac:dyDescent="0.25">
      <c r="A23" s="8" t="s">
        <v>11</v>
      </c>
      <c r="B23" s="9" t="s">
        <v>20</v>
      </c>
      <c r="C23" s="9" t="s">
        <v>47</v>
      </c>
      <c r="D23" s="9" t="s">
        <v>17</v>
      </c>
      <c r="E23" s="9" t="s">
        <v>8</v>
      </c>
      <c r="F23" s="7"/>
    </row>
    <row r="24" spans="1:7" x14ac:dyDescent="0.25">
      <c r="A24" s="8" t="s">
        <v>23</v>
      </c>
      <c r="B24" s="10" t="s">
        <v>33</v>
      </c>
      <c r="C24" s="10">
        <v>2146</v>
      </c>
      <c r="D24" s="10" t="s">
        <v>48</v>
      </c>
      <c r="E24" s="41">
        <f>(340602.18+59835.06+146670.59)*1.19</f>
        <v>651058.3176999999</v>
      </c>
      <c r="F24" s="7"/>
      <c r="G24" s="17"/>
    </row>
    <row r="25" spans="1:7" x14ac:dyDescent="0.25">
      <c r="A25" s="8" t="s">
        <v>24</v>
      </c>
      <c r="B25" s="10" t="s">
        <v>33</v>
      </c>
      <c r="C25" s="10">
        <v>2146</v>
      </c>
      <c r="D25" s="10" t="s">
        <v>49</v>
      </c>
      <c r="E25" s="42"/>
      <c r="G25" s="17"/>
    </row>
    <row r="26" spans="1:7" x14ac:dyDescent="0.25">
      <c r="A26" s="8" t="s">
        <v>25</v>
      </c>
      <c r="B26" s="10" t="s">
        <v>33</v>
      </c>
      <c r="C26" s="10">
        <v>2146</v>
      </c>
      <c r="D26" s="10" t="s">
        <v>50</v>
      </c>
      <c r="E26" s="41">
        <f>((1575135.24+343744.24+840585.03)-544761.01)*1.19</f>
        <v>2635497.165</v>
      </c>
      <c r="F26" s="7"/>
      <c r="G26" s="17"/>
    </row>
    <row r="27" spans="1:7" x14ac:dyDescent="0.25">
      <c r="A27" s="8" t="s">
        <v>26</v>
      </c>
      <c r="B27" s="10" t="s">
        <v>19</v>
      </c>
      <c r="C27" s="10">
        <v>2146</v>
      </c>
      <c r="D27" s="10" t="s">
        <v>42</v>
      </c>
      <c r="E27" s="42"/>
      <c r="G27" s="17"/>
    </row>
    <row r="28" spans="1:7" x14ac:dyDescent="0.25">
      <c r="A28" s="8" t="s">
        <v>12</v>
      </c>
      <c r="B28" s="10" t="s">
        <v>19</v>
      </c>
      <c r="C28" s="10"/>
      <c r="D28" s="21" t="s">
        <v>46</v>
      </c>
      <c r="E28" s="10" t="s">
        <v>9</v>
      </c>
      <c r="G28" s="17"/>
    </row>
    <row r="29" spans="1:7" x14ac:dyDescent="0.25">
      <c r="A29" s="8" t="s">
        <v>27</v>
      </c>
      <c r="B29" s="10" t="s">
        <v>19</v>
      </c>
      <c r="C29" s="10"/>
      <c r="D29" s="16">
        <v>4283</v>
      </c>
      <c r="E29" s="18">
        <f>(132658.88+37113.7+76786.72)*1.19</f>
        <v>293405.56699999998</v>
      </c>
      <c r="F29" s="7"/>
      <c r="G29" s="17"/>
    </row>
    <row r="30" spans="1:7" x14ac:dyDescent="0.25">
      <c r="A30" s="8" t="s">
        <v>53</v>
      </c>
      <c r="B30" s="10" t="s">
        <v>43</v>
      </c>
      <c r="C30" s="10"/>
      <c r="D30" s="16">
        <f>5231+1100</f>
        <v>6331</v>
      </c>
      <c r="E30" s="18">
        <f>(398533.47+110006.22+227308.77)*1.19</f>
        <v>875659.66739999992</v>
      </c>
      <c r="G30" s="17"/>
    </row>
    <row r="31" spans="1:7" x14ac:dyDescent="0.25">
      <c r="A31" s="8" t="s">
        <v>54</v>
      </c>
      <c r="B31" s="10" t="s">
        <v>55</v>
      </c>
      <c r="C31" s="10"/>
      <c r="D31" s="16">
        <f>97+361</f>
        <v>458</v>
      </c>
      <c r="E31" s="18">
        <f>(9739.27+36595.14)*1.19</f>
        <v>55137.947899999999</v>
      </c>
      <c r="G31" s="17"/>
    </row>
    <row r="32" spans="1:7" x14ac:dyDescent="0.25">
      <c r="A32" s="8" t="s">
        <v>13</v>
      </c>
      <c r="B32" s="10" t="s">
        <v>19</v>
      </c>
      <c r="C32" s="10"/>
      <c r="D32" s="10">
        <v>0</v>
      </c>
      <c r="E32" s="18">
        <v>0</v>
      </c>
      <c r="G32" s="17"/>
    </row>
    <row r="33" spans="1:7" x14ac:dyDescent="0.25">
      <c r="A33" s="8" t="s">
        <v>28</v>
      </c>
      <c r="B33" s="10" t="s">
        <v>29</v>
      </c>
      <c r="C33" s="10">
        <v>1</v>
      </c>
      <c r="D33" s="10">
        <v>22.5</v>
      </c>
      <c r="E33" s="18">
        <f>17646.18*1.19</f>
        <v>20998.9542</v>
      </c>
      <c r="G33" s="17"/>
    </row>
    <row r="34" spans="1:7" x14ac:dyDescent="0.25">
      <c r="A34" s="8" t="s">
        <v>30</v>
      </c>
      <c r="B34" s="10" t="s">
        <v>29</v>
      </c>
      <c r="C34" s="10"/>
      <c r="D34" s="10">
        <v>0</v>
      </c>
      <c r="E34" s="18">
        <v>0</v>
      </c>
      <c r="G34" s="17"/>
    </row>
    <row r="35" spans="1:7" x14ac:dyDescent="0.25">
      <c r="A35" s="8" t="s">
        <v>51</v>
      </c>
      <c r="B35" s="10" t="s">
        <v>18</v>
      </c>
      <c r="C35" s="10"/>
      <c r="D35" s="10">
        <f>49+12+25</f>
        <v>86</v>
      </c>
      <c r="E35" s="18">
        <f>(339979.64+77458.71+171319.68)*1.19</f>
        <v>700622.05570000003</v>
      </c>
      <c r="G35" s="17"/>
    </row>
    <row r="36" spans="1:7" x14ac:dyDescent="0.25">
      <c r="A36" s="8" t="s">
        <v>52</v>
      </c>
      <c r="B36" s="10" t="s">
        <v>43</v>
      </c>
      <c r="C36" s="10"/>
      <c r="D36" s="10">
        <v>5431</v>
      </c>
      <c r="E36" s="18">
        <f>(19477.53+8262.13+11467.66)*1.19</f>
        <v>46656.710799999986</v>
      </c>
      <c r="G36" s="17"/>
    </row>
    <row r="37" spans="1:7" x14ac:dyDescent="0.25">
      <c r="A37" s="8" t="s">
        <v>56</v>
      </c>
      <c r="B37" s="10" t="s">
        <v>57</v>
      </c>
      <c r="C37" s="10"/>
      <c r="D37" s="10">
        <f>3.3+0.83+2.5</f>
        <v>6.63</v>
      </c>
      <c r="E37" s="18">
        <f>(16722.81+3890.41+13661.14)*1.19</f>
        <v>40786.488400000002</v>
      </c>
      <c r="G37" s="17"/>
    </row>
    <row r="38" spans="1:7" x14ac:dyDescent="0.25">
      <c r="A38" s="8" t="s">
        <v>59</v>
      </c>
      <c r="B38" s="10" t="s">
        <v>60</v>
      </c>
      <c r="C38" s="10"/>
      <c r="D38" s="10">
        <v>1</v>
      </c>
      <c r="E38" s="18">
        <f>(75596.96+345250)*1.19</f>
        <v>500807.8824</v>
      </c>
      <c r="G38" s="17"/>
    </row>
    <row r="39" spans="1:7" x14ac:dyDescent="0.25">
      <c r="A39" s="8" t="s">
        <v>58</v>
      </c>
      <c r="B39" s="10" t="s">
        <v>33</v>
      </c>
      <c r="C39" s="10"/>
      <c r="D39" s="10">
        <f>295+61+1189+279</f>
        <v>1824</v>
      </c>
      <c r="E39" s="18">
        <f>((527349.39+78735.54+128177.08)-160912.35)*1.19</f>
        <v>682286.09539999999</v>
      </c>
      <c r="G39" s="17"/>
    </row>
    <row r="40" spans="1:7" x14ac:dyDescent="0.25">
      <c r="A40" s="8" t="s">
        <v>61</v>
      </c>
      <c r="B40" s="10" t="s">
        <v>33</v>
      </c>
      <c r="C40" s="10"/>
      <c r="D40" s="10">
        <f>279+116</f>
        <v>395</v>
      </c>
      <c r="E40" s="18">
        <f>(130781.03+34021.96+66481.15)*1.19</f>
        <v>275228.12659999996</v>
      </c>
      <c r="G40" s="17"/>
    </row>
    <row r="41" spans="1:7" x14ac:dyDescent="0.25">
      <c r="A41" s="8" t="s">
        <v>44</v>
      </c>
      <c r="B41" s="10" t="s">
        <v>43</v>
      </c>
      <c r="C41" s="10"/>
      <c r="D41" s="16">
        <v>910</v>
      </c>
      <c r="E41" s="18">
        <f>173138.23*1.19</f>
        <v>206034.49369999999</v>
      </c>
      <c r="F41" s="7"/>
      <c r="G41" s="17"/>
    </row>
    <row r="42" spans="1:7" x14ac:dyDescent="0.25">
      <c r="A42" s="6"/>
      <c r="B42" s="11"/>
      <c r="C42" s="11"/>
      <c r="D42" s="11"/>
      <c r="E42" s="12"/>
    </row>
    <row r="43" spans="1:7" x14ac:dyDescent="0.25">
      <c r="F43" s="7"/>
      <c r="G43" s="17"/>
    </row>
    <row r="44" spans="1:7" ht="47.25" customHeight="1" x14ac:dyDescent="0.25">
      <c r="A44" s="28" t="s">
        <v>35</v>
      </c>
      <c r="B44" s="28"/>
      <c r="C44" s="24" t="s">
        <v>36</v>
      </c>
      <c r="D44" s="25"/>
      <c r="E44" s="19" t="s">
        <v>37</v>
      </c>
    </row>
    <row r="45" spans="1:7" ht="14.25" customHeight="1" x14ac:dyDescent="0.25">
      <c r="A45" s="36" t="s">
        <v>21</v>
      </c>
      <c r="B45" s="37"/>
      <c r="C45" s="37"/>
      <c r="D45" s="37"/>
      <c r="E45" s="38"/>
    </row>
    <row r="46" spans="1:7" ht="30" customHeight="1" x14ac:dyDescent="0.25">
      <c r="A46" s="28" t="s">
        <v>31</v>
      </c>
      <c r="B46" s="28"/>
      <c r="C46" s="26">
        <f>C15/1.19/C17</f>
        <v>1323516.2255103772</v>
      </c>
      <c r="D46" s="27"/>
      <c r="E46" s="20">
        <f>C46/2.146</f>
        <v>616736.358578927</v>
      </c>
    </row>
    <row r="47" spans="1:7" ht="19.5" customHeight="1" x14ac:dyDescent="0.25">
      <c r="A47" s="14"/>
      <c r="B47" s="14"/>
      <c r="C47" s="14"/>
      <c r="D47" s="14"/>
      <c r="E47" s="12"/>
    </row>
    <row r="48" spans="1:7" ht="15" customHeight="1" x14ac:dyDescent="0.25">
      <c r="A48" s="15"/>
      <c r="B48" s="13"/>
      <c r="C48" s="13"/>
      <c r="D48" s="13"/>
      <c r="E48" s="13"/>
      <c r="F48" s="13"/>
      <c r="G48" s="13"/>
    </row>
    <row r="49" spans="1:7" ht="15" customHeight="1" x14ac:dyDescent="0.25">
      <c r="A49" s="39" t="s">
        <v>38</v>
      </c>
      <c r="B49" s="39"/>
      <c r="C49" s="39"/>
      <c r="D49" s="39"/>
      <c r="E49" s="39"/>
      <c r="F49" s="13"/>
      <c r="G49" s="13"/>
    </row>
    <row r="50" spans="1:7" x14ac:dyDescent="0.25">
      <c r="A50" s="39" t="s">
        <v>39</v>
      </c>
      <c r="B50" s="39"/>
      <c r="C50" s="39"/>
      <c r="D50" s="39"/>
      <c r="E50" s="39"/>
      <c r="F50" s="13"/>
      <c r="G50" s="13"/>
    </row>
    <row r="51" spans="1:7" x14ac:dyDescent="0.25">
      <c r="A51" s="40" t="s">
        <v>22</v>
      </c>
      <c r="B51" s="40"/>
      <c r="C51" s="40"/>
      <c r="D51" s="40"/>
      <c r="E51" s="40"/>
      <c r="F51" s="13"/>
      <c r="G51" s="13"/>
    </row>
    <row r="52" spans="1:7" x14ac:dyDescent="0.25">
      <c r="A52" s="13"/>
      <c r="B52" s="13"/>
      <c r="C52" s="13"/>
      <c r="D52" s="13"/>
      <c r="E52" s="13"/>
      <c r="F52" s="13"/>
      <c r="G52" s="13"/>
    </row>
    <row r="53" spans="1:7" x14ac:dyDescent="0.25">
      <c r="A53" s="13"/>
      <c r="B53" s="13"/>
      <c r="C53" s="13"/>
      <c r="D53" s="13"/>
      <c r="E53" s="13"/>
      <c r="F53" s="13"/>
      <c r="G53" s="13"/>
    </row>
    <row r="54" spans="1:7" ht="18.75" x14ac:dyDescent="0.25">
      <c r="A54" s="43" t="s">
        <v>65</v>
      </c>
      <c r="B54"/>
    </row>
    <row r="55" spans="1:7" x14ac:dyDescent="0.25">
      <c r="A55" s="44" t="s">
        <v>66</v>
      </c>
      <c r="B55" s="44" t="s">
        <v>67</v>
      </c>
    </row>
  </sheetData>
  <mergeCells count="32">
    <mergeCell ref="A9:E9"/>
    <mergeCell ref="A46:B46"/>
    <mergeCell ref="A49:E49"/>
    <mergeCell ref="A50:E50"/>
    <mergeCell ref="A51:E51"/>
    <mergeCell ref="A22:E22"/>
    <mergeCell ref="A44:B44"/>
    <mergeCell ref="A45:E45"/>
    <mergeCell ref="E24:E25"/>
    <mergeCell ref="E26:E27"/>
    <mergeCell ref="A17:B17"/>
    <mergeCell ref="A18:B18"/>
    <mergeCell ref="A19:B19"/>
    <mergeCell ref="C17:E17"/>
    <mergeCell ref="C18:E18"/>
    <mergeCell ref="C19:E19"/>
    <mergeCell ref="A1:E3"/>
    <mergeCell ref="C44:D44"/>
    <mergeCell ref="C46:D46"/>
    <mergeCell ref="A14:B14"/>
    <mergeCell ref="A15:B15"/>
    <mergeCell ref="A16:B16"/>
    <mergeCell ref="C14:E14"/>
    <mergeCell ref="C15:E15"/>
    <mergeCell ref="C16:E16"/>
    <mergeCell ref="A13:B13"/>
    <mergeCell ref="A7:E7"/>
    <mergeCell ref="A8:E8"/>
    <mergeCell ref="A11:E11"/>
    <mergeCell ref="A12:B12"/>
    <mergeCell ref="C12:E12"/>
    <mergeCell ref="C13:E13"/>
  </mergeCells>
  <pageMargins left="0.54" right="0.31" top="0.75" bottom="0.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2.2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Loredana Giurgiu</cp:lastModifiedBy>
  <cp:lastPrinted>2023-02-01T07:03:27Z</cp:lastPrinted>
  <dcterms:created xsi:type="dcterms:W3CDTF">2021-09-10T11:35:47Z</dcterms:created>
  <dcterms:modified xsi:type="dcterms:W3CDTF">2023-04-12T06:04:56Z</dcterms:modified>
</cp:coreProperties>
</file>