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7815D4DB-BEFA-4E09-B479-882B97881338}"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57" i="3" l="1"/>
  <c r="E600" i="2"/>
  <c r="E575" i="2"/>
  <c r="E538" i="2"/>
  <c r="D56" i="3" l="1"/>
  <c r="D48" i="3"/>
  <c r="D49" i="3"/>
  <c r="F538" i="2" l="1"/>
  <c r="F524" i="2"/>
  <c r="F385" i="2" l="1"/>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s="1"/>
  <c r="E765" i="2"/>
  <c r="E763" i="2"/>
  <c r="E748" i="2"/>
  <c r="E745" i="2"/>
  <c r="E739" i="2"/>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1" i="2"/>
  <c r="E537" i="2"/>
  <c r="E523" i="2"/>
  <c r="E499" i="2"/>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c r="E366" i="2" s="1"/>
  <c r="E363" i="2"/>
  <c r="E362" i="2" s="1"/>
  <c r="E360" i="2"/>
  <c r="E358" i="2"/>
  <c r="E357" i="2" s="1"/>
  <c r="E345" i="2"/>
  <c r="E334" i="2"/>
  <c r="E310" i="2"/>
  <c r="E309" i="2" s="1"/>
  <c r="E307" i="2"/>
  <c r="E302" i="2"/>
  <c r="E300" i="2"/>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4" i="2"/>
  <c r="E169" i="2"/>
  <c r="E168" i="2" s="1"/>
  <c r="E167" i="2" s="1"/>
  <c r="E164" i="2"/>
  <c r="E163" i="2" s="1"/>
  <c r="E161" i="2"/>
  <c r="E157" i="2" s="1"/>
  <c r="E159" i="2"/>
  <c r="E158" i="2" s="1"/>
  <c r="E152" i="2"/>
  <c r="E149" i="2"/>
  <c r="E144" i="2"/>
  <c r="E142" i="2"/>
  <c r="E141" i="2" s="1"/>
  <c r="E136" i="2"/>
  <c r="E133" i="2"/>
  <c r="E131" i="2" s="1"/>
  <c r="E129" i="2"/>
  <c r="E127" i="2"/>
  <c r="E112" i="2"/>
  <c r="E108" i="2"/>
  <c r="E93" i="2"/>
  <c r="E86" i="2"/>
  <c r="E85" i="2" s="1"/>
  <c r="E84" i="2" s="1"/>
  <c r="E81" i="2"/>
  <c r="E80" i="2" s="1"/>
  <c r="E78" i="2"/>
  <c r="E71" i="2" s="1"/>
  <c r="E76" i="2"/>
  <c r="E75" i="2" s="1"/>
  <c r="E63" i="2"/>
  <c r="E52" i="2"/>
  <c r="E45" i="2"/>
  <c r="E28" i="2"/>
  <c r="E25" i="2"/>
  <c r="E20" i="2"/>
  <c r="E18" i="2"/>
  <c r="D798" i="2"/>
  <c r="D796" i="2"/>
  <c r="D795" i="2" s="1"/>
  <c r="D772" i="2"/>
  <c r="D769" i="2"/>
  <c r="D767" i="2" s="1"/>
  <c r="D765" i="2"/>
  <c r="D763" i="2"/>
  <c r="D748" i="2"/>
  <c r="D745" i="2"/>
  <c r="D739"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s="1"/>
  <c r="D614" i="2" s="1"/>
  <c r="D611" i="2"/>
  <c r="D610" i="2"/>
  <c r="D608" i="2"/>
  <c r="D606" i="2"/>
  <c r="D605" i="2" s="1"/>
  <c r="D599" i="2"/>
  <c r="D585" i="2"/>
  <c r="D561" i="2"/>
  <c r="D537" i="2"/>
  <c r="D523" i="2"/>
  <c r="D499" i="2"/>
  <c r="D498" i="2" s="1"/>
  <c r="D481" i="2"/>
  <c r="D478" i="2"/>
  <c r="D474" i="2"/>
  <c r="D470" i="2"/>
  <c r="D466" i="2"/>
  <c r="D462" i="2"/>
  <c r="D458" i="2"/>
  <c r="D454" i="2"/>
  <c r="D450" i="2"/>
  <c r="D444" i="2"/>
  <c r="D439" i="2"/>
  <c r="D435" i="2"/>
  <c r="D430" i="2"/>
  <c r="D425" i="2"/>
  <c r="D420" i="2"/>
  <c r="D415" i="2"/>
  <c r="D410" i="2"/>
  <c r="D405" i="2"/>
  <c r="D402" i="2"/>
  <c r="D397" i="2"/>
  <c r="D394" i="2"/>
  <c r="D391" i="2"/>
  <c r="D388" i="2"/>
  <c r="D375" i="2"/>
  <c r="D353" i="2" s="1"/>
  <c r="D368" i="2"/>
  <c r="D367" i="2" s="1"/>
  <c r="D366" i="2" s="1"/>
  <c r="D363" i="2"/>
  <c r="D362" i="2" s="1"/>
  <c r="D360" i="2"/>
  <c r="D358" i="2"/>
  <c r="D357" i="2" s="1"/>
  <c r="D345" i="2"/>
  <c r="D334" i="2"/>
  <c r="D310" i="2"/>
  <c r="D309" i="2" s="1"/>
  <c r="D307" i="2"/>
  <c r="D302" i="2"/>
  <c r="D300"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4" i="2"/>
  <c r="D169" i="2"/>
  <c r="D168" i="2" s="1"/>
  <c r="D167" i="2" s="1"/>
  <c r="D164" i="2"/>
  <c r="D163" i="2" s="1"/>
  <c r="D161" i="2"/>
  <c r="D157" i="2" s="1"/>
  <c r="D159" i="2"/>
  <c r="D158" i="2" s="1"/>
  <c r="D152" i="2"/>
  <c r="D149" i="2"/>
  <c r="D144" i="2"/>
  <c r="D142" i="2"/>
  <c r="D141" i="2" s="1"/>
  <c r="D136" i="2"/>
  <c r="D133" i="2"/>
  <c r="D131" i="2" s="1"/>
  <c r="D129" i="2"/>
  <c r="D127" i="2"/>
  <c r="D112" i="2"/>
  <c r="D108" i="2"/>
  <c r="D93" i="2"/>
  <c r="D86" i="2"/>
  <c r="D85" i="2" s="1"/>
  <c r="D84" i="2" s="1"/>
  <c r="D81" i="2"/>
  <c r="D80" i="2" s="1"/>
  <c r="D78" i="2"/>
  <c r="D76" i="2"/>
  <c r="D75" i="2" s="1"/>
  <c r="D63" i="2"/>
  <c r="D52" i="2"/>
  <c r="D45" i="2"/>
  <c r="D28" i="2"/>
  <c r="D27" i="2" s="1"/>
  <c r="D25" i="2"/>
  <c r="D20" i="2"/>
  <c r="D18" i="2"/>
  <c r="E76" i="3"/>
  <c r="E72" i="3"/>
  <c r="E73" i="3"/>
  <c r="E71" i="3"/>
  <c r="E57" i="3"/>
  <c r="E56" i="3"/>
  <c r="E49" i="3"/>
  <c r="E50" i="3"/>
  <c r="E51" i="3"/>
  <c r="E48" i="3"/>
  <c r="E45" i="3"/>
  <c r="E42" i="3"/>
  <c r="E43" i="3"/>
  <c r="E41" i="3"/>
  <c r="E33" i="3"/>
  <c r="E32" i="3"/>
  <c r="E26" i="3"/>
  <c r="E25" i="3"/>
  <c r="E20" i="3"/>
  <c r="E17" i="3"/>
  <c r="E18" i="3"/>
  <c r="E16" i="3"/>
  <c r="D17" i="2" l="1"/>
  <c r="D299" i="2"/>
  <c r="D298" i="2" s="1"/>
  <c r="D738" i="2"/>
  <c r="E27" i="2"/>
  <c r="E15" i="2" s="1"/>
  <c r="E14" i="2" s="1"/>
  <c r="E74" i="2"/>
  <c r="E73" i="2" s="1"/>
  <c r="E72" i="2" s="1"/>
  <c r="D178" i="2"/>
  <c r="E738" i="2"/>
  <c r="E17" i="2"/>
  <c r="E16" i="2" s="1"/>
  <c r="E560" i="2"/>
  <c r="D71" i="2"/>
  <c r="D794" i="2"/>
  <c r="D793" i="2" s="1"/>
  <c r="E299" i="2"/>
  <c r="E298" i="2" s="1"/>
  <c r="E387" i="2"/>
  <c r="D16" i="2"/>
  <c r="D74" i="2"/>
  <c r="D73" i="2" s="1"/>
  <c r="D72" i="2" s="1"/>
  <c r="D356" i="2"/>
  <c r="D355" i="2" s="1"/>
  <c r="D354" i="2" s="1"/>
  <c r="D560" i="2"/>
  <c r="E148" i="2"/>
  <c r="E147" i="2" s="1"/>
  <c r="E449" i="2"/>
  <c r="E498" i="2"/>
  <c r="E625" i="2"/>
  <c r="E747" i="2"/>
  <c r="E737" i="2" s="1"/>
  <c r="D15" i="2"/>
  <c r="D449" i="2"/>
  <c r="D699" i="2"/>
  <c r="D387" i="2"/>
  <c r="E178" i="2"/>
  <c r="E173" i="2" s="1"/>
  <c r="E172" i="2" s="1"/>
  <c r="E356" i="2"/>
  <c r="E355" i="2" s="1"/>
  <c r="E354" i="2" s="1"/>
  <c r="D486" i="2"/>
  <c r="D485" i="2" s="1"/>
  <c r="E486" i="2"/>
  <c r="E485" i="2" s="1"/>
  <c r="E353" i="2"/>
  <c r="D747" i="2"/>
  <c r="D297" i="2"/>
  <c r="D296" i="2" s="1"/>
  <c r="D548" i="2"/>
  <c r="E794" i="2"/>
  <c r="E793" i="2" s="1"/>
  <c r="D140" i="2"/>
  <c r="E140" i="2"/>
  <c r="E111" i="2"/>
  <c r="E107" i="2" s="1"/>
  <c r="D148" i="2"/>
  <c r="D147" i="2" s="1"/>
  <c r="E548" i="2"/>
  <c r="D625" i="2"/>
  <c r="D620" i="2" s="1"/>
  <c r="D619" i="2" s="1"/>
  <c r="E699" i="2"/>
  <c r="E637" i="2"/>
  <c r="D604" i="2"/>
  <c r="D603" i="2" s="1"/>
  <c r="D602" i="2" s="1"/>
  <c r="D637" i="2"/>
  <c r="E297" i="2"/>
  <c r="D190" i="2"/>
  <c r="D111" i="2"/>
  <c r="D107" i="2" s="1"/>
  <c r="D106" i="2" s="1"/>
  <c r="D105" i="2" s="1"/>
  <c r="E252" i="2"/>
  <c r="D173" i="2"/>
  <c r="D172" i="2" s="1"/>
  <c r="E190" i="2"/>
  <c r="D252" i="2"/>
  <c r="E620" i="2"/>
  <c r="E619" i="2" s="1"/>
  <c r="D75" i="3"/>
  <c r="D70" i="3"/>
  <c r="D60" i="3"/>
  <c r="D55" i="3"/>
  <c r="D47" i="3"/>
  <c r="D46" i="3" s="1"/>
  <c r="D44" i="3"/>
  <c r="D40" i="3"/>
  <c r="D31" i="3"/>
  <c r="D28" i="3"/>
  <c r="D24" i="3"/>
  <c r="D19" i="3"/>
  <c r="D15" i="3"/>
  <c r="D14" i="3" s="1"/>
  <c r="D13" i="3" s="1"/>
  <c r="C75" i="3"/>
  <c r="C70" i="3"/>
  <c r="C60" i="3"/>
  <c r="C55" i="3"/>
  <c r="C47" i="3"/>
  <c r="C46" i="3" s="1"/>
  <c r="C44" i="3"/>
  <c r="C40" i="3"/>
  <c r="C31" i="3"/>
  <c r="C30" i="3" s="1"/>
  <c r="C19" i="3"/>
  <c r="C15" i="3"/>
  <c r="D69" i="3" l="1"/>
  <c r="D737" i="2"/>
  <c r="D736" i="2" s="1"/>
  <c r="E736" i="2"/>
  <c r="D14" i="2"/>
  <c r="E296" i="2"/>
  <c r="C14" i="3"/>
  <c r="C13" i="3" s="1"/>
  <c r="D23" i="3"/>
  <c r="D22" i="3" s="1"/>
  <c r="C54" i="3"/>
  <c r="C10" i="3"/>
  <c r="D11" i="2"/>
  <c r="E106" i="2"/>
  <c r="E105" i="2" s="1"/>
  <c r="D39" i="3"/>
  <c r="E601" i="2"/>
  <c r="E12" i="2" s="1"/>
  <c r="D601" i="2"/>
  <c r="E11" i="2"/>
  <c r="D10" i="3"/>
  <c r="C23" i="3"/>
  <c r="C22" i="3" s="1"/>
  <c r="C39" i="3"/>
  <c r="C69" i="3"/>
  <c r="D54" i="3"/>
  <c r="D11" i="3"/>
  <c r="D30" i="3"/>
  <c r="C11" i="3"/>
  <c r="F108" i="2"/>
  <c r="E547" i="2" l="1"/>
  <c r="E295" i="2" s="1"/>
  <c r="E10" i="2" s="1"/>
  <c r="C38" i="3"/>
  <c r="C9" i="3"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<sst xmlns="http://schemas.openxmlformats.org/spreadsheetml/2006/main" count="887" uniqueCount="205">
  <si>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</si>
  <si>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</si>
  <si>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</si>
  <si>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</si>
  <si>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</si>
  <si>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</si>
  <si>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</si>
  <si>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</si>
  <si>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</si>
  <si>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</si>
  <si>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</si>
  <si>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</si>
  <si>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</si>
  <si>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</si>
  <si>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</si>
  <si>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</si>
  <si>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</si>
  <si>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</si>
  <si>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</si>
  <si>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</si>
  <si>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</si>
  <si>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</si>
  <si>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</si>
  <si>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</si>
  <si>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</si>
  <si>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</si>
  <si>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</si>
  <si>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</si>
  <si>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</si>
  <si>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</si>
  <si>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</si>
  <si>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</si>
  <si>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</si>
  <si>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</si>
  <si>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</si>
  <si>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</si>
  <si>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</si>
  <si>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</si>
  <si>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</si>
  <si>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</si>
  <si>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</si>
  <si>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</si>
  <si>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</si>
  <si>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</si>
  <si>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</si>
  <si>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</si>
  <si>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</si>
  <si>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</si>
  <si>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</si>
  <si>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</si>
  <si>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</si>
  <si>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</si>
  <si>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</si>
  <si>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</si>
  <si>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</si>
  <si>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</si>
  <si>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</si>
  <si>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</si>
  <si>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</si>
  <si>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</si>
  <si>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</si>
  <si>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</si>
  <si>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</si>
  <si>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</si>
  <si>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</si>
  <si>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</si>
  <si>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</si>
  <si>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</si>
  <si>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</si>
  <si>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</si>
  <si>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</si>
  <si>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</si>
  <si>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</si>
  <si>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</si>
  <si>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</si>
  <si>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</si>
  <si>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</si>
  <si>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</si>
  <si>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</si>
  <si>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</si>
  <si>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</si>
  <si>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</si>
  <si>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</si>
  <si>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</si>
  <si>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</si>
  <si>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</si>
  <si>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</si>
  <si>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</si>
  <si>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</si>
  <si>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</si>
  <si>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</si>
  <si>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</si>
  <si>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</si>
  <si>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</si>
  <si>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</si>
  <si>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</si>
  <si>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</si>
  <si>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</si>
  <si>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</si>
  <si>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</si>
  <si>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</si>
  <si>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</si>
  <si>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</si>
  <si>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</si>
  <si>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</si>
  <si>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</si>
  <si>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</si>
  <si>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</si>
  <si>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</si>
  <si>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</si>
  <si>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</si>
  <si>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</si>
  <si>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</si>
  <si>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</si>
  <si>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</si>
  <si>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</si>
  <si>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</si>
  <si>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</si>
  <si>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</si>
  <si>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</si>
  <si>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</si>
  <si>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</si>
  <si>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</si>
  <si>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</si>
  <si>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</si>
  <si>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</si>
  <si>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</si>
  <si>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</si>
  <si>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</si>
  <si>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</si>
  <si>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</si>
  <si>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</si>
  <si>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</si>
  <si>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</si>
  <si>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</si>
  <si>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</si>
  <si>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</si>
  <si>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</si>
  <si>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</si>
  <si>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</si>
  <si>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</si>
  <si>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</si>
  <si>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</si>
  <si>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</si>
  <si>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</si>
  <si>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</si>
  <si>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</si>
  <si>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</si>
  <si>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</si>
  <si>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</si>
  <si>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</si>
  <si>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</si>
  <si>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</si>
  <si>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</si>
  <si>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</si>
  <si>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</si>
  <si>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</si>
  <si>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</si>
  <si>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</si>
  <si>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</si>
  <si>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</si>
  <si>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</si>
  <si>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</si>
  <si>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</si>
  <si>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</si>
  <si>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</si>
  <si>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</si>
  <si>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</si>
  <si>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</si>
  <si>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</si>
  <si>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</si>
  <si>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</si>
  <si>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</si>
  <si>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</si>
  <si>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</si>
  <si>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</si>
  <si>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</si>
  <si>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</si>
  <si>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</si>
  <si>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</si>
  <si>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</si>
  <si>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</si>
  <si>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</si>
  <si>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</si>
  <si>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</si>
  <si>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</si>
  <si>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</si>
  <si>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</si>
  <si>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</si>
  <si>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</si>
  <si>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</si>
  <si>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</si>
  <si>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</si>
  <si>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</si>
  <si>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</si>
  <si>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</si>
  <si>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</si>
  <si>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</si>
  <si>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</si>
  <si>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</si>
  <si>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</si>
  <si>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BUGET RECTIFICAT OCTOMBRIE</t>
  </si>
  <si>
    <t>BUGET RECTIFICAT NOIEMBRIE</t>
  </si>
  <si>
    <t>Anexa nr. 1.1 la hcl 348/28.11.2024</t>
  </si>
  <si>
    <t>Anexa nr. 1 la hcl 348/28.11.2024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</si>
</sst>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3" fontId="4" fillId="3" borderId="1" xfId="1" quotePrefix="1" applyNumberFormat="1" applyFont="1" applyFill="1" applyBorder="1" applyAlignment="1">
      <alignment horizontal="right" vertical="center"/>
    </xf>
    <xf numFmtId="0" fontId="8" fillId="0" borderId="0" xfId="4" applyAlignment="1">
      <alignment horizontal="left"/>
    </xf>
    <xf numFmtId="0" fontId="13" fillId="0" borderId="2" xfId="2" applyFont="1" applyBorder="1" applyAlignment="1">
      <alignment horizontal="left" wrapText="1"/>
    </xf>
    <xf numFmtId="0" fontId="13" fillId="0" borderId="4" xfId="2" applyFont="1" applyBorder="1" applyAlignment="1">
      <alignment horizontal="left"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vertical="top" wrapText="1"/>
    </xf>
    <xf numFmtId="0" fontId="16" fillId="0" borderId="1" xfId="2" applyFont="1" applyBorder="1" applyAlignment="1">
      <alignment wrapText="1"/>
    </xf>
    <xf numFmtId="0" fontId="16" fillId="0" borderId="1" xfId="2" applyFont="1" applyBorder="1" applyAlignment="1">
      <alignment vertical="center" wrapText="1"/>
    </xf>
    <xf numFmtId="0" fontId="13" fillId="0" borderId="1" xfId="2" applyFont="1" applyBorder="1" applyAlignment="1">
      <alignmen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1" xfId="2" applyFont="1" applyBorder="1" applyAlignment="1">
      <alignment horizontal="lef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2" fillId="0" borderId="1" xfId="2"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7" fillId="3" borderId="1" xfId="2" applyFont="1" applyFill="1" applyBorder="1" applyAlignment="1">
      <alignment horizontal="left" vertical="center" wrapText="1"/>
    </xf>
    <xf numFmtId="0" fontId="8" fillId="0" borderId="0" xfId="4" applyAlignment="1">
      <alignment horizontal="center"/>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4"/>
  <sheetViews>
    <sheetView tabSelected="1" zoomScaleNormal="100" zoomScaleSheetLayoutView="75" workbookViewId="0">
      <selection activeCell="F1" sqref="F1"/>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204</v>
      </c>
    </row>
    <row r="2" spans="1:6" x14ac:dyDescent="0.2">
      <c r="A2" s="3" t="s">
        <v>173</v>
      </c>
      <c r="C2" s="3"/>
      <c r="D2" s="46"/>
      <c r="E2" s="46"/>
      <c r="F2" s="46"/>
    </row>
    <row r="3" spans="1:6" ht="15" x14ac:dyDescent="0.25">
      <c r="A3" s="1"/>
      <c r="C3" s="4"/>
      <c r="D3" s="46"/>
      <c r="E3" s="46"/>
      <c r="F3" s="46"/>
    </row>
    <row r="4" spans="1:6" ht="15" x14ac:dyDescent="0.25">
      <c r="A4" s="1"/>
      <c r="C4" s="4"/>
      <c r="D4" s="46"/>
      <c r="E4" s="46"/>
      <c r="F4" s="46"/>
    </row>
    <row r="5" spans="1:6" ht="18" x14ac:dyDescent="0.2">
      <c r="A5" s="189" t="s">
        <v>1</v>
      </c>
      <c r="B5" s="189"/>
      <c r="C5" s="189"/>
      <c r="D5" s="189"/>
      <c r="E5" s="189"/>
      <c r="F5" s="189"/>
    </row>
    <row r="6" spans="1:6" ht="18" x14ac:dyDescent="0.2">
      <c r="A6" s="189" t="s">
        <v>190</v>
      </c>
      <c r="B6" s="189"/>
      <c r="C6" s="189"/>
      <c r="D6" s="189"/>
      <c r="E6" s="189"/>
      <c r="F6" s="189"/>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90" t="s">
        <v>4</v>
      </c>
      <c r="B9" s="190"/>
      <c r="C9" s="190"/>
      <c r="D9" s="58" t="s">
        <v>201</v>
      </c>
      <c r="E9" s="58" t="s">
        <v>202</v>
      </c>
      <c r="F9" s="58" t="s">
        <v>195</v>
      </c>
    </row>
    <row r="10" spans="1:6" s="59" customFormat="1" ht="33" customHeight="1" x14ac:dyDescent="0.2">
      <c r="A10" s="170" t="s">
        <v>134</v>
      </c>
      <c r="B10" s="170"/>
      <c r="C10" s="170"/>
      <c r="D10" s="77">
        <f>D105+D295+D736+D14</f>
        <v>74903853</v>
      </c>
      <c r="E10" s="77">
        <f>E105+E295+E736+E14</f>
        <v>76280852</v>
      </c>
      <c r="F10" s="77">
        <f>F105+F295+F736+F14</f>
        <v>1376999</v>
      </c>
    </row>
    <row r="11" spans="1:6" s="59" customFormat="1" ht="33" customHeight="1" x14ac:dyDescent="0.2">
      <c r="A11" s="170" t="s">
        <v>167</v>
      </c>
      <c r="B11" s="170"/>
      <c r="C11" s="170"/>
      <c r="D11" s="77">
        <f>D107+D289+D297+D486+D737+D548+D15</f>
        <v>72835311</v>
      </c>
      <c r="E11" s="77">
        <f>E107+E289+E297+E486+E737+E548+E15</f>
        <v>74212310</v>
      </c>
      <c r="F11" s="77">
        <f>F107+F289+F297+F486+F737+F548+F15</f>
        <v>1376999</v>
      </c>
    </row>
    <row r="12" spans="1:6" s="59" customFormat="1" ht="33" customHeight="1" x14ac:dyDescent="0.2">
      <c r="A12" s="170" t="s">
        <v>168</v>
      </c>
      <c r="B12" s="170"/>
      <c r="C12" s="170"/>
      <c r="D12" s="77">
        <f>D157+D293+D353+D601+D793+D542+D71</f>
        <v>2068542</v>
      </c>
      <c r="E12" s="77">
        <f>E157+E293+E353+E601+E793+E542+E71</f>
        <v>2068542</v>
      </c>
      <c r="F12" s="77">
        <f>F157+F293+F353+F601+F793+F542+F71</f>
        <v>0</v>
      </c>
    </row>
    <row r="13" spans="1:6" s="8" customFormat="1" ht="28.5" customHeight="1" x14ac:dyDescent="0.2">
      <c r="A13" s="171" t="s">
        <v>188</v>
      </c>
      <c r="B13" s="172"/>
      <c r="C13" s="172"/>
      <c r="D13" s="172"/>
      <c r="E13" s="172"/>
      <c r="F13" s="172"/>
    </row>
    <row r="14" spans="1:6" s="8" customFormat="1" ht="15.75" customHeight="1" x14ac:dyDescent="0.2">
      <c r="A14" s="155" t="s">
        <v>149</v>
      </c>
      <c r="B14" s="156"/>
      <c r="C14" s="157"/>
      <c r="D14" s="50">
        <f>D15+D71</f>
        <v>14856400</v>
      </c>
      <c r="E14" s="50">
        <f>E15+E71</f>
        <v>14656400</v>
      </c>
      <c r="F14" s="50">
        <f>F15+F71</f>
        <v>-200000</v>
      </c>
    </row>
    <row r="15" spans="1:6" s="43" customFormat="1" ht="18" customHeight="1" x14ac:dyDescent="0.25">
      <c r="A15" s="158" t="s">
        <v>156</v>
      </c>
      <c r="B15" s="159"/>
      <c r="C15" s="160"/>
      <c r="D15" s="94">
        <f>D27+D56+D63+D52</f>
        <v>14450000</v>
      </c>
      <c r="E15" s="94">
        <f>E27+E56+E63+E52</f>
        <v>14250000</v>
      </c>
      <c r="F15" s="94">
        <f>F27+F56+F63+F52</f>
        <v>-200000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61" t="s">
        <v>157</v>
      </c>
      <c r="B27" s="162"/>
      <c r="C27" s="163"/>
      <c r="D27" s="99">
        <f>D28+D45</f>
        <v>700000</v>
      </c>
      <c r="E27" s="99">
        <f>E28+E45</f>
        <v>700000</v>
      </c>
      <c r="F27" s="99">
        <f>F28+F45</f>
        <v>0</v>
      </c>
    </row>
    <row r="28" spans="1:6" s="8" customFormat="1" ht="14.25" hidden="1" customHeight="1" x14ac:dyDescent="0.2">
      <c r="A28" s="161" t="s">
        <v>152</v>
      </c>
      <c r="B28" s="162"/>
      <c r="C28" s="163"/>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64" t="s">
        <v>18</v>
      </c>
      <c r="C31" s="165"/>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66" t="s">
        <v>21</v>
      </c>
      <c r="C34" s="167"/>
      <c r="D34" s="57"/>
      <c r="E34" s="57"/>
      <c r="F34" s="57"/>
    </row>
    <row r="35" spans="1:6" s="8" customFormat="1" ht="27.6" hidden="1" customHeight="1" x14ac:dyDescent="0.2">
      <c r="A35" s="103"/>
      <c r="B35" s="168" t="s">
        <v>22</v>
      </c>
      <c r="C35" s="169"/>
      <c r="D35" s="57"/>
      <c r="E35" s="57"/>
      <c r="F35" s="57"/>
    </row>
    <row r="36" spans="1:6" s="8" customFormat="1" ht="26.45" hidden="1" customHeight="1" x14ac:dyDescent="0.2">
      <c r="A36" s="103"/>
      <c r="B36" s="147" t="s">
        <v>23</v>
      </c>
      <c r="C36" s="147"/>
      <c r="D36" s="57"/>
      <c r="E36" s="57"/>
      <c r="F36" s="57"/>
    </row>
    <row r="37" spans="1:6" s="8" customFormat="1" ht="18.600000000000001" hidden="1" customHeight="1" x14ac:dyDescent="0.2">
      <c r="A37" s="103"/>
      <c r="B37" s="153" t="s">
        <v>24</v>
      </c>
      <c r="C37" s="153"/>
      <c r="D37" s="57"/>
      <c r="E37" s="57"/>
      <c r="F37" s="57"/>
    </row>
    <row r="38" spans="1:6" s="8" customFormat="1" ht="27.6" hidden="1" customHeight="1" x14ac:dyDescent="0.2">
      <c r="A38" s="103"/>
      <c r="B38" s="147" t="s">
        <v>25</v>
      </c>
      <c r="C38" s="147"/>
      <c r="D38" s="57"/>
      <c r="E38" s="57"/>
      <c r="F38" s="57"/>
    </row>
    <row r="39" spans="1:6" s="8" customFormat="1" ht="30" hidden="1" customHeight="1" x14ac:dyDescent="0.2">
      <c r="A39" s="103"/>
      <c r="B39" s="146" t="s">
        <v>26</v>
      </c>
      <c r="C39" s="146"/>
      <c r="D39" s="57"/>
      <c r="E39" s="57"/>
      <c r="F39" s="57"/>
    </row>
    <row r="40" spans="1:6" s="8" customFormat="1" ht="28.15" hidden="1" customHeight="1" x14ac:dyDescent="0.2">
      <c r="A40" s="103"/>
      <c r="B40" s="146" t="s">
        <v>27</v>
      </c>
      <c r="C40" s="146"/>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54" t="s">
        <v>91</v>
      </c>
      <c r="C49" s="148"/>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45" t="s">
        <v>92</v>
      </c>
      <c r="B52" s="145"/>
      <c r="C52" s="145"/>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46" t="s">
        <v>93</v>
      </c>
      <c r="C54" s="146"/>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50" t="s">
        <v>94</v>
      </c>
      <c r="B57" s="150"/>
      <c r="C57" s="150"/>
      <c r="D57" s="109"/>
      <c r="E57" s="109"/>
      <c r="F57" s="109"/>
    </row>
    <row r="58" spans="1:6" s="23" customFormat="1" ht="30.75" hidden="1" customHeight="1" x14ac:dyDescent="0.25">
      <c r="A58" s="110"/>
      <c r="B58" s="151" t="s">
        <v>95</v>
      </c>
      <c r="C58" s="151"/>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7" t="s">
        <v>50</v>
      </c>
      <c r="C61" s="147"/>
      <c r="D61" s="55"/>
      <c r="E61" s="55"/>
      <c r="F61" s="55"/>
    </row>
    <row r="62" spans="1:6" s="23" customFormat="1" ht="23.45" hidden="1" customHeight="1" x14ac:dyDescent="0.2">
      <c r="A62" s="105"/>
      <c r="B62" s="147" t="s">
        <v>51</v>
      </c>
      <c r="C62" s="148"/>
      <c r="D62" s="57"/>
      <c r="E62" s="57"/>
      <c r="F62" s="57"/>
    </row>
    <row r="63" spans="1:6" s="8" customFormat="1" ht="15.6" customHeight="1" x14ac:dyDescent="0.2">
      <c r="A63" s="95" t="s">
        <v>158</v>
      </c>
      <c r="B63" s="39"/>
      <c r="C63" s="39"/>
      <c r="D63" s="109">
        <f t="shared" ref="D63:F63" si="13">D67</f>
        <v>13750000</v>
      </c>
      <c r="E63" s="109">
        <f t="shared" ref="E63" si="14">E67</f>
        <v>13550000</v>
      </c>
      <c r="F63" s="109">
        <f t="shared" si="13"/>
        <v>-200000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44" t="s">
        <v>97</v>
      </c>
      <c r="C66" s="144"/>
      <c r="D66" s="55"/>
      <c r="E66" s="55"/>
      <c r="F66" s="55"/>
    </row>
    <row r="67" spans="1:6" s="8" customFormat="1" x14ac:dyDescent="0.2">
      <c r="A67" s="95"/>
      <c r="B67" s="39" t="s">
        <v>58</v>
      </c>
      <c r="C67" s="98"/>
      <c r="D67" s="57">
        <v>13750000</v>
      </c>
      <c r="E67" s="57">
        <v>13550000</v>
      </c>
      <c r="F67" s="57">
        <f>E67-D67</f>
        <v>-200000</v>
      </c>
    </row>
    <row r="68" spans="1:6" s="8" customFormat="1" ht="39" hidden="1" customHeight="1" x14ac:dyDescent="0.2">
      <c r="A68" s="95"/>
      <c r="B68" s="146" t="s">
        <v>59</v>
      </c>
      <c r="C68" s="146"/>
      <c r="D68" s="55"/>
      <c r="E68" s="55"/>
      <c r="F68" s="55"/>
    </row>
    <row r="69" spans="1:6" s="8" customFormat="1" ht="18" hidden="1" customHeight="1" x14ac:dyDescent="0.2">
      <c r="A69" s="95"/>
      <c r="B69" s="146" t="s">
        <v>61</v>
      </c>
      <c r="C69" s="146"/>
      <c r="D69" s="57"/>
      <c r="E69" s="57"/>
      <c r="F69" s="57"/>
    </row>
    <row r="70" spans="1:6" s="8" customFormat="1" ht="30.6" hidden="1" customHeight="1" x14ac:dyDescent="0.2">
      <c r="A70" s="95"/>
      <c r="B70" s="147" t="s">
        <v>71</v>
      </c>
      <c r="C70" s="148"/>
      <c r="D70" s="55"/>
      <c r="E70" s="55"/>
      <c r="F70" s="55"/>
    </row>
    <row r="71" spans="1:6" s="43" customFormat="1" ht="18" x14ac:dyDescent="0.25">
      <c r="A71" s="149" t="s">
        <v>155</v>
      </c>
      <c r="B71" s="148"/>
      <c r="C71" s="148"/>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42" t="s">
        <v>103</v>
      </c>
      <c r="C76" s="143"/>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172</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52" t="s">
        <v>106</v>
      </c>
      <c r="B85" s="152"/>
      <c r="C85" s="152"/>
      <c r="D85" s="54">
        <f t="shared" ref="D85:E85" si="26">D86+D88</f>
        <v>0</v>
      </c>
      <c r="E85" s="54">
        <f t="shared" si="26"/>
        <v>0</v>
      </c>
      <c r="F85" s="54">
        <f t="shared" ref="F85" si="27">F86+F88</f>
        <v>0</v>
      </c>
    </row>
    <row r="86" spans="1:6" s="23" customFormat="1" ht="30.75" hidden="1" customHeight="1" x14ac:dyDescent="0.25">
      <c r="A86" s="30"/>
      <c r="B86" s="132" t="s">
        <v>107</v>
      </c>
      <c r="C86" s="132"/>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33" t="s">
        <v>48</v>
      </c>
      <c r="C88" s="133"/>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4" t="s">
        <v>55</v>
      </c>
      <c r="C90" s="134"/>
      <c r="D90" s="55"/>
      <c r="E90" s="55"/>
      <c r="F90" s="55"/>
    </row>
    <row r="91" spans="1:6" s="21" customFormat="1" ht="15" hidden="1" customHeight="1" x14ac:dyDescent="0.2">
      <c r="A91" s="22"/>
      <c r="B91" s="135" t="s">
        <v>56</v>
      </c>
      <c r="C91" s="135"/>
      <c r="D91" s="55"/>
      <c r="E91" s="55"/>
      <c r="F91" s="55"/>
    </row>
    <row r="92" spans="1:6" s="21" customFormat="1" ht="65.45" hidden="1" customHeight="1" x14ac:dyDescent="0.25">
      <c r="A92" s="22"/>
      <c r="B92" s="136" t="s">
        <v>57</v>
      </c>
      <c r="C92" s="137"/>
      <c r="D92" s="55"/>
      <c r="E92" s="55"/>
      <c r="F92" s="55"/>
    </row>
    <row r="93" spans="1:6" s="8" customFormat="1" ht="14.25" customHeight="1" x14ac:dyDescent="0.2">
      <c r="A93" s="138" t="s">
        <v>158</v>
      </c>
      <c r="B93" s="139"/>
      <c r="C93" s="140"/>
      <c r="D93" s="51">
        <f>D103</f>
        <v>406400</v>
      </c>
      <c r="E93" s="51">
        <f>E103</f>
        <v>406400</v>
      </c>
      <c r="F93" s="51">
        <f>F103</f>
        <v>0</v>
      </c>
    </row>
    <row r="94" spans="1:6" s="8" customFormat="1" ht="32.450000000000003" hidden="1" customHeight="1" x14ac:dyDescent="0.2">
      <c r="A94" s="12"/>
      <c r="B94" s="130" t="s">
        <v>60</v>
      </c>
      <c r="C94" s="131"/>
      <c r="D94" s="52"/>
      <c r="E94" s="52"/>
      <c r="F94" s="52"/>
    </row>
    <row r="95" spans="1:6" s="8" customFormat="1" ht="30.75" hidden="1" customHeight="1" x14ac:dyDescent="0.2">
      <c r="A95" s="12"/>
      <c r="B95" s="141" t="s">
        <v>62</v>
      </c>
      <c r="C95" s="141"/>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41" t="s">
        <v>66</v>
      </c>
      <c r="C99" s="141"/>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30" t="s">
        <v>70</v>
      </c>
      <c r="C103" s="131"/>
      <c r="D103" s="55">
        <v>406400</v>
      </c>
      <c r="E103" s="55">
        <v>406400</v>
      </c>
      <c r="F103" s="55">
        <f>E103-D103</f>
        <v>0</v>
      </c>
    </row>
    <row r="104" spans="1:6" s="8" customFormat="1" ht="29.25" customHeight="1" x14ac:dyDescent="0.2">
      <c r="A104" s="171" t="s">
        <v>122</v>
      </c>
      <c r="B104" s="172"/>
      <c r="C104" s="172"/>
      <c r="D104" s="172"/>
      <c r="E104" s="172"/>
      <c r="F104" s="172"/>
    </row>
    <row r="105" spans="1:6" s="43" customFormat="1" ht="18" x14ac:dyDescent="0.25">
      <c r="A105" s="175" t="s">
        <v>149</v>
      </c>
      <c r="B105" s="176"/>
      <c r="C105" s="176"/>
      <c r="D105" s="50">
        <f>D106+D288</f>
        <v>14476983</v>
      </c>
      <c r="E105" s="50">
        <f>E106+E288</f>
        <v>14566982</v>
      </c>
      <c r="F105" s="50">
        <f>F106+F288</f>
        <v>89999</v>
      </c>
    </row>
    <row r="106" spans="1:6" s="43" customFormat="1" ht="18" x14ac:dyDescent="0.25">
      <c r="A106" s="182" t="s">
        <v>177</v>
      </c>
      <c r="B106" s="183"/>
      <c r="C106" s="183"/>
      <c r="D106" s="93">
        <f>D107+D157</f>
        <v>12866637</v>
      </c>
      <c r="E106" s="93">
        <f>E107+E157</f>
        <v>12956637</v>
      </c>
      <c r="F106" s="93">
        <f>F107+F157</f>
        <v>90000</v>
      </c>
    </row>
    <row r="107" spans="1:6" s="78" customFormat="1" ht="15.75" x14ac:dyDescent="0.2">
      <c r="A107" s="187" t="s">
        <v>148</v>
      </c>
      <c r="B107" s="188"/>
      <c r="C107" s="188"/>
      <c r="D107" s="94">
        <f t="shared" ref="D107:F107" si="29">D108+D111</f>
        <v>12847837</v>
      </c>
      <c r="E107" s="94">
        <f t="shared" ref="E107" si="30">E108+E111</f>
        <v>12937837</v>
      </c>
      <c r="F107" s="94">
        <f t="shared" si="29"/>
        <v>90000</v>
      </c>
    </row>
    <row r="108" spans="1:6" s="8" customFormat="1" ht="18.600000000000001" customHeight="1" x14ac:dyDescent="0.2">
      <c r="A108" s="95" t="s">
        <v>151</v>
      </c>
      <c r="B108" s="39"/>
      <c r="C108" s="96"/>
      <c r="D108" s="124">
        <f>D109+D110</f>
        <v>1537700</v>
      </c>
      <c r="E108" s="124">
        <f>E109+E110</f>
        <v>1537700</v>
      </c>
      <c r="F108" s="124">
        <f>F109+F110</f>
        <v>0</v>
      </c>
    </row>
    <row r="109" spans="1:6" s="8" customFormat="1" x14ac:dyDescent="0.2">
      <c r="A109" s="95"/>
      <c r="B109" s="97" t="s">
        <v>183</v>
      </c>
      <c r="C109" s="98"/>
      <c r="D109" s="57">
        <v>1521700</v>
      </c>
      <c r="E109" s="57">
        <v>1521700</v>
      </c>
      <c r="F109" s="57">
        <f>E109-D109</f>
        <v>0</v>
      </c>
    </row>
    <row r="110" spans="1:6" s="8" customFormat="1" x14ac:dyDescent="0.2">
      <c r="A110" s="95"/>
      <c r="B110" s="97" t="s">
        <v>13</v>
      </c>
      <c r="C110" s="98"/>
      <c r="D110" s="57">
        <v>16000</v>
      </c>
      <c r="E110" s="57">
        <v>16000</v>
      </c>
      <c r="F110" s="57">
        <f>E110-D110</f>
        <v>0</v>
      </c>
    </row>
    <row r="111" spans="1:6" s="8" customFormat="1" x14ac:dyDescent="0.2">
      <c r="A111" s="145" t="s">
        <v>150</v>
      </c>
      <c r="B111" s="145"/>
      <c r="C111" s="145"/>
      <c r="D111" s="99">
        <f t="shared" ref="D111:F111" si="31">D112+D127+D129+D131+D136</f>
        <v>11310137</v>
      </c>
      <c r="E111" s="99">
        <f t="shared" ref="E111" si="32">E112+E127+E129+E131+E136</f>
        <v>11400137</v>
      </c>
      <c r="F111" s="99">
        <f t="shared" si="31"/>
        <v>90000</v>
      </c>
    </row>
    <row r="112" spans="1:6" s="8" customFormat="1" x14ac:dyDescent="0.2">
      <c r="A112" s="145" t="s">
        <v>152</v>
      </c>
      <c r="B112" s="145"/>
      <c r="C112" s="145"/>
      <c r="D112" s="99">
        <f t="shared" ref="D112:E112" si="33">SUM(D113:D126)</f>
        <v>9220688</v>
      </c>
      <c r="E112" s="99">
        <f t="shared" si="33"/>
        <v>9310688</v>
      </c>
      <c r="F112" s="99">
        <f t="shared" ref="F112" si="34">SUM(F113:F126)</f>
        <v>90000</v>
      </c>
    </row>
    <row r="113" spans="1:6" s="8" customForma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73" t="s">
        <v>18</v>
      </c>
      <c r="C115" s="173"/>
      <c r="D115" s="57"/>
      <c r="E115" s="57"/>
      <c r="F115" s="57"/>
    </row>
    <row r="116" spans="1:6" s="8" customFormat="1" hidden="1" x14ac:dyDescent="0.2">
      <c r="A116" s="100"/>
      <c r="B116" s="39" t="s">
        <v>19</v>
      </c>
      <c r="C116" s="98"/>
      <c r="D116" s="57"/>
      <c r="E116" s="57"/>
      <c r="F116" s="57"/>
    </row>
    <row r="117" spans="1:6" s="8" customFormat="1" x14ac:dyDescent="0.2">
      <c r="A117" s="102"/>
      <c r="B117" s="37" t="s">
        <v>20</v>
      </c>
      <c r="C117" s="98"/>
      <c r="D117" s="57">
        <v>7847913</v>
      </c>
      <c r="E117" s="57">
        <v>7937913</v>
      </c>
      <c r="F117" s="57">
        <f>E117-D117</f>
        <v>90000</v>
      </c>
    </row>
    <row r="118" spans="1:6" s="8" customFormat="1" ht="21.75" customHeight="1" x14ac:dyDescent="0.2">
      <c r="A118" s="103"/>
      <c r="B118" s="147" t="s">
        <v>21</v>
      </c>
      <c r="C118" s="147"/>
      <c r="D118" s="57"/>
      <c r="E118" s="57"/>
      <c r="F118" s="57"/>
    </row>
    <row r="119" spans="1:6" s="8" customFormat="1" ht="27.6" customHeight="1" x14ac:dyDescent="0.2">
      <c r="A119" s="103"/>
      <c r="B119" s="146" t="s">
        <v>22</v>
      </c>
      <c r="C119" s="146"/>
      <c r="D119" s="57">
        <v>10000</v>
      </c>
      <c r="E119" s="57">
        <v>10000</v>
      </c>
      <c r="F119" s="57">
        <f>E119-D119</f>
        <v>0</v>
      </c>
    </row>
    <row r="120" spans="1:6" s="8" customFormat="1" ht="14.25" hidden="1" customHeight="1" x14ac:dyDescent="0.2">
      <c r="A120" s="103"/>
      <c r="B120" s="147" t="s">
        <v>23</v>
      </c>
      <c r="C120" s="147"/>
      <c r="D120" s="57"/>
      <c r="E120" s="57"/>
      <c r="F120" s="57"/>
    </row>
    <row r="121" spans="1:6" s="8" customFormat="1" ht="14.25" hidden="1" customHeight="1" x14ac:dyDescent="0.2">
      <c r="A121" s="103"/>
      <c r="B121" s="153" t="s">
        <v>24</v>
      </c>
      <c r="C121" s="153"/>
      <c r="D121" s="57"/>
      <c r="E121" s="57"/>
      <c r="F121" s="57"/>
    </row>
    <row r="122" spans="1:6" s="8" customFormat="1" ht="14.25" hidden="1" customHeight="1" x14ac:dyDescent="0.2">
      <c r="A122" s="103"/>
      <c r="B122" s="147" t="s">
        <v>25</v>
      </c>
      <c r="C122" s="147"/>
      <c r="D122" s="57"/>
      <c r="E122" s="57"/>
      <c r="F122" s="57"/>
    </row>
    <row r="123" spans="1:6" s="8" customFormat="1" ht="14.25" hidden="1" customHeight="1" x14ac:dyDescent="0.2">
      <c r="A123" s="103"/>
      <c r="B123" s="146" t="s">
        <v>26</v>
      </c>
      <c r="C123" s="146"/>
      <c r="D123" s="57"/>
      <c r="E123" s="57"/>
      <c r="F123" s="57"/>
    </row>
    <row r="124" spans="1:6" s="8" customFormat="1" ht="14.25" hidden="1" customHeight="1" x14ac:dyDescent="0.2">
      <c r="A124" s="103"/>
      <c r="B124" s="146" t="s">
        <v>27</v>
      </c>
      <c r="C124" s="146"/>
      <c r="D124" s="57"/>
      <c r="E124" s="57"/>
      <c r="F124" s="57"/>
    </row>
    <row r="125" spans="1:6" s="8" customFormat="1" ht="14.25" hidden="1" customHeight="1" x14ac:dyDescent="0.2">
      <c r="A125" s="103"/>
      <c r="B125" s="39" t="s">
        <v>28</v>
      </c>
      <c r="C125" s="98"/>
      <c r="D125" s="57"/>
      <c r="E125" s="57"/>
      <c r="F125" s="57"/>
    </row>
    <row r="126" spans="1:6" s="8" customFormat="1" x14ac:dyDescent="0.2">
      <c r="A126" s="102"/>
      <c r="B126" s="39" t="s">
        <v>29</v>
      </c>
      <c r="C126" s="98"/>
      <c r="D126" s="57">
        <v>213000</v>
      </c>
      <c r="E126" s="57">
        <v>213000</v>
      </c>
      <c r="F126" s="57">
        <f>E126-D126</f>
        <v>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2058249</v>
      </c>
      <c r="E131" s="99">
        <f t="shared" si="37"/>
        <v>2058249</v>
      </c>
      <c r="F131" s="99">
        <f t="shared" ref="F131" si="38">F132+F133+F135</f>
        <v>0</v>
      </c>
    </row>
    <row r="132" spans="1:6" s="8" customFormat="1" hidden="1" x14ac:dyDescent="0.2">
      <c r="A132" s="100"/>
      <c r="B132" s="98" t="s">
        <v>34</v>
      </c>
      <c r="C132" s="39"/>
      <c r="D132" s="57"/>
      <c r="E132" s="57"/>
      <c r="F132" s="57"/>
    </row>
    <row r="133" spans="1:6" s="24" customFormat="1" ht="12.75" hidden="1" x14ac:dyDescent="0.25">
      <c r="A133" s="105"/>
      <c r="B133" s="154" t="s">
        <v>91</v>
      </c>
      <c r="C133" s="148"/>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2058249</v>
      </c>
      <c r="E135" s="57">
        <v>2058249</v>
      </c>
      <c r="F135" s="57">
        <f>E135-D135</f>
        <v>0</v>
      </c>
    </row>
    <row r="136" spans="1:6" s="8" customFormat="1" x14ac:dyDescent="0.2">
      <c r="A136" s="145" t="s">
        <v>154</v>
      </c>
      <c r="B136" s="145"/>
      <c r="C136" s="145"/>
      <c r="D136" s="99">
        <f t="shared" ref="D136:E136" si="40">D138+D139+D137</f>
        <v>31200</v>
      </c>
      <c r="E136" s="99">
        <f t="shared" si="40"/>
        <v>31200</v>
      </c>
      <c r="F136" s="99">
        <f t="shared" ref="F136" si="41">F138+F139+F137</f>
        <v>0</v>
      </c>
    </row>
    <row r="137" spans="1:6" s="8" customFormat="1" x14ac:dyDescent="0.2">
      <c r="A137" s="95"/>
      <c r="B137" s="39" t="s">
        <v>38</v>
      </c>
      <c r="C137" s="98"/>
      <c r="D137" s="57">
        <v>50000</v>
      </c>
      <c r="E137" s="57">
        <v>50000</v>
      </c>
      <c r="F137" s="57">
        <f>E137-D137</f>
        <v>0</v>
      </c>
    </row>
    <row r="138" spans="1:6" s="8" customFormat="1" ht="28.5" customHeight="1" x14ac:dyDescent="0.2">
      <c r="A138" s="95"/>
      <c r="B138" s="146" t="s">
        <v>93</v>
      </c>
      <c r="C138" s="146"/>
      <c r="D138" s="57">
        <v>-18800</v>
      </c>
      <c r="E138" s="57">
        <v>-18800</v>
      </c>
      <c r="F138" s="57">
        <f>E138-D138</f>
        <v>0</v>
      </c>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50" t="s">
        <v>94</v>
      </c>
      <c r="B141" s="150"/>
      <c r="C141" s="150"/>
      <c r="D141" s="109">
        <f t="shared" ref="D141:F142" si="44">D142</f>
        <v>0</v>
      </c>
      <c r="E141" s="109">
        <f t="shared" si="44"/>
        <v>0</v>
      </c>
      <c r="F141" s="109">
        <f t="shared" si="44"/>
        <v>0</v>
      </c>
    </row>
    <row r="142" spans="1:6" s="23" customFormat="1" ht="30.75" hidden="1" customHeight="1" x14ac:dyDescent="0.25">
      <c r="A142" s="110"/>
      <c r="B142" s="151" t="s">
        <v>95</v>
      </c>
      <c r="C142" s="151"/>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7" t="s">
        <v>50</v>
      </c>
      <c r="C145" s="147"/>
      <c r="D145" s="57"/>
      <c r="E145" s="57"/>
      <c r="F145" s="57"/>
    </row>
    <row r="146" spans="1:6" s="23" customFormat="1" ht="23.45" hidden="1" customHeight="1" x14ac:dyDescent="0.2">
      <c r="A146" s="105"/>
      <c r="B146" s="147" t="s">
        <v>51</v>
      </c>
      <c r="C146" s="148"/>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45" t="s">
        <v>53</v>
      </c>
      <c r="B148" s="145"/>
      <c r="C148" s="145"/>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44" t="s">
        <v>97</v>
      </c>
      <c r="C151" s="144"/>
      <c r="D151" s="57"/>
      <c r="E151" s="57"/>
      <c r="F151" s="57"/>
    </row>
    <row r="152" spans="1:6" s="8" customFormat="1" ht="30" hidden="1" customHeight="1" x14ac:dyDescent="0.2">
      <c r="A152" s="145" t="s">
        <v>98</v>
      </c>
      <c r="B152" s="145"/>
      <c r="C152" s="145"/>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46" t="s">
        <v>59</v>
      </c>
      <c r="C154" s="146"/>
      <c r="D154" s="57"/>
      <c r="E154" s="57"/>
      <c r="F154" s="57"/>
    </row>
    <row r="155" spans="1:6" s="8" customFormat="1" ht="18" hidden="1" customHeight="1" x14ac:dyDescent="0.2">
      <c r="A155" s="95"/>
      <c r="B155" s="146" t="s">
        <v>61</v>
      </c>
      <c r="C155" s="146"/>
      <c r="D155" s="57"/>
      <c r="E155" s="57"/>
      <c r="F155" s="57"/>
    </row>
    <row r="156" spans="1:6" s="8" customFormat="1" ht="30.6" hidden="1" customHeight="1" x14ac:dyDescent="0.2">
      <c r="A156" s="95"/>
      <c r="B156" s="147" t="s">
        <v>71</v>
      </c>
      <c r="C156" s="148"/>
      <c r="D156" s="57"/>
      <c r="E156" s="57"/>
      <c r="F156" s="57"/>
    </row>
    <row r="157" spans="1:6" s="43" customFormat="1" ht="18" x14ac:dyDescent="0.25">
      <c r="A157" s="149" t="s">
        <v>155</v>
      </c>
      <c r="B157" s="148"/>
      <c r="C157" s="148"/>
      <c r="D157" s="94">
        <f t="shared" ref="D157:F157" si="54">D161</f>
        <v>18800</v>
      </c>
      <c r="E157" s="94">
        <f t="shared" ref="E157" si="55">E161</f>
        <v>18800</v>
      </c>
      <c r="F157" s="94">
        <f t="shared" si="54"/>
        <v>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42" t="s">
        <v>103</v>
      </c>
      <c r="C159" s="143"/>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customHeight="1" x14ac:dyDescent="0.2">
      <c r="A161" s="12" t="s">
        <v>154</v>
      </c>
      <c r="B161" s="13"/>
      <c r="C161" s="13"/>
      <c r="D161" s="51">
        <f t="shared" ref="D161:F161" si="57">D162</f>
        <v>18800</v>
      </c>
      <c r="E161" s="51">
        <f t="shared" si="57"/>
        <v>18800</v>
      </c>
      <c r="F161" s="51">
        <f t="shared" si="57"/>
        <v>0</v>
      </c>
    </row>
    <row r="162" spans="1:6" s="8" customFormat="1" ht="16.149999999999999" customHeight="1" x14ac:dyDescent="0.2">
      <c r="A162" s="14"/>
      <c r="B162" s="14" t="s">
        <v>39</v>
      </c>
      <c r="C162" s="14"/>
      <c r="D162" s="52">
        <v>18800</v>
      </c>
      <c r="E162" s="52">
        <v>18800</v>
      </c>
      <c r="F162" s="52">
        <f>E162-D162</f>
        <v>0</v>
      </c>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52" t="s">
        <v>106</v>
      </c>
      <c r="B168" s="152"/>
      <c r="C168" s="152"/>
      <c r="D168" s="54">
        <f t="shared" ref="D168:E168" si="62">D169+D171</f>
        <v>0</v>
      </c>
      <c r="E168" s="54">
        <f t="shared" si="62"/>
        <v>0</v>
      </c>
      <c r="F168" s="54">
        <f t="shared" ref="F168" si="63">F169+F171</f>
        <v>0</v>
      </c>
    </row>
    <row r="169" spans="1:6" s="23" customFormat="1" ht="30.75" hidden="1" customHeight="1" x14ac:dyDescent="0.25">
      <c r="A169" s="30"/>
      <c r="B169" s="132" t="s">
        <v>107</v>
      </c>
      <c r="C169" s="132"/>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33" t="s">
        <v>48</v>
      </c>
      <c r="C171" s="133"/>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81" t="s">
        <v>53</v>
      </c>
      <c r="B173" s="181"/>
      <c r="C173" s="181"/>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4" t="s">
        <v>55</v>
      </c>
      <c r="C175" s="134"/>
      <c r="D175" s="55"/>
      <c r="E175" s="55"/>
      <c r="F175" s="55"/>
    </row>
    <row r="176" spans="1:6" s="21" customFormat="1" ht="15" hidden="1" customHeight="1" x14ac:dyDescent="0.2">
      <c r="A176" s="22"/>
      <c r="B176" s="135" t="s">
        <v>56</v>
      </c>
      <c r="C176" s="135"/>
      <c r="D176" s="55"/>
      <c r="E176" s="55"/>
      <c r="F176" s="55"/>
    </row>
    <row r="177" spans="1:6" s="21" customFormat="1" ht="65.45" hidden="1" customHeight="1" x14ac:dyDescent="0.25">
      <c r="A177" s="22"/>
      <c r="B177" s="136" t="s">
        <v>57</v>
      </c>
      <c r="C177" s="137"/>
      <c r="D177" s="55"/>
      <c r="E177" s="55"/>
      <c r="F177" s="55"/>
    </row>
    <row r="178" spans="1:6" s="8" customFormat="1" ht="31.5" hidden="1" customHeight="1" x14ac:dyDescent="0.2">
      <c r="A178" s="181" t="s">
        <v>109</v>
      </c>
      <c r="B178" s="181"/>
      <c r="C178" s="181"/>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41" t="s">
        <v>60</v>
      </c>
      <c r="C179" s="141"/>
      <c r="D179" s="52"/>
      <c r="E179" s="52"/>
      <c r="F179" s="52"/>
    </row>
    <row r="180" spans="1:6" s="8" customFormat="1" ht="30.75" hidden="1" customHeight="1" x14ac:dyDescent="0.2">
      <c r="A180" s="12"/>
      <c r="B180" s="141" t="s">
        <v>62</v>
      </c>
      <c r="C180" s="141"/>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41" t="s">
        <v>66</v>
      </c>
      <c r="C184" s="141"/>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41" t="s">
        <v>70</v>
      </c>
      <c r="C188" s="141"/>
      <c r="D188" s="55"/>
      <c r="E188" s="55"/>
      <c r="F188" s="55"/>
    </row>
    <row r="189" spans="1:6" s="8" customFormat="1" ht="31.5" hidden="1" customHeight="1" x14ac:dyDescent="0.2">
      <c r="A189" s="12"/>
      <c r="B189" s="133" t="s">
        <v>110</v>
      </c>
      <c r="C189" s="180"/>
      <c r="D189" s="55"/>
      <c r="E189" s="55"/>
      <c r="F189" s="55"/>
    </row>
    <row r="190" spans="1:6" s="8" customFormat="1" ht="42" hidden="1" customHeight="1" x14ac:dyDescent="0.2">
      <c r="A190" s="179" t="s">
        <v>111</v>
      </c>
      <c r="B190" s="179"/>
      <c r="C190" s="179"/>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41" t="s">
        <v>112</v>
      </c>
      <c r="C191" s="141"/>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7" t="s">
        <v>113</v>
      </c>
      <c r="C194" s="147"/>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46" t="s">
        <v>114</v>
      </c>
      <c r="C197" s="146"/>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41" t="s">
        <v>115</v>
      </c>
      <c r="C200" s="141"/>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41" t="s">
        <v>116</v>
      </c>
      <c r="C205" s="141"/>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41" t="s">
        <v>117</v>
      </c>
      <c r="C208" s="141"/>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41" t="s">
        <v>118</v>
      </c>
      <c r="C213" s="141"/>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41" t="s">
        <v>119</v>
      </c>
      <c r="C218" s="141"/>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41" t="s">
        <v>120</v>
      </c>
      <c r="C223" s="141"/>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41" t="s">
        <v>76</v>
      </c>
      <c r="C228" s="141"/>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33" t="s">
        <v>77</v>
      </c>
      <c r="C233" s="133"/>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74" t="s">
        <v>121</v>
      </c>
      <c r="C238" s="174"/>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74" t="s">
        <v>78</v>
      </c>
      <c r="C242" s="174"/>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74" t="s">
        <v>79</v>
      </c>
      <c r="C247" s="174"/>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79" t="s">
        <v>80</v>
      </c>
      <c r="B252" s="137"/>
      <c r="C252" s="137"/>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33" t="s">
        <v>81</v>
      </c>
      <c r="C253" s="137"/>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7" t="s">
        <v>82</v>
      </c>
      <c r="C257" s="178"/>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7" t="s">
        <v>83</v>
      </c>
      <c r="C261" s="178"/>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74" t="s">
        <v>84</v>
      </c>
      <c r="C265" s="133"/>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74" t="s">
        <v>85</v>
      </c>
      <c r="C269" s="133"/>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74" t="s">
        <v>86</v>
      </c>
      <c r="C273" s="133"/>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74" t="s">
        <v>87</v>
      </c>
      <c r="C277" s="133"/>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74" t="s">
        <v>88</v>
      </c>
      <c r="C281" s="133"/>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74" t="s">
        <v>89</v>
      </c>
      <c r="C284" s="133"/>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82" t="s">
        <v>180</v>
      </c>
      <c r="B288" s="183"/>
      <c r="C288" s="183"/>
      <c r="D288" s="93">
        <f>D289+D293</f>
        <v>1610346</v>
      </c>
      <c r="E288" s="93">
        <f>E289+E293</f>
        <v>1610345</v>
      </c>
      <c r="F288" s="93">
        <f>F289+F293</f>
        <v>-1</v>
      </c>
    </row>
    <row r="289" spans="1:6" s="78" customFormat="1" ht="18" x14ac:dyDescent="0.2">
      <c r="A289" s="149" t="s">
        <v>148</v>
      </c>
      <c r="B289" s="191"/>
      <c r="C289" s="191"/>
      <c r="D289" s="94">
        <f t="shared" ref="D289:F291" si="126">D290</f>
        <v>1610346</v>
      </c>
      <c r="E289" s="94">
        <f t="shared" si="126"/>
        <v>1610345</v>
      </c>
      <c r="F289" s="94">
        <f t="shared" si="126"/>
        <v>-1</v>
      </c>
    </row>
    <row r="290" spans="1:6" s="24" customFormat="1" ht="12.75" x14ac:dyDescent="0.25">
      <c r="A290" s="181" t="s">
        <v>178</v>
      </c>
      <c r="B290" s="181"/>
      <c r="C290" s="181"/>
      <c r="D290" s="125">
        <f t="shared" si="126"/>
        <v>1610346</v>
      </c>
      <c r="E290" s="125">
        <f t="shared" si="126"/>
        <v>1610345</v>
      </c>
      <c r="F290" s="125">
        <f t="shared" si="126"/>
        <v>-1</v>
      </c>
    </row>
    <row r="291" spans="1:6" s="24" customFormat="1" ht="12.75" x14ac:dyDescent="0.25">
      <c r="A291" s="181" t="s">
        <v>152</v>
      </c>
      <c r="B291" s="181"/>
      <c r="C291" s="181"/>
      <c r="D291" s="126">
        <f t="shared" si="126"/>
        <v>1610346</v>
      </c>
      <c r="E291" s="126">
        <f t="shared" si="126"/>
        <v>1610345</v>
      </c>
      <c r="F291" s="126">
        <f t="shared" si="126"/>
        <v>-1</v>
      </c>
    </row>
    <row r="292" spans="1:6" s="24" customFormat="1" ht="12.75" x14ac:dyDescent="0.2">
      <c r="A292" s="18"/>
      <c r="B292" s="89" t="s">
        <v>179</v>
      </c>
      <c r="C292" s="15"/>
      <c r="D292" s="55">
        <v>1610346</v>
      </c>
      <c r="E292" s="55">
        <v>1610345</v>
      </c>
      <c r="F292" s="55">
        <f>E292-D292</f>
        <v>-1</v>
      </c>
    </row>
    <row r="293" spans="1:6" s="24" customFormat="1" ht="15.75" x14ac:dyDescent="0.25">
      <c r="A293" s="149" t="s">
        <v>155</v>
      </c>
      <c r="B293" s="148"/>
      <c r="C293" s="148"/>
      <c r="D293" s="94">
        <v>0</v>
      </c>
      <c r="E293" s="94">
        <v>0</v>
      </c>
      <c r="F293" s="94">
        <v>0</v>
      </c>
    </row>
    <row r="294" spans="1:6" s="8" customFormat="1" ht="28.5" customHeight="1" x14ac:dyDescent="0.2">
      <c r="A294" s="171" t="s">
        <v>123</v>
      </c>
      <c r="B294" s="172"/>
      <c r="C294" s="172"/>
      <c r="D294" s="172"/>
      <c r="E294" s="172"/>
      <c r="F294" s="172"/>
    </row>
    <row r="295" spans="1:6" s="8" customFormat="1" ht="15.75" customHeight="1" x14ac:dyDescent="0.2">
      <c r="A295" s="155" t="s">
        <v>149</v>
      </c>
      <c r="B295" s="156"/>
      <c r="C295" s="157"/>
      <c r="D295" s="50">
        <f>D296+D485+D547</f>
        <v>35588771</v>
      </c>
      <c r="E295" s="50">
        <f>E296+E485+E547</f>
        <v>37075771</v>
      </c>
      <c r="F295" s="50">
        <f>F296+F485+F547</f>
        <v>1487000</v>
      </c>
    </row>
    <row r="296" spans="1:6" s="8" customFormat="1" ht="18" x14ac:dyDescent="0.2">
      <c r="A296" s="184" t="s">
        <v>160</v>
      </c>
      <c r="B296" s="185"/>
      <c r="C296" s="186"/>
      <c r="D296" s="93">
        <f>D297+D353</f>
        <v>20920771</v>
      </c>
      <c r="E296" s="93">
        <f>E297+E353</f>
        <v>21020771</v>
      </c>
      <c r="F296" s="93">
        <f>F297+F353</f>
        <v>100000</v>
      </c>
    </row>
    <row r="297" spans="1:6" s="43" customFormat="1" ht="18" customHeight="1" x14ac:dyDescent="0.25">
      <c r="A297" s="158" t="s">
        <v>156</v>
      </c>
      <c r="B297" s="159"/>
      <c r="C297" s="160"/>
      <c r="D297" s="94">
        <f>D309+D338+D345+D334</f>
        <v>20396271</v>
      </c>
      <c r="E297" s="94">
        <f>E309+E338+E345+E334</f>
        <v>20496271</v>
      </c>
      <c r="F297" s="94">
        <f>F309+F338+F345+F334</f>
        <v>100000</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61" t="s">
        <v>157</v>
      </c>
      <c r="B309" s="162"/>
      <c r="C309" s="163"/>
      <c r="D309" s="99">
        <f t="shared" ref="D309:F309" si="135">D310</f>
        <v>1800000</v>
      </c>
      <c r="E309" s="99">
        <f t="shared" si="135"/>
        <v>1900000</v>
      </c>
      <c r="F309" s="99">
        <f t="shared" si="135"/>
        <v>100000</v>
      </c>
    </row>
    <row r="310" spans="1:6" s="8" customFormat="1" ht="14.25" customHeight="1" x14ac:dyDescent="0.2">
      <c r="A310" s="161" t="s">
        <v>152</v>
      </c>
      <c r="B310" s="162"/>
      <c r="C310" s="163"/>
      <c r="D310" s="99">
        <f t="shared" ref="D310:E310" si="136">SUM(D311:D324)</f>
        <v>1800000</v>
      </c>
      <c r="E310" s="99">
        <f t="shared" si="136"/>
        <v>1900000</v>
      </c>
      <c r="F310" s="99">
        <f t="shared" ref="F310" si="137">SUM(F311:F324)</f>
        <v>100000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64" t="s">
        <v>18</v>
      </c>
      <c r="C313" s="165"/>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66" t="s">
        <v>21</v>
      </c>
      <c r="C316" s="167"/>
      <c r="D316" s="57"/>
      <c r="E316" s="57"/>
      <c r="F316" s="57"/>
    </row>
    <row r="317" spans="1:6" s="8" customFormat="1" ht="27.6" hidden="1" customHeight="1" x14ac:dyDescent="0.2">
      <c r="A317" s="103"/>
      <c r="B317" s="168" t="s">
        <v>22</v>
      </c>
      <c r="C317" s="169"/>
      <c r="D317" s="57"/>
      <c r="E317" s="57"/>
      <c r="F317" s="57"/>
    </row>
    <row r="318" spans="1:6" s="8" customFormat="1" ht="26.45" customHeight="1" x14ac:dyDescent="0.2">
      <c r="A318" s="103"/>
      <c r="B318" s="147" t="s">
        <v>23</v>
      </c>
      <c r="C318" s="147"/>
      <c r="D318" s="57">
        <v>1450000</v>
      </c>
      <c r="E318" s="57">
        <v>1540000</v>
      </c>
      <c r="F318" s="57">
        <f>E318-D318</f>
        <v>90000</v>
      </c>
    </row>
    <row r="319" spans="1:6" s="8" customFormat="1" ht="18.600000000000001" hidden="1" customHeight="1" x14ac:dyDescent="0.2">
      <c r="A319" s="103"/>
      <c r="B319" s="153" t="s">
        <v>24</v>
      </c>
      <c r="C319" s="153"/>
      <c r="D319" s="57"/>
      <c r="E319" s="57"/>
      <c r="F319" s="57"/>
    </row>
    <row r="320" spans="1:6" s="8" customFormat="1" ht="27.6" hidden="1" customHeight="1" x14ac:dyDescent="0.2">
      <c r="A320" s="103"/>
      <c r="B320" s="147" t="s">
        <v>25</v>
      </c>
      <c r="C320" s="147"/>
      <c r="D320" s="57"/>
      <c r="E320" s="57"/>
      <c r="F320" s="57"/>
    </row>
    <row r="321" spans="1:6" s="8" customFormat="1" ht="30" hidden="1" customHeight="1" x14ac:dyDescent="0.2">
      <c r="A321" s="103"/>
      <c r="B321" s="146" t="s">
        <v>26</v>
      </c>
      <c r="C321" s="146"/>
      <c r="D321" s="57"/>
      <c r="E321" s="57"/>
      <c r="F321" s="57"/>
    </row>
    <row r="322" spans="1:6" s="8" customFormat="1" ht="28.15" hidden="1" customHeight="1" x14ac:dyDescent="0.2">
      <c r="A322" s="103"/>
      <c r="B322" s="146" t="s">
        <v>27</v>
      </c>
      <c r="C322" s="146"/>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350000</v>
      </c>
      <c r="E324" s="57">
        <v>360000</v>
      </c>
      <c r="F324" s="57">
        <f>E324-D324</f>
        <v>10000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54" t="s">
        <v>91</v>
      </c>
      <c r="C331" s="148"/>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45" t="s">
        <v>92</v>
      </c>
      <c r="B334" s="145"/>
      <c r="C334" s="145"/>
      <c r="D334" s="99">
        <f t="shared" ref="D334:E334" si="138">D336+D337+D335</f>
        <v>-264500</v>
      </c>
      <c r="E334" s="99">
        <f t="shared" si="138"/>
        <v>-264500</v>
      </c>
      <c r="F334" s="99">
        <f t="shared" ref="F334" si="139">F336+F337+F335</f>
        <v>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46" t="s">
        <v>93</v>
      </c>
      <c r="C336" s="146"/>
      <c r="D336" s="57">
        <v>-264500</v>
      </c>
      <c r="E336" s="57">
        <v>-264500</v>
      </c>
      <c r="F336" s="57">
        <f>E336-D336</f>
        <v>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50" t="s">
        <v>94</v>
      </c>
      <c r="B339" s="150"/>
      <c r="C339" s="150"/>
      <c r="D339" s="109"/>
      <c r="E339" s="109"/>
      <c r="F339" s="109"/>
    </row>
    <row r="340" spans="1:6" s="23" customFormat="1" ht="30.75" hidden="1" customHeight="1" x14ac:dyDescent="0.25">
      <c r="A340" s="110"/>
      <c r="B340" s="151" t="s">
        <v>95</v>
      </c>
      <c r="C340" s="151"/>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7" t="s">
        <v>50</v>
      </c>
      <c r="C343" s="147"/>
      <c r="D343" s="55"/>
      <c r="E343" s="55"/>
      <c r="F343" s="55"/>
    </row>
    <row r="344" spans="1:6" s="23" customFormat="1" ht="23.45" hidden="1" customHeight="1" x14ac:dyDescent="0.2">
      <c r="A344" s="105"/>
      <c r="B344" s="147" t="s">
        <v>51</v>
      </c>
      <c r="C344" s="148"/>
      <c r="D344" s="57"/>
      <c r="E344" s="57"/>
      <c r="F344" s="57"/>
    </row>
    <row r="345" spans="1:6" s="8" customFormat="1" ht="15.6" customHeight="1" x14ac:dyDescent="0.2">
      <c r="A345" s="95" t="s">
        <v>158</v>
      </c>
      <c r="B345" s="39"/>
      <c r="C345" s="39"/>
      <c r="D345" s="109">
        <f t="shared" ref="D345:F345" si="140">D349</f>
        <v>18860771</v>
      </c>
      <c r="E345" s="109">
        <f t="shared" ref="E345" si="141">E349</f>
        <v>18860771</v>
      </c>
      <c r="F345" s="109">
        <f t="shared" si="140"/>
        <v>0</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44" t="s">
        <v>97</v>
      </c>
      <c r="C348" s="144"/>
      <c r="D348" s="55"/>
      <c r="E348" s="55"/>
      <c r="F348" s="55"/>
    </row>
    <row r="349" spans="1:6" s="8" customFormat="1" x14ac:dyDescent="0.2">
      <c r="A349" s="95"/>
      <c r="B349" s="39" t="s">
        <v>58</v>
      </c>
      <c r="C349" s="98"/>
      <c r="D349" s="57">
        <v>18860771</v>
      </c>
      <c r="E349" s="57">
        <v>18860771</v>
      </c>
      <c r="F349" s="57">
        <f>E349-D349</f>
        <v>0</v>
      </c>
    </row>
    <row r="350" spans="1:6" s="8" customFormat="1" ht="39" hidden="1" customHeight="1" x14ac:dyDescent="0.2">
      <c r="A350" s="95"/>
      <c r="B350" s="146" t="s">
        <v>59</v>
      </c>
      <c r="C350" s="146"/>
      <c r="D350" s="55"/>
      <c r="E350" s="55"/>
      <c r="F350" s="55"/>
    </row>
    <row r="351" spans="1:6" s="8" customFormat="1" ht="18" hidden="1" customHeight="1" x14ac:dyDescent="0.2">
      <c r="A351" s="95"/>
      <c r="B351" s="146" t="s">
        <v>61</v>
      </c>
      <c r="C351" s="146"/>
      <c r="D351" s="57"/>
      <c r="E351" s="57"/>
      <c r="F351" s="57"/>
    </row>
    <row r="352" spans="1:6" s="8" customFormat="1" ht="30.6" hidden="1" customHeight="1" x14ac:dyDescent="0.2">
      <c r="A352" s="95"/>
      <c r="B352" s="147" t="s">
        <v>71</v>
      </c>
      <c r="C352" s="148"/>
      <c r="D352" s="55"/>
      <c r="E352" s="55"/>
      <c r="F352" s="55"/>
    </row>
    <row r="353" spans="1:6" s="43" customFormat="1" ht="18" x14ac:dyDescent="0.25">
      <c r="A353" s="149" t="s">
        <v>155</v>
      </c>
      <c r="B353" s="148"/>
      <c r="C353" s="148"/>
      <c r="D353" s="94">
        <f t="shared" ref="D353:F353" si="142">D375+D360</f>
        <v>524500</v>
      </c>
      <c r="E353" s="94">
        <f t="shared" ref="E353" si="143">E375+E360</f>
        <v>524500</v>
      </c>
      <c r="F353" s="94">
        <f t="shared" si="142"/>
        <v>0</v>
      </c>
    </row>
    <row r="354" spans="1:6" s="8" customFormat="1" ht="13.9" hidden="1" customHeight="1" x14ac:dyDescent="0.2">
      <c r="A354" s="9" t="s">
        <v>99</v>
      </c>
      <c r="B354" s="10"/>
      <c r="C354" s="11"/>
      <c r="D354" s="51">
        <f t="shared" ref="D354:F355" si="144">D355</f>
        <v>264500</v>
      </c>
      <c r="E354" s="51">
        <f t="shared" si="144"/>
        <v>264500</v>
      </c>
      <c r="F354" s="51">
        <f t="shared" si="144"/>
        <v>0</v>
      </c>
    </row>
    <row r="355" spans="1:6" s="8" customFormat="1" ht="14.45" hidden="1" customHeight="1" x14ac:dyDescent="0.2">
      <c r="A355" s="12" t="s">
        <v>100</v>
      </c>
      <c r="B355" s="16"/>
      <c r="C355" s="14"/>
      <c r="D355" s="51">
        <f t="shared" si="144"/>
        <v>264500</v>
      </c>
      <c r="E355" s="51">
        <f t="shared" si="144"/>
        <v>264500</v>
      </c>
      <c r="F355" s="51">
        <f t="shared" si="144"/>
        <v>0</v>
      </c>
    </row>
    <row r="356" spans="1:6" s="8" customFormat="1" ht="18.600000000000001" hidden="1" customHeight="1" x14ac:dyDescent="0.2">
      <c r="A356" s="12" t="s">
        <v>101</v>
      </c>
      <c r="B356" s="14"/>
      <c r="C356" s="14"/>
      <c r="D356" s="51">
        <f t="shared" ref="D356:E356" si="145">D357+D360</f>
        <v>264500</v>
      </c>
      <c r="E356" s="51">
        <f t="shared" si="145"/>
        <v>264500</v>
      </c>
      <c r="F356" s="51">
        <f t="shared" ref="F356" si="146">F357+F360</f>
        <v>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42" t="s">
        <v>103</v>
      </c>
      <c r="C358" s="143"/>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172</v>
      </c>
      <c r="B360" s="13"/>
      <c r="C360" s="13"/>
      <c r="D360" s="51">
        <f t="shared" ref="D360:F360" si="148">D361</f>
        <v>264500</v>
      </c>
      <c r="E360" s="51">
        <f t="shared" si="148"/>
        <v>264500</v>
      </c>
      <c r="F360" s="51">
        <f t="shared" si="148"/>
        <v>0</v>
      </c>
    </row>
    <row r="361" spans="1:6" s="8" customFormat="1" ht="16.149999999999999" customHeight="1" x14ac:dyDescent="0.2">
      <c r="A361" s="14"/>
      <c r="B361" s="14" t="s">
        <v>39</v>
      </c>
      <c r="C361" s="14"/>
      <c r="D361" s="52">
        <v>264500</v>
      </c>
      <c r="E361" s="52">
        <v>264500</v>
      </c>
      <c r="F361" s="52">
        <f>E361-D361</f>
        <v>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52" t="s">
        <v>106</v>
      </c>
      <c r="B367" s="152"/>
      <c r="C367" s="152"/>
      <c r="D367" s="54">
        <f t="shared" ref="D367:E367" si="153">D368+D370</f>
        <v>0</v>
      </c>
      <c r="E367" s="54">
        <f t="shared" si="153"/>
        <v>0</v>
      </c>
      <c r="F367" s="54">
        <f t="shared" ref="F367" si="154">F368+F370</f>
        <v>0</v>
      </c>
    </row>
    <row r="368" spans="1:6" s="23" customFormat="1" ht="30.75" hidden="1" customHeight="1" x14ac:dyDescent="0.25">
      <c r="A368" s="30"/>
      <c r="B368" s="132" t="s">
        <v>107</v>
      </c>
      <c r="C368" s="132"/>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33" t="s">
        <v>48</v>
      </c>
      <c r="C370" s="133"/>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4" t="s">
        <v>55</v>
      </c>
      <c r="C372" s="134"/>
      <c r="D372" s="55"/>
      <c r="E372" s="55"/>
      <c r="F372" s="55"/>
    </row>
    <row r="373" spans="1:6" s="21" customFormat="1" ht="15" hidden="1" customHeight="1" x14ac:dyDescent="0.2">
      <c r="A373" s="22"/>
      <c r="B373" s="135" t="s">
        <v>56</v>
      </c>
      <c r="C373" s="135"/>
      <c r="D373" s="55"/>
      <c r="E373" s="55"/>
      <c r="F373" s="55"/>
    </row>
    <row r="374" spans="1:6" s="21" customFormat="1" ht="65.45" hidden="1" customHeight="1" x14ac:dyDescent="0.25">
      <c r="A374" s="22"/>
      <c r="B374" s="136" t="s">
        <v>57</v>
      </c>
      <c r="C374" s="137"/>
      <c r="D374" s="55"/>
      <c r="E374" s="55"/>
      <c r="F374" s="55"/>
    </row>
    <row r="375" spans="1:6" s="8" customFormat="1" ht="14.25" customHeight="1" x14ac:dyDescent="0.2">
      <c r="A375" s="138" t="s">
        <v>158</v>
      </c>
      <c r="B375" s="139"/>
      <c r="C375" s="140"/>
      <c r="D375" s="51">
        <f t="shared" ref="D375:E375" si="156">D376+D377+D381+D385+D386</f>
        <v>260000</v>
      </c>
      <c r="E375" s="51">
        <f t="shared" si="156"/>
        <v>260000</v>
      </c>
      <c r="F375" s="51">
        <f t="shared" ref="F375" si="157">F376+F377+F381+F385+F386</f>
        <v>0</v>
      </c>
    </row>
    <row r="376" spans="1:6" s="8" customFormat="1" ht="32.450000000000003" hidden="1" customHeight="1" x14ac:dyDescent="0.2">
      <c r="A376" s="12"/>
      <c r="B376" s="130" t="s">
        <v>60</v>
      </c>
      <c r="C376" s="131"/>
      <c r="D376" s="52"/>
      <c r="E376" s="52"/>
      <c r="F376" s="52"/>
    </row>
    <row r="377" spans="1:6" s="8" customFormat="1" ht="30.75" hidden="1" customHeight="1" x14ac:dyDescent="0.2">
      <c r="A377" s="12"/>
      <c r="B377" s="141" t="s">
        <v>62</v>
      </c>
      <c r="C377" s="141"/>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41" t="s">
        <v>66</v>
      </c>
      <c r="C381" s="141"/>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30" t="s">
        <v>70</v>
      </c>
      <c r="C385" s="131"/>
      <c r="D385" s="55">
        <v>260000</v>
      </c>
      <c r="E385" s="55">
        <v>260000</v>
      </c>
      <c r="F385" s="128">
        <f>E385-D385</f>
        <v>0</v>
      </c>
    </row>
    <row r="386" spans="1:6" s="8" customFormat="1" ht="31.5" hidden="1" customHeight="1" x14ac:dyDescent="0.2">
      <c r="A386" s="12"/>
      <c r="B386" s="133" t="s">
        <v>110</v>
      </c>
      <c r="C386" s="180"/>
      <c r="D386" s="55"/>
      <c r="E386" s="55"/>
      <c r="F386" s="55"/>
    </row>
    <row r="387" spans="1:6" s="8" customFormat="1" ht="42" hidden="1" customHeight="1" x14ac:dyDescent="0.2">
      <c r="A387" s="179" t="s">
        <v>111</v>
      </c>
      <c r="B387" s="179"/>
      <c r="C387" s="179"/>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41" t="s">
        <v>112</v>
      </c>
      <c r="C388" s="141"/>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7" t="s">
        <v>113</v>
      </c>
      <c r="C391" s="147"/>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46" t="s">
        <v>114</v>
      </c>
      <c r="C394" s="146"/>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41" t="s">
        <v>115</v>
      </c>
      <c r="C397" s="141"/>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41" t="s">
        <v>116</v>
      </c>
      <c r="C402" s="141"/>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41" t="s">
        <v>117</v>
      </c>
      <c r="C405" s="141"/>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41" t="s">
        <v>118</v>
      </c>
      <c r="C410" s="141"/>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41" t="s">
        <v>119</v>
      </c>
      <c r="C415" s="141"/>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41" t="s">
        <v>120</v>
      </c>
      <c r="C420" s="141"/>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41" t="s">
        <v>76</v>
      </c>
      <c r="C425" s="141"/>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33" t="s">
        <v>77</v>
      </c>
      <c r="C430" s="133"/>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74" t="s">
        <v>121</v>
      </c>
      <c r="C435" s="174"/>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74" t="s">
        <v>78</v>
      </c>
      <c r="C439" s="174"/>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74" t="s">
        <v>79</v>
      </c>
      <c r="C444" s="174"/>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79" t="s">
        <v>80</v>
      </c>
      <c r="B449" s="137"/>
      <c r="C449" s="137"/>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33" t="s">
        <v>81</v>
      </c>
      <c r="C450" s="137"/>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7" t="s">
        <v>82</v>
      </c>
      <c r="C454" s="178"/>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7" t="s">
        <v>83</v>
      </c>
      <c r="C458" s="178"/>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74" t="s">
        <v>84</v>
      </c>
      <c r="C462" s="133"/>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74" t="s">
        <v>85</v>
      </c>
      <c r="C466" s="133"/>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74" t="s">
        <v>86</v>
      </c>
      <c r="C470" s="133"/>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74" t="s">
        <v>87</v>
      </c>
      <c r="C474" s="133"/>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74" t="s">
        <v>88</v>
      </c>
      <c r="C478" s="133"/>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74" t="s">
        <v>89</v>
      </c>
      <c r="C481" s="133"/>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82" t="s">
        <v>159</v>
      </c>
      <c r="B485" s="183"/>
      <c r="C485" s="183"/>
      <c r="D485" s="93">
        <f>D486+D542</f>
        <v>7700000</v>
      </c>
      <c r="E485" s="93">
        <f t="shared" ref="E485:F485" si="208">E486+E542</f>
        <v>8370000</v>
      </c>
      <c r="F485" s="93">
        <f t="shared" si="208"/>
        <v>670000</v>
      </c>
    </row>
    <row r="486" spans="1:6" s="43" customFormat="1" ht="18" x14ac:dyDescent="0.25">
      <c r="A486" s="149" t="s">
        <v>156</v>
      </c>
      <c r="B486" s="148"/>
      <c r="C486" s="148"/>
      <c r="D486" s="94">
        <f t="shared" ref="D486:F486" si="209">D498+D537</f>
        <v>7693579</v>
      </c>
      <c r="E486" s="94">
        <f t="shared" ref="E486" si="210">E498+E537</f>
        <v>8363579</v>
      </c>
      <c r="F486" s="94">
        <f t="shared" si="209"/>
        <v>670000</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45" t="s">
        <v>157</v>
      </c>
      <c r="B498" s="145"/>
      <c r="C498" s="145"/>
      <c r="D498" s="99">
        <f t="shared" ref="D498:F498" si="211">D499+D523</f>
        <v>399000</v>
      </c>
      <c r="E498" s="99">
        <f t="shared" ref="E498" si="212">E499+E523</f>
        <v>399000</v>
      </c>
      <c r="F498" s="99">
        <f t="shared" si="211"/>
        <v>0</v>
      </c>
    </row>
    <row r="499" spans="1:6" s="8" customFormat="1" x14ac:dyDescent="0.2">
      <c r="A499" s="145" t="s">
        <v>152</v>
      </c>
      <c r="B499" s="145"/>
      <c r="C499" s="145"/>
      <c r="D499" s="99">
        <f t="shared" ref="D499:E499" si="213">SUM(D500:D513)</f>
        <v>344471</v>
      </c>
      <c r="E499" s="99">
        <f t="shared" si="213"/>
        <v>344471</v>
      </c>
      <c r="F499" s="99">
        <f t="shared" ref="F499" si="214">SUM(F500:F513)</f>
        <v>0</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73" t="s">
        <v>18</v>
      </c>
      <c r="C502" s="173"/>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7" t="s">
        <v>21</v>
      </c>
      <c r="C505" s="147"/>
      <c r="D505" s="57"/>
      <c r="E505" s="57"/>
      <c r="F505" s="57"/>
    </row>
    <row r="506" spans="1:6" s="8" customFormat="1" ht="27.6" hidden="1" customHeight="1" x14ac:dyDescent="0.2">
      <c r="A506" s="103"/>
      <c r="B506" s="146" t="s">
        <v>22</v>
      </c>
      <c r="C506" s="146"/>
      <c r="D506" s="57"/>
      <c r="E506" s="57"/>
      <c r="F506" s="57"/>
    </row>
    <row r="507" spans="1:6" s="8" customFormat="1" ht="26.45" customHeight="1" x14ac:dyDescent="0.2">
      <c r="A507" s="103"/>
      <c r="B507" s="147" t="s">
        <v>23</v>
      </c>
      <c r="C507" s="147"/>
      <c r="D507" s="57">
        <v>50000</v>
      </c>
      <c r="E507" s="57">
        <v>50000</v>
      </c>
      <c r="F507" s="57">
        <f>E507-D507</f>
        <v>0</v>
      </c>
    </row>
    <row r="508" spans="1:6" s="8" customFormat="1" ht="18.600000000000001" hidden="1" customHeight="1" x14ac:dyDescent="0.2">
      <c r="A508" s="103"/>
      <c r="B508" s="153" t="s">
        <v>24</v>
      </c>
      <c r="C508" s="153"/>
      <c r="D508" s="57"/>
      <c r="E508" s="57"/>
      <c r="F508" s="57"/>
    </row>
    <row r="509" spans="1:6" s="8" customFormat="1" ht="27.6" hidden="1" customHeight="1" x14ac:dyDescent="0.2">
      <c r="A509" s="103"/>
      <c r="B509" s="147" t="s">
        <v>25</v>
      </c>
      <c r="C509" s="147"/>
      <c r="D509" s="57"/>
      <c r="E509" s="57"/>
      <c r="F509" s="57"/>
    </row>
    <row r="510" spans="1:6" s="8" customFormat="1" ht="30" hidden="1" customHeight="1" x14ac:dyDescent="0.2">
      <c r="A510" s="103"/>
      <c r="B510" s="146" t="s">
        <v>26</v>
      </c>
      <c r="C510" s="146"/>
      <c r="D510" s="57"/>
      <c r="E510" s="57"/>
      <c r="F510" s="57"/>
    </row>
    <row r="511" spans="1:6" s="8" customFormat="1" ht="28.15" hidden="1" customHeight="1" x14ac:dyDescent="0.2">
      <c r="A511" s="103"/>
      <c r="B511" s="146" t="s">
        <v>27</v>
      </c>
      <c r="C511" s="146"/>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294471</v>
      </c>
      <c r="E513" s="57">
        <v>294471</v>
      </c>
      <c r="F513" s="57">
        <f>E513-D513</f>
        <v>0</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54" t="s">
        <v>91</v>
      </c>
      <c r="C520" s="148"/>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45" t="s">
        <v>154</v>
      </c>
      <c r="B523" s="145"/>
      <c r="C523" s="145"/>
      <c r="D523" s="99">
        <f t="shared" ref="D523:E523" si="215">D525+D526+D524</f>
        <v>54529</v>
      </c>
      <c r="E523" s="99">
        <f t="shared" si="215"/>
        <v>54529</v>
      </c>
      <c r="F523" s="99">
        <f t="shared" ref="F523" si="216">F525+F526+F524</f>
        <v>0</v>
      </c>
    </row>
    <row r="524" spans="1:6" s="8" customFormat="1" x14ac:dyDescent="0.2">
      <c r="A524" s="95"/>
      <c r="B524" s="39" t="s">
        <v>38</v>
      </c>
      <c r="C524" s="98"/>
      <c r="D524" s="55">
        <v>54529</v>
      </c>
      <c r="E524" s="55">
        <v>54529</v>
      </c>
      <c r="F524" s="55">
        <f>E524-D524</f>
        <v>0</v>
      </c>
    </row>
    <row r="525" spans="1:6" s="8" customFormat="1" ht="26.25" hidden="1" customHeight="1" x14ac:dyDescent="0.2">
      <c r="A525" s="95"/>
      <c r="B525" s="146" t="s">
        <v>93</v>
      </c>
      <c r="C525" s="146"/>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50" t="s">
        <v>94</v>
      </c>
      <c r="B528" s="150"/>
      <c r="C528" s="150"/>
      <c r="D528" s="109"/>
      <c r="E528" s="109"/>
      <c r="F528" s="109"/>
    </row>
    <row r="529" spans="1:10" s="23" customFormat="1" hidden="1" x14ac:dyDescent="0.25">
      <c r="A529" s="110"/>
      <c r="B529" s="151" t="s">
        <v>95</v>
      </c>
      <c r="C529" s="151"/>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7" t="s">
        <v>50</v>
      </c>
      <c r="C532" s="147"/>
      <c r="D532" s="55"/>
      <c r="E532" s="55"/>
      <c r="F532" s="55"/>
    </row>
    <row r="533" spans="1:10" s="23" customFormat="1" hidden="1" x14ac:dyDescent="0.2">
      <c r="A533" s="105"/>
      <c r="B533" s="147" t="s">
        <v>51</v>
      </c>
      <c r="C533" s="148"/>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44" t="s">
        <v>97</v>
      </c>
      <c r="C536" s="144"/>
      <c r="D536" s="55"/>
      <c r="E536" s="55"/>
      <c r="F536" s="55"/>
    </row>
    <row r="537" spans="1:10" s="8" customFormat="1" x14ac:dyDescent="0.2">
      <c r="A537" s="145" t="s">
        <v>158</v>
      </c>
      <c r="B537" s="145"/>
      <c r="C537" s="145"/>
      <c r="D537" s="99">
        <f t="shared" ref="D537:E537" si="217">D538+D539+D540+D541</f>
        <v>7294579</v>
      </c>
      <c r="E537" s="99">
        <f t="shared" si="217"/>
        <v>7964579</v>
      </c>
      <c r="F537" s="99">
        <f t="shared" ref="F537" si="218">F538+F539+F540+F541</f>
        <v>670000</v>
      </c>
    </row>
    <row r="538" spans="1:10" s="8" customFormat="1" x14ac:dyDescent="0.2">
      <c r="A538" s="95"/>
      <c r="B538" s="39" t="s">
        <v>58</v>
      </c>
      <c r="C538" s="98"/>
      <c r="D538" s="57">
        <v>7294579</v>
      </c>
      <c r="E538" s="57">
        <f>7294579+670000</f>
        <v>7964579</v>
      </c>
      <c r="F538" s="57">
        <f>E538-D538</f>
        <v>670000</v>
      </c>
      <c r="J538" s="88"/>
    </row>
    <row r="539" spans="1:10" s="8" customFormat="1" ht="39" hidden="1" customHeight="1" x14ac:dyDescent="0.2">
      <c r="A539" s="95"/>
      <c r="B539" s="146" t="s">
        <v>59</v>
      </c>
      <c r="C539" s="146"/>
      <c r="D539" s="55"/>
      <c r="E539" s="55"/>
      <c r="F539" s="55"/>
    </row>
    <row r="540" spans="1:10" s="8" customFormat="1" ht="18" hidden="1" customHeight="1" x14ac:dyDescent="0.2">
      <c r="A540" s="95"/>
      <c r="B540" s="146" t="s">
        <v>61</v>
      </c>
      <c r="C540" s="146"/>
      <c r="D540" s="57"/>
      <c r="E540" s="57"/>
      <c r="F540" s="57"/>
    </row>
    <row r="541" spans="1:10" s="8" customFormat="1" ht="30.6" hidden="1" customHeight="1" x14ac:dyDescent="0.2">
      <c r="A541" s="95"/>
      <c r="B541" s="147" t="s">
        <v>71</v>
      </c>
      <c r="C541" s="148"/>
      <c r="D541" s="55"/>
      <c r="E541" s="55"/>
      <c r="F541" s="55"/>
    </row>
    <row r="542" spans="1:10" s="43" customFormat="1" ht="18" x14ac:dyDescent="0.25">
      <c r="A542" s="149" t="s">
        <v>161</v>
      </c>
      <c r="B542" s="148"/>
      <c r="C542" s="148"/>
      <c r="D542" s="94">
        <f>D545</f>
        <v>6421</v>
      </c>
      <c r="E542" s="94">
        <f t="shared" ref="E542:F542" si="219">E545</f>
        <v>6421</v>
      </c>
      <c r="F542" s="94">
        <f t="shared" si="219"/>
        <v>0</v>
      </c>
    </row>
    <row r="543" spans="1:10" s="8" customFormat="1" ht="18.600000000000001" hidden="1" customHeight="1" x14ac:dyDescent="0.2">
      <c r="A543" s="12" t="s">
        <v>172</v>
      </c>
      <c r="B543" s="13"/>
      <c r="C543" s="13"/>
      <c r="D543" s="51">
        <f t="shared" ref="D543:F543" si="220">D544</f>
        <v>0</v>
      </c>
      <c r="E543" s="51">
        <f t="shared" si="220"/>
        <v>1</v>
      </c>
      <c r="F543" s="51">
        <f t="shared" si="220"/>
        <v>2</v>
      </c>
    </row>
    <row r="544" spans="1:10" s="8" customFormat="1" ht="16.149999999999999" hidden="1" customHeight="1" x14ac:dyDescent="0.2">
      <c r="A544" s="14"/>
      <c r="B544" s="14" t="s">
        <v>39</v>
      </c>
      <c r="C544" s="14"/>
      <c r="D544" s="52">
        <v>0</v>
      </c>
      <c r="E544" s="52">
        <v>1</v>
      </c>
      <c r="F544" s="52">
        <v>2</v>
      </c>
    </row>
    <row r="545" spans="1:6" s="8" customFormat="1" ht="14.25" customHeight="1" x14ac:dyDescent="0.2">
      <c r="A545" s="138" t="s">
        <v>158</v>
      </c>
      <c r="B545" s="139"/>
      <c r="C545" s="140"/>
      <c r="D545" s="51">
        <f>D546</f>
        <v>6421</v>
      </c>
      <c r="E545" s="51">
        <f t="shared" ref="E545:F545" si="221">E546</f>
        <v>6421</v>
      </c>
      <c r="F545" s="51">
        <f t="shared" si="221"/>
        <v>0</v>
      </c>
    </row>
    <row r="546" spans="1:6" s="8" customFormat="1" ht="14.25" customHeight="1" x14ac:dyDescent="0.2">
      <c r="A546" s="12"/>
      <c r="B546" s="130" t="s">
        <v>70</v>
      </c>
      <c r="C546" s="131"/>
      <c r="D546" s="55">
        <v>6421</v>
      </c>
      <c r="E546" s="55">
        <v>6421</v>
      </c>
      <c r="F546" s="55">
        <f>E546-D546</f>
        <v>0</v>
      </c>
    </row>
    <row r="547" spans="1:6" s="8" customFormat="1" ht="15.75" x14ac:dyDescent="0.2">
      <c r="A547" s="182" t="s">
        <v>192</v>
      </c>
      <c r="B547" s="183"/>
      <c r="C547" s="183"/>
      <c r="D547" s="93">
        <f>D548+D601</f>
        <v>6968000</v>
      </c>
      <c r="E547" s="93">
        <f t="shared" ref="E547:F547" si="222">E548+E601</f>
        <v>7685000</v>
      </c>
      <c r="F547" s="93">
        <f t="shared" si="222"/>
        <v>717000</v>
      </c>
    </row>
    <row r="548" spans="1:6" s="43" customFormat="1" ht="18" x14ac:dyDescent="0.25">
      <c r="A548" s="149" t="s">
        <v>156</v>
      </c>
      <c r="B548" s="148"/>
      <c r="C548" s="148"/>
      <c r="D548" s="94">
        <f>D560+D599</f>
        <v>6961579</v>
      </c>
      <c r="E548" s="94">
        <f>E560+E599</f>
        <v>7678579</v>
      </c>
      <c r="F548" s="94">
        <f>F560+F599</f>
        <v>717000</v>
      </c>
    </row>
    <row r="549" spans="1:6" s="8" customFormat="1" ht="18.600000000000001" hidden="1" customHeight="1" x14ac:dyDescent="0.2">
      <c r="A549" s="95" t="s">
        <v>5</v>
      </c>
      <c r="B549" s="39"/>
      <c r="C549" s="96"/>
      <c r="D549" s="99"/>
      <c r="E549" s="99"/>
      <c r="F549" s="99"/>
    </row>
    <row r="550" spans="1:6" s="8" customFormat="1" ht="18.600000000000001" hidden="1" customHeight="1" x14ac:dyDescent="0.2">
      <c r="A550" s="95" t="s">
        <v>6</v>
      </c>
      <c r="B550" s="98"/>
      <c r="C550" s="96"/>
      <c r="D550" s="99"/>
      <c r="E550" s="99"/>
      <c r="F550" s="99"/>
    </row>
    <row r="551" spans="1:6" s="8" customFormat="1" ht="16.899999999999999" hidden="1" customHeight="1" x14ac:dyDescent="0.2">
      <c r="A551" s="100"/>
      <c r="B551" s="39" t="s">
        <v>7</v>
      </c>
      <c r="C551" s="98"/>
      <c r="D551" s="99"/>
      <c r="E551" s="99"/>
      <c r="F551" s="99"/>
    </row>
    <row r="552" spans="1:6" s="21" customFormat="1" ht="18" hidden="1" customHeight="1" x14ac:dyDescent="0.2">
      <c r="A552" s="105"/>
      <c r="B552" s="37"/>
      <c r="C552" s="112" t="s">
        <v>8</v>
      </c>
      <c r="D552" s="57"/>
      <c r="E552" s="57"/>
      <c r="F552" s="57"/>
    </row>
    <row r="553" spans="1:6" s="8" customFormat="1" ht="13.9" hidden="1" customHeight="1" x14ac:dyDescent="0.2">
      <c r="A553" s="100"/>
      <c r="B553" s="39" t="s">
        <v>9</v>
      </c>
      <c r="C553" s="98"/>
      <c r="D553" s="113"/>
      <c r="E553" s="113"/>
      <c r="F553" s="113"/>
    </row>
    <row r="554" spans="1:6" s="8" customFormat="1" ht="19.149999999999999" hidden="1" customHeight="1" x14ac:dyDescent="0.2">
      <c r="A554" s="100"/>
      <c r="B554" s="39"/>
      <c r="C554" s="98" t="s">
        <v>10</v>
      </c>
      <c r="D554" s="57"/>
      <c r="E554" s="57"/>
      <c r="F554" s="57"/>
    </row>
    <row r="555" spans="1:6" s="23" customFormat="1" ht="26.25" hidden="1" customHeight="1" x14ac:dyDescent="0.25">
      <c r="A555" s="114"/>
      <c r="B555" s="37"/>
      <c r="C555" s="115" t="s">
        <v>11</v>
      </c>
      <c r="D555" s="55"/>
      <c r="E555" s="55"/>
      <c r="F555" s="55"/>
    </row>
    <row r="556" spans="1:6" s="8" customFormat="1" ht="15.6" hidden="1" customHeight="1" x14ac:dyDescent="0.2">
      <c r="A556" s="95"/>
      <c r="B556" s="39" t="s">
        <v>12</v>
      </c>
      <c r="C556" s="98"/>
      <c r="D556" s="57"/>
      <c r="E556" s="57"/>
      <c r="F556" s="57"/>
    </row>
    <row r="557" spans="1:6" s="8" customFormat="1" ht="15.6" hidden="1" customHeight="1" x14ac:dyDescent="0.2">
      <c r="A557" s="95"/>
      <c r="B557" s="39" t="s">
        <v>13</v>
      </c>
      <c r="C557" s="98"/>
      <c r="D557" s="57"/>
      <c r="E557" s="57"/>
      <c r="F557" s="57"/>
    </row>
    <row r="558" spans="1:6" s="8" customFormat="1" ht="18.600000000000001" hidden="1" customHeight="1" x14ac:dyDescent="0.2">
      <c r="A558" s="95" t="s">
        <v>14</v>
      </c>
      <c r="B558" s="39"/>
      <c r="C558" s="98"/>
      <c r="D558" s="99"/>
      <c r="E558" s="99"/>
      <c r="F558" s="99"/>
    </row>
    <row r="559" spans="1:6" s="8" customFormat="1" ht="14.25" hidden="1" customHeight="1" x14ac:dyDescent="0.2">
      <c r="A559" s="95"/>
      <c r="B559" s="39" t="s">
        <v>15</v>
      </c>
      <c r="C559" s="98"/>
      <c r="D559" s="57"/>
      <c r="E559" s="57"/>
      <c r="F559" s="57"/>
    </row>
    <row r="560" spans="1:6" s="8" customFormat="1" x14ac:dyDescent="0.2">
      <c r="A560" s="145" t="s">
        <v>157</v>
      </c>
      <c r="B560" s="145"/>
      <c r="C560" s="145"/>
      <c r="D560" s="99">
        <f>D561+D585</f>
        <v>167000</v>
      </c>
      <c r="E560" s="99">
        <f>E561+E585</f>
        <v>179000</v>
      </c>
      <c r="F560" s="99">
        <f>F561+F585</f>
        <v>12000</v>
      </c>
    </row>
    <row r="561" spans="1:6" s="8" customFormat="1" x14ac:dyDescent="0.2">
      <c r="A561" s="145" t="s">
        <v>152</v>
      </c>
      <c r="B561" s="145"/>
      <c r="C561" s="145"/>
      <c r="D561" s="99">
        <f t="shared" ref="D561:E561" si="223">SUM(D562:D575)</f>
        <v>103196</v>
      </c>
      <c r="E561" s="99">
        <f t="shared" si="223"/>
        <v>115196</v>
      </c>
      <c r="F561" s="99">
        <f t="shared" ref="F561" si="224">SUM(F562:F575)</f>
        <v>12000</v>
      </c>
    </row>
    <row r="562" spans="1:6" s="8" customFormat="1" ht="18.600000000000001" hidden="1" customHeight="1" x14ac:dyDescent="0.2">
      <c r="A562" s="100"/>
      <c r="B562" s="39" t="s">
        <v>16</v>
      </c>
      <c r="C562" s="98"/>
      <c r="D562" s="57"/>
      <c r="E562" s="57"/>
      <c r="F562" s="57"/>
    </row>
    <row r="563" spans="1:6" s="8" customFormat="1" ht="18.600000000000001" hidden="1" customHeight="1" x14ac:dyDescent="0.2">
      <c r="A563" s="100"/>
      <c r="B563" s="39" t="s">
        <v>17</v>
      </c>
      <c r="C563" s="98"/>
      <c r="D563" s="57"/>
      <c r="E563" s="57"/>
      <c r="F563" s="57"/>
    </row>
    <row r="564" spans="1:6" s="8" customFormat="1" ht="18" hidden="1" customHeight="1" x14ac:dyDescent="0.2">
      <c r="A564" s="100"/>
      <c r="B564" s="173" t="s">
        <v>18</v>
      </c>
      <c r="C564" s="173"/>
      <c r="D564" s="57"/>
      <c r="E564" s="57"/>
      <c r="F564" s="57"/>
    </row>
    <row r="565" spans="1:6" s="8" customFormat="1" ht="18.600000000000001" hidden="1" customHeight="1" x14ac:dyDescent="0.2">
      <c r="A565" s="100"/>
      <c r="B565" s="39" t="s">
        <v>19</v>
      </c>
      <c r="C565" s="98"/>
      <c r="D565" s="55"/>
      <c r="E565" s="55"/>
      <c r="F565" s="55"/>
    </row>
    <row r="566" spans="1:6" s="8" customFormat="1" ht="18.600000000000001" hidden="1" customHeight="1" x14ac:dyDescent="0.2">
      <c r="A566" s="102"/>
      <c r="B566" s="39" t="s">
        <v>20</v>
      </c>
      <c r="C566" s="98"/>
      <c r="D566" s="57"/>
      <c r="E566" s="57"/>
      <c r="F566" s="57"/>
    </row>
    <row r="567" spans="1:6" s="8" customFormat="1" ht="32.25" hidden="1" customHeight="1" x14ac:dyDescent="0.2">
      <c r="A567" s="103"/>
      <c r="B567" s="147" t="s">
        <v>21</v>
      </c>
      <c r="C567" s="147"/>
      <c r="D567" s="57"/>
      <c r="E567" s="57"/>
      <c r="F567" s="57"/>
    </row>
    <row r="568" spans="1:6" s="8" customFormat="1" hidden="1" x14ac:dyDescent="0.2">
      <c r="A568" s="103"/>
      <c r="B568" s="146" t="s">
        <v>22</v>
      </c>
      <c r="C568" s="146"/>
      <c r="D568" s="57"/>
      <c r="E568" s="57"/>
      <c r="F568" s="57"/>
    </row>
    <row r="569" spans="1:6" s="8" customFormat="1" ht="27" hidden="1" customHeight="1" x14ac:dyDescent="0.2">
      <c r="A569" s="103"/>
      <c r="B569" s="147" t="s">
        <v>23</v>
      </c>
      <c r="C569" s="147"/>
      <c r="D569" s="57"/>
      <c r="E569" s="57"/>
      <c r="F569" s="57"/>
    </row>
    <row r="570" spans="1:6" s="8" customFormat="1" hidden="1" x14ac:dyDescent="0.2">
      <c r="A570" s="103"/>
      <c r="B570" s="153" t="s">
        <v>24</v>
      </c>
      <c r="C570" s="153"/>
      <c r="D570" s="57"/>
      <c r="E570" s="57"/>
      <c r="F570" s="57"/>
    </row>
    <row r="571" spans="1:6" s="8" customFormat="1" hidden="1" x14ac:dyDescent="0.2">
      <c r="A571" s="103"/>
      <c r="B571" s="147" t="s">
        <v>25</v>
      </c>
      <c r="C571" s="147"/>
      <c r="D571" s="57"/>
      <c r="E571" s="57"/>
      <c r="F571" s="57"/>
    </row>
    <row r="572" spans="1:6" s="8" customFormat="1" hidden="1" x14ac:dyDescent="0.2">
      <c r="A572" s="103"/>
      <c r="B572" s="146" t="s">
        <v>26</v>
      </c>
      <c r="C572" s="146"/>
      <c r="D572" s="57"/>
      <c r="E572" s="57"/>
      <c r="F572" s="57"/>
    </row>
    <row r="573" spans="1:6" s="8" customFormat="1" hidden="1" x14ac:dyDescent="0.2">
      <c r="A573" s="103"/>
      <c r="B573" s="146" t="s">
        <v>27</v>
      </c>
      <c r="C573" s="146"/>
      <c r="D573" s="57"/>
      <c r="E573" s="57"/>
      <c r="F573" s="57"/>
    </row>
    <row r="574" spans="1:6" s="8" customFormat="1" hidden="1" x14ac:dyDescent="0.2">
      <c r="A574" s="103"/>
      <c r="B574" s="39" t="s">
        <v>28</v>
      </c>
      <c r="C574" s="98"/>
      <c r="D574" s="57"/>
      <c r="E574" s="57"/>
      <c r="F574" s="57"/>
    </row>
    <row r="575" spans="1:6" s="8" customFormat="1" ht="18.600000000000001" customHeight="1" x14ac:dyDescent="0.2">
      <c r="A575" s="102"/>
      <c r="B575" s="39" t="s">
        <v>29</v>
      </c>
      <c r="C575" s="98"/>
      <c r="D575" s="57">
        <v>103196</v>
      </c>
      <c r="E575" s="57">
        <f>103196+12000</f>
        <v>115196</v>
      </c>
      <c r="F575" s="57">
        <f>E575-D575</f>
        <v>12000</v>
      </c>
    </row>
    <row r="576" spans="1:6" s="8" customFormat="1" ht="15" hidden="1" customHeight="1" x14ac:dyDescent="0.2">
      <c r="A576" s="100" t="s">
        <v>30</v>
      </c>
      <c r="B576" s="98"/>
      <c r="C576" s="104"/>
      <c r="D576" s="99"/>
      <c r="E576" s="99"/>
      <c r="F576" s="99"/>
    </row>
    <row r="577" spans="1:6" s="8" customFormat="1" ht="14.45" hidden="1" customHeight="1" x14ac:dyDescent="0.2">
      <c r="A577" s="102"/>
      <c r="B577" s="39" t="s">
        <v>31</v>
      </c>
      <c r="C577" s="98"/>
      <c r="D577" s="55"/>
      <c r="E577" s="55"/>
      <c r="F577" s="55"/>
    </row>
    <row r="578" spans="1:6" s="8" customFormat="1" ht="18.600000000000001" hidden="1" customHeight="1" x14ac:dyDescent="0.2">
      <c r="A578" s="100" t="s">
        <v>32</v>
      </c>
      <c r="B578" s="98"/>
      <c r="C578" s="39"/>
      <c r="D578" s="99"/>
      <c r="E578" s="99"/>
      <c r="F578" s="99"/>
    </row>
    <row r="579" spans="1:6" s="8" customFormat="1" ht="16.5" hidden="1" customHeight="1" x14ac:dyDescent="0.2">
      <c r="A579" s="100"/>
      <c r="B579" s="39" t="s">
        <v>33</v>
      </c>
      <c r="C579" s="98"/>
      <c r="D579" s="55"/>
      <c r="E579" s="55"/>
      <c r="F579" s="55"/>
    </row>
    <row r="580" spans="1:6" s="8" customFormat="1" ht="12.6" hidden="1" customHeight="1" x14ac:dyDescent="0.2">
      <c r="A580" s="100" t="s">
        <v>90</v>
      </c>
      <c r="B580" s="98"/>
      <c r="C580" s="39"/>
      <c r="D580" s="99"/>
      <c r="E580" s="99"/>
      <c r="F580" s="99"/>
    </row>
    <row r="581" spans="1:6" s="8" customFormat="1" hidden="1" x14ac:dyDescent="0.2">
      <c r="A581" s="100"/>
      <c r="B581" s="98" t="s">
        <v>34</v>
      </c>
      <c r="C581" s="39"/>
      <c r="D581" s="55"/>
      <c r="E581" s="55"/>
      <c r="F581" s="55"/>
    </row>
    <row r="582" spans="1:6" s="24" customFormat="1" ht="12.75" hidden="1" x14ac:dyDescent="0.25">
      <c r="A582" s="105"/>
      <c r="B582" s="154" t="s">
        <v>91</v>
      </c>
      <c r="C582" s="148"/>
      <c r="D582" s="99"/>
      <c r="E582" s="99"/>
      <c r="F582" s="99"/>
    </row>
    <row r="583" spans="1:6" s="24" customFormat="1" ht="33" hidden="1" customHeight="1" x14ac:dyDescent="0.25">
      <c r="A583" s="105"/>
      <c r="B583" s="106"/>
      <c r="C583" s="106" t="s">
        <v>36</v>
      </c>
      <c r="D583" s="55"/>
      <c r="E583" s="55"/>
      <c r="F583" s="55"/>
    </row>
    <row r="584" spans="1:6" s="8" customFormat="1" ht="15" hidden="1" customHeight="1" x14ac:dyDescent="0.2">
      <c r="A584" s="100"/>
      <c r="B584" s="39" t="s">
        <v>37</v>
      </c>
      <c r="C584" s="98"/>
      <c r="D584" s="57"/>
      <c r="E584" s="57"/>
      <c r="F584" s="57"/>
    </row>
    <row r="585" spans="1:6" s="8" customFormat="1" x14ac:dyDescent="0.2">
      <c r="A585" s="145" t="s">
        <v>154</v>
      </c>
      <c r="B585" s="145"/>
      <c r="C585" s="145"/>
      <c r="D585" s="99">
        <f t="shared" ref="D585:E585" si="225">D587+D588+D586</f>
        <v>63804</v>
      </c>
      <c r="E585" s="99">
        <f t="shared" si="225"/>
        <v>63804</v>
      </c>
      <c r="F585" s="99">
        <f t="shared" ref="F585" si="226">F587+F588+F586</f>
        <v>0</v>
      </c>
    </row>
    <row r="586" spans="1:6" s="8" customFormat="1" ht="18.600000000000001" customHeight="1" x14ac:dyDescent="0.2">
      <c r="A586" s="95"/>
      <c r="B586" s="39" t="s">
        <v>38</v>
      </c>
      <c r="C586" s="98"/>
      <c r="D586" s="55">
        <v>63804</v>
      </c>
      <c r="E586" s="55">
        <v>63804</v>
      </c>
      <c r="F586" s="55">
        <f>E586-D586</f>
        <v>0</v>
      </c>
    </row>
    <row r="587" spans="1:6" s="8" customFormat="1" ht="30.6" hidden="1" customHeight="1" x14ac:dyDescent="0.2">
      <c r="A587" s="95"/>
      <c r="B587" s="146" t="s">
        <v>93</v>
      </c>
      <c r="C587" s="146"/>
      <c r="D587" s="57"/>
      <c r="E587" s="57"/>
      <c r="F587" s="57"/>
    </row>
    <row r="588" spans="1:6" s="8" customFormat="1" ht="18.600000000000001" hidden="1" customHeight="1" x14ac:dyDescent="0.2">
      <c r="A588" s="95"/>
      <c r="B588" s="39" t="s">
        <v>40</v>
      </c>
      <c r="C588" s="98"/>
      <c r="D588" s="57"/>
      <c r="E588" s="57"/>
      <c r="F588" s="57"/>
    </row>
    <row r="589" spans="1:6" s="21" customFormat="1" ht="13.9" hidden="1" customHeight="1" x14ac:dyDescent="0.25">
      <c r="A589" s="105" t="s">
        <v>45</v>
      </c>
      <c r="B589" s="107"/>
      <c r="C589" s="108"/>
      <c r="D589" s="109"/>
      <c r="E589" s="109"/>
      <c r="F589" s="109"/>
    </row>
    <row r="590" spans="1:6" s="23" customFormat="1" ht="22.15" hidden="1" customHeight="1" x14ac:dyDescent="0.25">
      <c r="A590" s="150" t="s">
        <v>94</v>
      </c>
      <c r="B590" s="150"/>
      <c r="C590" s="150"/>
      <c r="D590" s="109"/>
      <c r="E590" s="109"/>
      <c r="F590" s="109"/>
    </row>
    <row r="591" spans="1:6" s="23" customFormat="1" ht="30.75" hidden="1" customHeight="1" x14ac:dyDescent="0.25">
      <c r="A591" s="110"/>
      <c r="B591" s="151" t="s">
        <v>95</v>
      </c>
      <c r="C591" s="151"/>
      <c r="D591" s="109"/>
      <c r="E591" s="109"/>
      <c r="F591" s="109"/>
    </row>
    <row r="592" spans="1:6" s="23" customFormat="1" ht="30.75" hidden="1" customHeight="1" x14ac:dyDescent="0.2">
      <c r="A592" s="110"/>
      <c r="B592" s="111"/>
      <c r="C592" s="92" t="s">
        <v>46</v>
      </c>
      <c r="D592" s="57"/>
      <c r="E592" s="57"/>
      <c r="F592" s="57"/>
    </row>
    <row r="593" spans="1:10" s="21" customFormat="1" ht="18" hidden="1" customHeight="1" x14ac:dyDescent="0.25">
      <c r="A593" s="105" t="s">
        <v>49</v>
      </c>
      <c r="B593" s="92"/>
      <c r="C593" s="92"/>
      <c r="D593" s="99"/>
      <c r="E593" s="99"/>
      <c r="F593" s="99"/>
    </row>
    <row r="594" spans="1:10" s="23" customFormat="1" ht="29.25" hidden="1" customHeight="1" x14ac:dyDescent="0.25">
      <c r="A594" s="105"/>
      <c r="B594" s="147" t="s">
        <v>50</v>
      </c>
      <c r="C594" s="147"/>
      <c r="D594" s="55"/>
      <c r="E594" s="55"/>
      <c r="F594" s="55"/>
    </row>
    <row r="595" spans="1:10" s="23" customFormat="1" ht="23.45" hidden="1" customHeight="1" x14ac:dyDescent="0.2">
      <c r="A595" s="105"/>
      <c r="B595" s="147" t="s">
        <v>51</v>
      </c>
      <c r="C595" s="148"/>
      <c r="D595" s="57"/>
      <c r="E595" s="57"/>
      <c r="F595" s="57"/>
    </row>
    <row r="596" spans="1:10" s="8" customFormat="1" ht="18.600000000000001" hidden="1" customHeight="1" x14ac:dyDescent="0.2">
      <c r="A596" s="95" t="s">
        <v>96</v>
      </c>
      <c r="B596" s="39"/>
      <c r="C596" s="39"/>
      <c r="D596" s="109"/>
      <c r="E596" s="109"/>
      <c r="F596" s="109"/>
    </row>
    <row r="597" spans="1:10" s="8" customFormat="1" ht="18.600000000000001" hidden="1" customHeight="1" x14ac:dyDescent="0.2">
      <c r="A597" s="95"/>
      <c r="B597" s="39" t="s">
        <v>54</v>
      </c>
      <c r="C597" s="39"/>
      <c r="D597" s="57"/>
      <c r="E597" s="57"/>
      <c r="F597" s="57"/>
    </row>
    <row r="598" spans="1:10" s="8" customFormat="1" ht="45.6" hidden="1" customHeight="1" x14ac:dyDescent="0.2">
      <c r="A598" s="95"/>
      <c r="B598" s="144" t="s">
        <v>97</v>
      </c>
      <c r="C598" s="144"/>
      <c r="D598" s="55"/>
      <c r="E598" s="55"/>
      <c r="F598" s="55"/>
    </row>
    <row r="599" spans="1:10" s="8" customFormat="1" x14ac:dyDescent="0.2">
      <c r="A599" s="145" t="s">
        <v>158</v>
      </c>
      <c r="B599" s="145"/>
      <c r="C599" s="145"/>
      <c r="D599" s="99">
        <f>D600</f>
        <v>6794579</v>
      </c>
      <c r="E599" s="99">
        <f>E600</f>
        <v>7499579</v>
      </c>
      <c r="F599" s="99">
        <f>F600</f>
        <v>705000</v>
      </c>
    </row>
    <row r="600" spans="1:10" s="8" customFormat="1" x14ac:dyDescent="0.2">
      <c r="A600" s="95"/>
      <c r="B600" s="39" t="s">
        <v>58</v>
      </c>
      <c r="C600" s="98"/>
      <c r="D600" s="57">
        <v>6794579</v>
      </c>
      <c r="E600" s="57">
        <f>6394579+400000+705000</f>
        <v>7499579</v>
      </c>
      <c r="F600" s="57">
        <f>E600-D600</f>
        <v>705000</v>
      </c>
      <c r="J600" s="88"/>
    </row>
    <row r="601" spans="1:10" s="43" customFormat="1" ht="18" x14ac:dyDescent="0.25">
      <c r="A601" s="149" t="s">
        <v>161</v>
      </c>
      <c r="B601" s="148"/>
      <c r="C601" s="148"/>
      <c r="D601" s="94">
        <f t="shared" ref="D601:E601" si="227">D602+D610+D614+D619+D637+D699</f>
        <v>6421</v>
      </c>
      <c r="E601" s="94">
        <f t="shared" si="227"/>
        <v>6421</v>
      </c>
      <c r="F601" s="94">
        <f t="shared" ref="F601" si="228">F602+F610+F614+F619+F637+F699</f>
        <v>0</v>
      </c>
    </row>
    <row r="602" spans="1:10" s="8" customFormat="1" ht="13.9" hidden="1" customHeight="1" x14ac:dyDescent="0.2">
      <c r="A602" s="9" t="s">
        <v>99</v>
      </c>
      <c r="B602" s="10"/>
      <c r="C602" s="11"/>
      <c r="D602" s="51">
        <f t="shared" ref="D602:F603" si="229">D603</f>
        <v>0</v>
      </c>
      <c r="E602" s="51">
        <f t="shared" si="229"/>
        <v>0</v>
      </c>
      <c r="F602" s="51">
        <f t="shared" si="229"/>
        <v>0</v>
      </c>
    </row>
    <row r="603" spans="1:10" s="8" customFormat="1" ht="14.45" hidden="1" customHeight="1" x14ac:dyDescent="0.2">
      <c r="A603" s="12" t="s">
        <v>100</v>
      </c>
      <c r="B603" s="16"/>
      <c r="C603" s="14"/>
      <c r="D603" s="51">
        <f t="shared" si="229"/>
        <v>0</v>
      </c>
      <c r="E603" s="51">
        <f t="shared" si="229"/>
        <v>0</v>
      </c>
      <c r="F603" s="51">
        <f t="shared" si="229"/>
        <v>0</v>
      </c>
    </row>
    <row r="604" spans="1:10" s="8" customFormat="1" ht="18.600000000000001" hidden="1" customHeight="1" x14ac:dyDescent="0.2">
      <c r="A604" s="12" t="s">
        <v>101</v>
      </c>
      <c r="B604" s="14"/>
      <c r="C604" s="14"/>
      <c r="D604" s="51">
        <f t="shared" ref="D604:E604" si="230">D605+D608</f>
        <v>0</v>
      </c>
      <c r="E604" s="51">
        <f t="shared" si="230"/>
        <v>0</v>
      </c>
      <c r="F604" s="51">
        <f t="shared" ref="F604" si="231">F605+F608</f>
        <v>0</v>
      </c>
    </row>
    <row r="605" spans="1:10" s="8" customFormat="1" hidden="1" x14ac:dyDescent="0.2">
      <c r="A605" s="18" t="s">
        <v>102</v>
      </c>
      <c r="B605" s="15"/>
      <c r="C605" s="14"/>
      <c r="D605" s="51">
        <f t="shared" ref="D605:F606" si="232">D606</f>
        <v>0</v>
      </c>
      <c r="E605" s="51">
        <f t="shared" si="232"/>
        <v>0</v>
      </c>
      <c r="F605" s="51">
        <f t="shared" si="232"/>
        <v>0</v>
      </c>
    </row>
    <row r="606" spans="1:10" s="24" customFormat="1" ht="27.6" hidden="1" customHeight="1" x14ac:dyDescent="0.25">
      <c r="A606" s="19"/>
      <c r="B606" s="142" t="s">
        <v>103</v>
      </c>
      <c r="C606" s="143"/>
      <c r="D606" s="54">
        <f t="shared" si="232"/>
        <v>0</v>
      </c>
      <c r="E606" s="54">
        <f t="shared" si="232"/>
        <v>0</v>
      </c>
      <c r="F606" s="54">
        <f t="shared" si="232"/>
        <v>0</v>
      </c>
    </row>
    <row r="607" spans="1:10" s="24" customFormat="1" ht="27" hidden="1" customHeight="1" x14ac:dyDescent="0.25">
      <c r="A607" s="19"/>
      <c r="B607" s="25"/>
      <c r="C607" s="25" t="s">
        <v>35</v>
      </c>
      <c r="D607" s="53"/>
      <c r="E607" s="53"/>
      <c r="F607" s="53"/>
    </row>
    <row r="608" spans="1:10" s="8" customFormat="1" ht="18.600000000000001" hidden="1" customHeight="1" x14ac:dyDescent="0.2">
      <c r="A608" s="12" t="s">
        <v>104</v>
      </c>
      <c r="B608" s="13"/>
      <c r="C608" s="13"/>
      <c r="D608" s="51">
        <f t="shared" ref="D608:F608" si="233">D609</f>
        <v>0</v>
      </c>
      <c r="E608" s="51">
        <f t="shared" si="233"/>
        <v>0</v>
      </c>
      <c r="F608" s="51">
        <f t="shared" si="233"/>
        <v>0</v>
      </c>
    </row>
    <row r="609" spans="1:6" s="8" customFormat="1" ht="16.149999999999999" hidden="1" customHeight="1" x14ac:dyDescent="0.2">
      <c r="A609" s="14"/>
      <c r="B609" s="14" t="s">
        <v>39</v>
      </c>
      <c r="C609" s="14"/>
      <c r="D609" s="52"/>
      <c r="E609" s="52"/>
      <c r="F609" s="52"/>
    </row>
    <row r="610" spans="1:6" s="8" customFormat="1" ht="18.600000000000001" hidden="1" customHeight="1" x14ac:dyDescent="0.2">
      <c r="A610" s="18" t="s">
        <v>41</v>
      </c>
      <c r="B610" s="26"/>
      <c r="C610" s="27"/>
      <c r="D610" s="51">
        <f t="shared" ref="D610:F610" si="234">D611</f>
        <v>0</v>
      </c>
      <c r="E610" s="51">
        <f t="shared" si="234"/>
        <v>0</v>
      </c>
      <c r="F610" s="51">
        <f t="shared" si="234"/>
        <v>0</v>
      </c>
    </row>
    <row r="611" spans="1:6" s="8" customFormat="1" ht="18.600000000000001" hidden="1" customHeight="1" x14ac:dyDescent="0.2">
      <c r="A611" s="18" t="s">
        <v>42</v>
      </c>
      <c r="B611" s="15"/>
      <c r="C611" s="14"/>
      <c r="D611" s="51">
        <f t="shared" ref="D611:E611" si="235">D612+D613</f>
        <v>0</v>
      </c>
      <c r="E611" s="51">
        <f t="shared" si="235"/>
        <v>0</v>
      </c>
      <c r="F611" s="51">
        <f t="shared" ref="F611" si="236">F612+F613</f>
        <v>0</v>
      </c>
    </row>
    <row r="612" spans="1:6" s="8" customFormat="1" ht="18.600000000000001" hidden="1" customHeight="1" x14ac:dyDescent="0.2">
      <c r="A612" s="18"/>
      <c r="B612" s="14" t="s">
        <v>43</v>
      </c>
      <c r="C612" s="15"/>
      <c r="D612" s="52"/>
      <c r="E612" s="52"/>
      <c r="F612" s="52"/>
    </row>
    <row r="613" spans="1:6" s="8" customFormat="1" ht="18.600000000000001" hidden="1" customHeight="1" x14ac:dyDescent="0.2">
      <c r="A613" s="18"/>
      <c r="B613" s="14" t="s">
        <v>44</v>
      </c>
      <c r="C613" s="15"/>
      <c r="D613" s="52"/>
      <c r="E613" s="52"/>
      <c r="F613" s="52"/>
    </row>
    <row r="614" spans="1:6" s="23" customFormat="1" ht="18" hidden="1" customHeight="1" x14ac:dyDescent="0.25">
      <c r="A614" s="19" t="s">
        <v>105</v>
      </c>
      <c r="B614" s="28"/>
      <c r="C614" s="29"/>
      <c r="D614" s="54">
        <f t="shared" ref="D614:F614" si="237">D615</f>
        <v>0</v>
      </c>
      <c r="E614" s="54">
        <f t="shared" si="237"/>
        <v>0</v>
      </c>
      <c r="F614" s="54">
        <f t="shared" si="237"/>
        <v>0</v>
      </c>
    </row>
    <row r="615" spans="1:6" s="23" customFormat="1" ht="26.25" hidden="1" customHeight="1" x14ac:dyDescent="0.25">
      <c r="A615" s="152" t="s">
        <v>106</v>
      </c>
      <c r="B615" s="152"/>
      <c r="C615" s="152"/>
      <c r="D615" s="54">
        <f t="shared" ref="D615:E615" si="238">D616+D618</f>
        <v>0</v>
      </c>
      <c r="E615" s="54">
        <f t="shared" si="238"/>
        <v>0</v>
      </c>
      <c r="F615" s="54">
        <f t="shared" ref="F615" si="239">F616+F618</f>
        <v>0</v>
      </c>
    </row>
    <row r="616" spans="1:6" s="23" customFormat="1" ht="30.75" hidden="1" customHeight="1" x14ac:dyDescent="0.25">
      <c r="A616" s="30"/>
      <c r="B616" s="132" t="s">
        <v>107</v>
      </c>
      <c r="C616" s="132"/>
      <c r="D616" s="54">
        <f t="shared" ref="D616:F616" si="240">D617</f>
        <v>0</v>
      </c>
      <c r="E616" s="54">
        <f t="shared" si="240"/>
        <v>0</v>
      </c>
      <c r="F616" s="54">
        <f t="shared" si="240"/>
        <v>0</v>
      </c>
    </row>
    <row r="617" spans="1:6" s="23" customFormat="1" ht="30.75" hidden="1" customHeight="1" x14ac:dyDescent="0.25">
      <c r="A617" s="30"/>
      <c r="B617" s="31"/>
      <c r="C617" s="32" t="s">
        <v>47</v>
      </c>
      <c r="D617" s="55"/>
      <c r="E617" s="55"/>
      <c r="F617" s="55"/>
    </row>
    <row r="618" spans="1:6" s="23" customFormat="1" ht="18" hidden="1" customHeight="1" x14ac:dyDescent="0.25">
      <c r="A618" s="19"/>
      <c r="B618" s="133" t="s">
        <v>48</v>
      </c>
      <c r="C618" s="133"/>
      <c r="D618" s="55"/>
      <c r="E618" s="55"/>
      <c r="F618" s="55"/>
    </row>
    <row r="619" spans="1:6" s="8" customFormat="1" ht="13.9" hidden="1" customHeight="1" x14ac:dyDescent="0.2">
      <c r="A619" s="12" t="s">
        <v>185</v>
      </c>
      <c r="B619" s="14"/>
      <c r="C619" s="14"/>
      <c r="D619" s="54">
        <f t="shared" ref="D619:F619" si="241">D620</f>
        <v>6421</v>
      </c>
      <c r="E619" s="54">
        <f t="shared" si="241"/>
        <v>6421</v>
      </c>
      <c r="F619" s="54">
        <f t="shared" si="241"/>
        <v>0</v>
      </c>
    </row>
    <row r="620" spans="1:6" s="8" customFormat="1" hidden="1" x14ac:dyDescent="0.2">
      <c r="A620" s="181" t="s">
        <v>186</v>
      </c>
      <c r="B620" s="181"/>
      <c r="C620" s="181"/>
      <c r="D620" s="54">
        <f t="shared" ref="D620:E620" si="242">D621+D625</f>
        <v>6421</v>
      </c>
      <c r="E620" s="54">
        <f t="shared" si="242"/>
        <v>6421</v>
      </c>
      <c r="F620" s="54">
        <f t="shared" ref="F620" si="243">F621+F625</f>
        <v>0</v>
      </c>
    </row>
    <row r="621" spans="1:6" s="8" customFormat="1" ht="18.600000000000001" hidden="1" customHeight="1" x14ac:dyDescent="0.2">
      <c r="A621" s="12" t="s">
        <v>108</v>
      </c>
      <c r="B621" s="14"/>
      <c r="C621" s="14"/>
      <c r="D621" s="54">
        <f t="shared" ref="D621:E621" si="244">D622+D623+D624</f>
        <v>0</v>
      </c>
      <c r="E621" s="54">
        <f t="shared" si="244"/>
        <v>0</v>
      </c>
      <c r="F621" s="54">
        <f t="shared" ref="F621" si="245">F622+F623+F624</f>
        <v>0</v>
      </c>
    </row>
    <row r="622" spans="1:6" s="8" customFormat="1" ht="42" hidden="1" customHeight="1" x14ac:dyDescent="0.2">
      <c r="A622" s="12"/>
      <c r="B622" s="134" t="s">
        <v>55</v>
      </c>
      <c r="C622" s="134"/>
      <c r="D622" s="55"/>
      <c r="E622" s="55"/>
      <c r="F622" s="55"/>
    </row>
    <row r="623" spans="1:6" s="21" customFormat="1" ht="15" hidden="1" customHeight="1" x14ac:dyDescent="0.2">
      <c r="A623" s="22"/>
      <c r="B623" s="135" t="s">
        <v>56</v>
      </c>
      <c r="C623" s="135"/>
      <c r="D623" s="55"/>
      <c r="E623" s="55"/>
      <c r="F623" s="55"/>
    </row>
    <row r="624" spans="1:6" s="21" customFormat="1" ht="65.45" hidden="1" customHeight="1" x14ac:dyDescent="0.25">
      <c r="A624" s="22"/>
      <c r="B624" s="136" t="s">
        <v>57</v>
      </c>
      <c r="C624" s="137"/>
      <c r="D624" s="55"/>
      <c r="E624" s="55"/>
      <c r="F624" s="55"/>
    </row>
    <row r="625" spans="1:6" s="8" customFormat="1" x14ac:dyDescent="0.2">
      <c r="A625" s="181" t="s">
        <v>158</v>
      </c>
      <c r="B625" s="181"/>
      <c r="C625" s="181"/>
      <c r="D625" s="51">
        <f t="shared" ref="D625:E625" si="246">D626+D627+D631+D635+D636</f>
        <v>6421</v>
      </c>
      <c r="E625" s="51">
        <f t="shared" si="246"/>
        <v>6421</v>
      </c>
      <c r="F625" s="51">
        <f t="shared" ref="F625" si="247">F626+F627+F631+F635+F636</f>
        <v>0</v>
      </c>
    </row>
    <row r="626" spans="1:6" s="8" customFormat="1" ht="32.450000000000003" hidden="1" customHeight="1" x14ac:dyDescent="0.2">
      <c r="A626" s="12"/>
      <c r="B626" s="141" t="s">
        <v>60</v>
      </c>
      <c r="C626" s="141"/>
      <c r="D626" s="52"/>
      <c r="E626" s="52"/>
      <c r="F626" s="52"/>
    </row>
    <row r="627" spans="1:6" s="8" customFormat="1" ht="30.75" hidden="1" customHeight="1" x14ac:dyDescent="0.2">
      <c r="A627" s="12"/>
      <c r="B627" s="141" t="s">
        <v>62</v>
      </c>
      <c r="C627" s="141"/>
      <c r="D627" s="51">
        <f t="shared" ref="D627:E627" si="248">D628+D629+D630</f>
        <v>0</v>
      </c>
      <c r="E627" s="51">
        <f t="shared" si="248"/>
        <v>0</v>
      </c>
      <c r="F627" s="51">
        <f t="shared" ref="F627" si="249">F628+F629+F630</f>
        <v>0</v>
      </c>
    </row>
    <row r="628" spans="1:6" s="8" customFormat="1" ht="48" hidden="1" customHeight="1" x14ac:dyDescent="0.2">
      <c r="A628" s="12"/>
      <c r="B628" s="33"/>
      <c r="C628" s="17" t="s">
        <v>63</v>
      </c>
      <c r="D628" s="55"/>
      <c r="E628" s="55"/>
      <c r="F628" s="55"/>
    </row>
    <row r="629" spans="1:6" s="8" customFormat="1" ht="28.5" hidden="1" customHeight="1" x14ac:dyDescent="0.2">
      <c r="A629" s="12"/>
      <c r="B629" s="33"/>
      <c r="C629" s="17" t="s">
        <v>64</v>
      </c>
      <c r="D629" s="55"/>
      <c r="E629" s="55"/>
      <c r="F629" s="55"/>
    </row>
    <row r="630" spans="1:6" s="8" customFormat="1" ht="31.15" hidden="1" customHeight="1" x14ac:dyDescent="0.2">
      <c r="A630" s="12"/>
      <c r="B630" s="33"/>
      <c r="C630" s="17" t="s">
        <v>65</v>
      </c>
      <c r="D630" s="55"/>
      <c r="E630" s="55"/>
      <c r="F630" s="55"/>
    </row>
    <row r="631" spans="1:6" s="8" customFormat="1" ht="44.25" hidden="1" customHeight="1" x14ac:dyDescent="0.2">
      <c r="A631" s="12"/>
      <c r="B631" s="141" t="s">
        <v>66</v>
      </c>
      <c r="C631" s="141"/>
      <c r="D631" s="51">
        <f t="shared" ref="D631:E631" si="250">D632+D633+D634</f>
        <v>0</v>
      </c>
      <c r="E631" s="51">
        <f t="shared" si="250"/>
        <v>0</v>
      </c>
      <c r="F631" s="51">
        <f t="shared" ref="F631" si="251">F632+F633+F634</f>
        <v>0</v>
      </c>
    </row>
    <row r="632" spans="1:6" s="8" customFormat="1" ht="45" hidden="1" customHeight="1" x14ac:dyDescent="0.2">
      <c r="A632" s="12"/>
      <c r="B632" s="33"/>
      <c r="C632" s="17" t="s">
        <v>67</v>
      </c>
      <c r="D632" s="55"/>
      <c r="E632" s="55"/>
      <c r="F632" s="55"/>
    </row>
    <row r="633" spans="1:6" s="8" customFormat="1" ht="43.15" hidden="1" customHeight="1" x14ac:dyDescent="0.2">
      <c r="A633" s="12"/>
      <c r="B633" s="33"/>
      <c r="C633" s="17" t="s">
        <v>68</v>
      </c>
      <c r="D633" s="55"/>
      <c r="E633" s="55"/>
      <c r="F633" s="55"/>
    </row>
    <row r="634" spans="1:6" s="8" customFormat="1" ht="30.75" hidden="1" customHeight="1" x14ac:dyDescent="0.2">
      <c r="A634" s="12"/>
      <c r="B634" s="33"/>
      <c r="C634" s="17" t="s">
        <v>69</v>
      </c>
      <c r="D634" s="55"/>
      <c r="E634" s="55"/>
      <c r="F634" s="55"/>
    </row>
    <row r="635" spans="1:6" s="8" customFormat="1" x14ac:dyDescent="0.2">
      <c r="A635" s="12"/>
      <c r="B635" s="141" t="s">
        <v>70</v>
      </c>
      <c r="C635" s="141"/>
      <c r="D635" s="55">
        <v>6421</v>
      </c>
      <c r="E635" s="55">
        <v>6421</v>
      </c>
      <c r="F635" s="55">
        <f>E635-D635</f>
        <v>0</v>
      </c>
    </row>
    <row r="636" spans="1:6" s="8" customFormat="1" ht="31.5" hidden="1" customHeight="1" x14ac:dyDescent="0.2">
      <c r="A636" s="12"/>
      <c r="B636" s="133" t="s">
        <v>110</v>
      </c>
      <c r="C636" s="180"/>
      <c r="D636" s="55"/>
      <c r="E636" s="55"/>
      <c r="F636" s="55"/>
    </row>
    <row r="637" spans="1:6" s="8" customFormat="1" ht="42" hidden="1" customHeight="1" x14ac:dyDescent="0.2">
      <c r="A637" s="179" t="s">
        <v>111</v>
      </c>
      <c r="B637" s="179"/>
      <c r="C637" s="179"/>
      <c r="D637" s="54">
        <f t="shared" ref="D637:E637" si="252">D638+D641+D644+D647+D652+D655+D660+D665+D670+D675+D680+D685+D689+D694</f>
        <v>0</v>
      </c>
      <c r="E637" s="54">
        <f t="shared" si="252"/>
        <v>0</v>
      </c>
      <c r="F637" s="54">
        <f t="shared" ref="F637" si="253">F638+F641+F644+F647+F652+F655+F660+F665+F670+F675+F680+F685+F689+F694</f>
        <v>0</v>
      </c>
    </row>
    <row r="638" spans="1:6" s="8" customFormat="1" ht="19.5" hidden="1" customHeight="1" x14ac:dyDescent="0.2">
      <c r="A638" s="34"/>
      <c r="B638" s="141" t="s">
        <v>112</v>
      </c>
      <c r="C638" s="141"/>
      <c r="D638" s="54">
        <f t="shared" ref="D638:F638" si="254">D639+D640</f>
        <v>0</v>
      </c>
      <c r="E638" s="54">
        <f t="shared" ref="E638" si="255">E639+E640</f>
        <v>0</v>
      </c>
      <c r="F638" s="54">
        <f t="shared" si="254"/>
        <v>0</v>
      </c>
    </row>
    <row r="639" spans="1:6" s="8" customFormat="1" ht="18.600000000000001" hidden="1" customHeight="1" x14ac:dyDescent="0.2">
      <c r="A639" s="34"/>
      <c r="B639" s="33"/>
      <c r="C639" s="14" t="s">
        <v>72</v>
      </c>
      <c r="D639" s="57"/>
      <c r="E639" s="57"/>
      <c r="F639" s="57"/>
    </row>
    <row r="640" spans="1:6" s="38" customFormat="1" ht="18.600000000000001" hidden="1" customHeight="1" x14ac:dyDescent="0.2">
      <c r="A640" s="35"/>
      <c r="B640" s="36"/>
      <c r="C640" s="37" t="s">
        <v>73</v>
      </c>
      <c r="D640" s="56"/>
      <c r="E640" s="56"/>
      <c r="F640" s="56"/>
    </row>
    <row r="641" spans="1:6" s="38" customFormat="1" ht="29.25" hidden="1" customHeight="1" x14ac:dyDescent="0.2">
      <c r="A641" s="35"/>
      <c r="B641" s="147" t="s">
        <v>113</v>
      </c>
      <c r="C641" s="147"/>
      <c r="D641" s="54">
        <f t="shared" ref="D641:F641" si="256">D642+D643</f>
        <v>0</v>
      </c>
      <c r="E641" s="54">
        <f t="shared" ref="E641" si="257">E642+E643</f>
        <v>0</v>
      </c>
      <c r="F641" s="54">
        <f t="shared" si="256"/>
        <v>0</v>
      </c>
    </row>
    <row r="642" spans="1:6" s="38" customFormat="1" ht="18.600000000000001" hidden="1" customHeight="1" x14ac:dyDescent="0.2">
      <c r="A642" s="35"/>
      <c r="B642" s="36"/>
      <c r="C642" s="39" t="s">
        <v>72</v>
      </c>
      <c r="D642" s="57"/>
      <c r="E642" s="57"/>
      <c r="F642" s="57"/>
    </row>
    <row r="643" spans="1:6" s="38" customFormat="1" ht="18.600000000000001" hidden="1" customHeight="1" x14ac:dyDescent="0.2">
      <c r="A643" s="35"/>
      <c r="B643" s="36"/>
      <c r="C643" s="37" t="s">
        <v>73</v>
      </c>
      <c r="D643" s="56"/>
      <c r="E643" s="56"/>
      <c r="F643" s="56"/>
    </row>
    <row r="644" spans="1:6" s="38" customFormat="1" ht="33" hidden="1" customHeight="1" x14ac:dyDescent="0.2">
      <c r="A644" s="35"/>
      <c r="B644" s="146" t="s">
        <v>114</v>
      </c>
      <c r="C644" s="146"/>
      <c r="D644" s="54">
        <f t="shared" ref="D644:F644" si="258">D645+D646</f>
        <v>0</v>
      </c>
      <c r="E644" s="54">
        <f t="shared" ref="E644" si="259">E645+E646</f>
        <v>0</v>
      </c>
      <c r="F644" s="54">
        <f t="shared" si="258"/>
        <v>0</v>
      </c>
    </row>
    <row r="645" spans="1:6" s="38" customFormat="1" ht="18.600000000000001" hidden="1" customHeight="1" x14ac:dyDescent="0.2">
      <c r="A645" s="35"/>
      <c r="B645" s="36"/>
      <c r="C645" s="39" t="s">
        <v>72</v>
      </c>
      <c r="D645" s="57"/>
      <c r="E645" s="57"/>
      <c r="F645" s="57"/>
    </row>
    <row r="646" spans="1:6" s="38" customFormat="1" ht="18.600000000000001" hidden="1" customHeight="1" x14ac:dyDescent="0.2">
      <c r="A646" s="35"/>
      <c r="B646" s="36"/>
      <c r="C646" s="37" t="s">
        <v>73</v>
      </c>
      <c r="D646" s="56"/>
      <c r="E646" s="56"/>
      <c r="F646" s="56"/>
    </row>
    <row r="647" spans="1:6" s="8" customFormat="1" ht="30" hidden="1" customHeight="1" x14ac:dyDescent="0.2">
      <c r="A647" s="34"/>
      <c r="B647" s="141" t="s">
        <v>115</v>
      </c>
      <c r="C647" s="141"/>
      <c r="D647" s="54">
        <f t="shared" ref="D647:E647" si="260">D648+D649+D650+D651</f>
        <v>0</v>
      </c>
      <c r="E647" s="54">
        <f t="shared" si="260"/>
        <v>0</v>
      </c>
      <c r="F647" s="54">
        <f t="shared" ref="F647" si="261">F648+F649+F650+F651</f>
        <v>0</v>
      </c>
    </row>
    <row r="648" spans="1:6" s="8" customFormat="1" ht="18.600000000000001" hidden="1" customHeight="1" x14ac:dyDescent="0.2">
      <c r="A648" s="34"/>
      <c r="B648" s="33"/>
      <c r="C648" s="14" t="s">
        <v>74</v>
      </c>
      <c r="D648" s="57"/>
      <c r="E648" s="57"/>
      <c r="F648" s="57"/>
    </row>
    <row r="649" spans="1:6" s="8" customFormat="1" ht="18.600000000000001" hidden="1" customHeight="1" x14ac:dyDescent="0.2">
      <c r="A649" s="34"/>
      <c r="B649" s="33"/>
      <c r="C649" s="14" t="s">
        <v>72</v>
      </c>
      <c r="D649" s="56"/>
      <c r="E649" s="56"/>
      <c r="F649" s="56"/>
    </row>
    <row r="650" spans="1:6" s="8" customFormat="1" ht="18.600000000000001" hidden="1" customHeight="1" x14ac:dyDescent="0.2">
      <c r="A650" s="34"/>
      <c r="B650" s="33"/>
      <c r="C650" s="14" t="s">
        <v>75</v>
      </c>
      <c r="D650" s="57"/>
      <c r="E650" s="57"/>
      <c r="F650" s="57"/>
    </row>
    <row r="651" spans="1:6" s="8" customFormat="1" ht="18.600000000000001" hidden="1" customHeight="1" x14ac:dyDescent="0.2">
      <c r="A651" s="34"/>
      <c r="B651" s="33"/>
      <c r="C651" s="20" t="s">
        <v>73</v>
      </c>
      <c r="D651" s="56"/>
      <c r="E651" s="56"/>
      <c r="F651" s="56"/>
    </row>
    <row r="652" spans="1:6" s="8" customFormat="1" ht="18.75" hidden="1" customHeight="1" x14ac:dyDescent="0.2">
      <c r="A652" s="34"/>
      <c r="B652" s="141" t="s">
        <v>116</v>
      </c>
      <c r="C652" s="141"/>
      <c r="D652" s="54">
        <f t="shared" ref="D652:F652" si="262">D653+D654</f>
        <v>0</v>
      </c>
      <c r="E652" s="54">
        <f t="shared" ref="E652" si="263">E653+E654</f>
        <v>0</v>
      </c>
      <c r="F652" s="54">
        <f t="shared" si="262"/>
        <v>0</v>
      </c>
    </row>
    <row r="653" spans="1:6" s="8" customFormat="1" ht="18.600000000000001" hidden="1" customHeight="1" x14ac:dyDescent="0.2">
      <c r="A653" s="34"/>
      <c r="B653" s="33"/>
      <c r="C653" s="14" t="s">
        <v>72</v>
      </c>
      <c r="D653" s="57"/>
      <c r="E653" s="57"/>
      <c r="F653" s="57"/>
    </row>
    <row r="654" spans="1:6" s="38" customFormat="1" ht="18.600000000000001" hidden="1" customHeight="1" x14ac:dyDescent="0.2">
      <c r="A654" s="35"/>
      <c r="B654" s="36"/>
      <c r="C654" s="37" t="s">
        <v>73</v>
      </c>
      <c r="D654" s="56"/>
      <c r="E654" s="56"/>
      <c r="F654" s="56"/>
    </row>
    <row r="655" spans="1:6" s="8" customFormat="1" ht="28.15" hidden="1" customHeight="1" x14ac:dyDescent="0.2">
      <c r="A655" s="34"/>
      <c r="B655" s="141" t="s">
        <v>117</v>
      </c>
      <c r="C655" s="141"/>
      <c r="D655" s="54">
        <f t="shared" ref="D655:E655" si="264">D656+D657+D658+D659</f>
        <v>0</v>
      </c>
      <c r="E655" s="54">
        <f t="shared" si="264"/>
        <v>0</v>
      </c>
      <c r="F655" s="54">
        <f t="shared" ref="F655" si="265">F656+F657+F658+F659</f>
        <v>0</v>
      </c>
    </row>
    <row r="656" spans="1:6" s="8" customFormat="1" ht="18.600000000000001" hidden="1" customHeight="1" x14ac:dyDescent="0.2">
      <c r="A656" s="34"/>
      <c r="B656" s="33"/>
      <c r="C656" s="14" t="s">
        <v>74</v>
      </c>
      <c r="D656" s="57"/>
      <c r="E656" s="57"/>
      <c r="F656" s="57"/>
    </row>
    <row r="657" spans="1:6" s="8" customFormat="1" ht="18.600000000000001" hidden="1" customHeight="1" x14ac:dyDescent="0.2">
      <c r="A657" s="34"/>
      <c r="B657" s="33"/>
      <c r="C657" s="14" t="s">
        <v>72</v>
      </c>
      <c r="D657" s="56"/>
      <c r="E657" s="56"/>
      <c r="F657" s="56"/>
    </row>
    <row r="658" spans="1:6" s="8" customFormat="1" ht="18.600000000000001" hidden="1" customHeight="1" x14ac:dyDescent="0.2">
      <c r="A658" s="34"/>
      <c r="B658" s="33"/>
      <c r="C658" s="14" t="s">
        <v>75</v>
      </c>
      <c r="D658" s="57"/>
      <c r="E658" s="57"/>
      <c r="F658" s="57"/>
    </row>
    <row r="659" spans="1:6" s="8" customFormat="1" ht="18.600000000000001" hidden="1" customHeight="1" x14ac:dyDescent="0.2">
      <c r="A659" s="34"/>
      <c r="B659" s="33"/>
      <c r="C659" s="20" t="s">
        <v>73</v>
      </c>
      <c r="D659" s="56"/>
      <c r="E659" s="56"/>
      <c r="F659" s="56"/>
    </row>
    <row r="660" spans="1:6" s="8" customFormat="1" ht="27.75" hidden="1" customHeight="1" x14ac:dyDescent="0.2">
      <c r="A660" s="34"/>
      <c r="B660" s="141" t="s">
        <v>118</v>
      </c>
      <c r="C660" s="141"/>
      <c r="D660" s="54">
        <f t="shared" ref="D660:E660" si="266">D661+D662+D663+D664</f>
        <v>0</v>
      </c>
      <c r="E660" s="54">
        <f t="shared" si="266"/>
        <v>0</v>
      </c>
      <c r="F660" s="54">
        <f t="shared" ref="F660" si="267">F661+F662+F663+F664</f>
        <v>0</v>
      </c>
    </row>
    <row r="661" spans="1:6" s="8" customFormat="1" ht="18.600000000000001" hidden="1" customHeight="1" x14ac:dyDescent="0.2">
      <c r="A661" s="34"/>
      <c r="B661" s="33"/>
      <c r="C661" s="14" t="s">
        <v>74</v>
      </c>
      <c r="D661" s="57"/>
      <c r="E661" s="57"/>
      <c r="F661" s="57"/>
    </row>
    <row r="662" spans="1:6" s="8" customFormat="1" ht="18.600000000000001" hidden="1" customHeight="1" x14ac:dyDescent="0.2">
      <c r="A662" s="34"/>
      <c r="B662" s="33"/>
      <c r="C662" s="14" t="s">
        <v>72</v>
      </c>
      <c r="D662" s="56"/>
      <c r="E662" s="56"/>
      <c r="F662" s="56"/>
    </row>
    <row r="663" spans="1:6" s="8" customFormat="1" ht="18.600000000000001" hidden="1" customHeight="1" x14ac:dyDescent="0.2">
      <c r="A663" s="34"/>
      <c r="B663" s="33"/>
      <c r="C663" s="14" t="s">
        <v>75</v>
      </c>
      <c r="D663" s="57"/>
      <c r="E663" s="57"/>
      <c r="F663" s="57"/>
    </row>
    <row r="664" spans="1:6" s="8" customFormat="1" ht="18.600000000000001" hidden="1" customHeight="1" x14ac:dyDescent="0.2">
      <c r="A664" s="34"/>
      <c r="B664" s="33"/>
      <c r="C664" s="20" t="s">
        <v>73</v>
      </c>
      <c r="D664" s="56"/>
      <c r="E664" s="56"/>
      <c r="F664" s="56"/>
    </row>
    <row r="665" spans="1:6" s="8" customFormat="1" ht="33.6" hidden="1" customHeight="1" x14ac:dyDescent="0.2">
      <c r="A665" s="34"/>
      <c r="B665" s="141" t="s">
        <v>119</v>
      </c>
      <c r="C665" s="141"/>
      <c r="D665" s="54">
        <f t="shared" ref="D665:E665" si="268">D666+D667+D668+D669</f>
        <v>0</v>
      </c>
      <c r="E665" s="54">
        <f t="shared" si="268"/>
        <v>0</v>
      </c>
      <c r="F665" s="54">
        <f t="shared" ref="F665" si="269">F666+F667+F668+F669</f>
        <v>0</v>
      </c>
    </row>
    <row r="666" spans="1:6" s="8" customFormat="1" ht="18.600000000000001" hidden="1" customHeight="1" x14ac:dyDescent="0.2">
      <c r="A666" s="34"/>
      <c r="B666" s="33"/>
      <c r="C666" s="14" t="s">
        <v>74</v>
      </c>
      <c r="D666" s="57"/>
      <c r="E666" s="57"/>
      <c r="F666" s="57"/>
    </row>
    <row r="667" spans="1:6" s="8" customFormat="1" ht="18.600000000000001" hidden="1" customHeight="1" x14ac:dyDescent="0.2">
      <c r="A667" s="34"/>
      <c r="B667" s="33"/>
      <c r="C667" s="14" t="s">
        <v>72</v>
      </c>
      <c r="D667" s="56"/>
      <c r="E667" s="56"/>
      <c r="F667" s="56"/>
    </row>
    <row r="668" spans="1:6" s="8" customFormat="1" ht="18.600000000000001" hidden="1" customHeight="1" x14ac:dyDescent="0.2">
      <c r="A668" s="34"/>
      <c r="B668" s="33"/>
      <c r="C668" s="14" t="s">
        <v>75</v>
      </c>
      <c r="D668" s="57"/>
      <c r="E668" s="57"/>
      <c r="F668" s="57"/>
    </row>
    <row r="669" spans="1:6" s="8" customFormat="1" ht="18.600000000000001" hidden="1" customHeight="1" x14ac:dyDescent="0.2">
      <c r="A669" s="34"/>
      <c r="B669" s="33"/>
      <c r="C669" s="20" t="s">
        <v>73</v>
      </c>
      <c r="D669" s="56"/>
      <c r="E669" s="56"/>
      <c r="F669" s="56"/>
    </row>
    <row r="670" spans="1:6" s="8" customFormat="1" ht="30" hidden="1" customHeight="1" x14ac:dyDescent="0.2">
      <c r="A670" s="34"/>
      <c r="B670" s="141" t="s">
        <v>120</v>
      </c>
      <c r="C670" s="141"/>
      <c r="D670" s="54">
        <f t="shared" ref="D670:E670" si="270">D671+D672+D673+D674</f>
        <v>0</v>
      </c>
      <c r="E670" s="54">
        <f t="shared" si="270"/>
        <v>0</v>
      </c>
      <c r="F670" s="54">
        <f t="shared" ref="F670" si="271">F671+F672+F673+F674</f>
        <v>0</v>
      </c>
    </row>
    <row r="671" spans="1:6" s="8" customFormat="1" ht="18.600000000000001" hidden="1" customHeight="1" x14ac:dyDescent="0.2">
      <c r="A671" s="34"/>
      <c r="B671" s="33"/>
      <c r="C671" s="14" t="s">
        <v>74</v>
      </c>
      <c r="D671" s="57"/>
      <c r="E671" s="57"/>
      <c r="F671" s="57"/>
    </row>
    <row r="672" spans="1:6" s="8" customFormat="1" ht="18.600000000000001" hidden="1" customHeight="1" x14ac:dyDescent="0.2">
      <c r="A672" s="34"/>
      <c r="B672" s="33"/>
      <c r="C672" s="14" t="s">
        <v>72</v>
      </c>
      <c r="D672" s="56"/>
      <c r="E672" s="56"/>
      <c r="F672" s="56"/>
    </row>
    <row r="673" spans="1:6" s="8" customFormat="1" ht="18.600000000000001" hidden="1" customHeight="1" x14ac:dyDescent="0.2">
      <c r="A673" s="34"/>
      <c r="B673" s="33"/>
      <c r="C673" s="14" t="s">
        <v>75</v>
      </c>
      <c r="D673" s="57"/>
      <c r="E673" s="57"/>
      <c r="F673" s="57"/>
    </row>
    <row r="674" spans="1:6" s="8" customFormat="1" ht="18.600000000000001" hidden="1" customHeight="1" x14ac:dyDescent="0.2">
      <c r="A674" s="34"/>
      <c r="B674" s="33"/>
      <c r="C674" s="20" t="s">
        <v>73</v>
      </c>
      <c r="D674" s="56"/>
      <c r="E674" s="56"/>
      <c r="F674" s="56"/>
    </row>
    <row r="675" spans="1:6" s="8" customFormat="1" ht="30" hidden="1" customHeight="1" x14ac:dyDescent="0.2">
      <c r="A675" s="34"/>
      <c r="B675" s="141" t="s">
        <v>76</v>
      </c>
      <c r="C675" s="141"/>
      <c r="D675" s="54">
        <f t="shared" ref="D675:E675" si="272">D676+D677+D678+D679</f>
        <v>0</v>
      </c>
      <c r="E675" s="54">
        <f t="shared" si="272"/>
        <v>0</v>
      </c>
      <c r="F675" s="54">
        <f t="shared" ref="F675" si="273">F676+F677+F678+F679</f>
        <v>0</v>
      </c>
    </row>
    <row r="676" spans="1:6" s="8" customFormat="1" ht="18.600000000000001" hidden="1" customHeight="1" x14ac:dyDescent="0.2">
      <c r="A676" s="34"/>
      <c r="B676" s="33"/>
      <c r="C676" s="14" t="s">
        <v>74</v>
      </c>
      <c r="D676" s="57"/>
      <c r="E676" s="57"/>
      <c r="F676" s="57"/>
    </row>
    <row r="677" spans="1:6" s="8" customFormat="1" ht="18.600000000000001" hidden="1" customHeight="1" x14ac:dyDescent="0.2">
      <c r="A677" s="34"/>
      <c r="B677" s="33"/>
      <c r="C677" s="14" t="s">
        <v>72</v>
      </c>
      <c r="D677" s="56"/>
      <c r="E677" s="56"/>
      <c r="F677" s="56"/>
    </row>
    <row r="678" spans="1:6" s="8" customFormat="1" ht="18.600000000000001" hidden="1" customHeight="1" x14ac:dyDescent="0.2">
      <c r="A678" s="34"/>
      <c r="B678" s="33"/>
      <c r="C678" s="20" t="s">
        <v>75</v>
      </c>
      <c r="D678" s="57"/>
      <c r="E678" s="57"/>
      <c r="F678" s="57"/>
    </row>
    <row r="679" spans="1:6" s="8" customFormat="1" ht="18.600000000000001" hidden="1" customHeight="1" x14ac:dyDescent="0.2">
      <c r="A679" s="34"/>
      <c r="B679" s="33"/>
      <c r="C679" s="20" t="s">
        <v>73</v>
      </c>
      <c r="D679" s="56"/>
      <c r="E679" s="56"/>
      <c r="F679" s="56"/>
    </row>
    <row r="680" spans="1:6" s="21" customFormat="1" ht="29.25" hidden="1" customHeight="1" x14ac:dyDescent="0.25">
      <c r="A680" s="40"/>
      <c r="B680" s="133" t="s">
        <v>77</v>
      </c>
      <c r="C680" s="133"/>
      <c r="D680" s="54">
        <f t="shared" ref="D680:E680" si="274">D681+D682+D683+D684</f>
        <v>0</v>
      </c>
      <c r="E680" s="54">
        <f t="shared" si="274"/>
        <v>0</v>
      </c>
      <c r="F680" s="54">
        <f t="shared" ref="F680" si="275">F681+F682+F683+F684</f>
        <v>0</v>
      </c>
    </row>
    <row r="681" spans="1:6" s="8" customFormat="1" ht="18.600000000000001" hidden="1" customHeight="1" x14ac:dyDescent="0.2">
      <c r="A681" s="34"/>
      <c r="B681" s="33"/>
      <c r="C681" s="14" t="s">
        <v>74</v>
      </c>
      <c r="D681" s="57"/>
      <c r="E681" s="57"/>
      <c r="F681" s="57"/>
    </row>
    <row r="682" spans="1:6" s="8" customFormat="1" ht="18.600000000000001" hidden="1" customHeight="1" x14ac:dyDescent="0.2">
      <c r="A682" s="34"/>
      <c r="B682" s="33"/>
      <c r="C682" s="14" t="s">
        <v>72</v>
      </c>
      <c r="D682" s="56"/>
      <c r="E682" s="56"/>
      <c r="F682" s="56"/>
    </row>
    <row r="683" spans="1:6" s="8" customFormat="1" ht="18.600000000000001" hidden="1" customHeight="1" x14ac:dyDescent="0.2">
      <c r="A683" s="34"/>
      <c r="B683" s="33"/>
      <c r="C683" s="20" t="s">
        <v>75</v>
      </c>
      <c r="D683" s="57"/>
      <c r="E683" s="57"/>
      <c r="F683" s="57"/>
    </row>
    <row r="684" spans="1:6" s="8" customFormat="1" ht="18.600000000000001" hidden="1" customHeight="1" x14ac:dyDescent="0.2">
      <c r="A684" s="34"/>
      <c r="B684" s="33"/>
      <c r="C684" s="20" t="s">
        <v>73</v>
      </c>
      <c r="D684" s="56"/>
      <c r="E684" s="56"/>
      <c r="F684" s="56"/>
    </row>
    <row r="685" spans="1:6" s="8" customFormat="1" ht="43.5" hidden="1" customHeight="1" x14ac:dyDescent="0.2">
      <c r="A685" s="34"/>
      <c r="B685" s="174" t="s">
        <v>121</v>
      </c>
      <c r="C685" s="174"/>
      <c r="D685" s="54">
        <f t="shared" ref="D685:E685" si="276">D686+D687+D688</f>
        <v>0</v>
      </c>
      <c r="E685" s="54">
        <f t="shared" si="276"/>
        <v>0</v>
      </c>
      <c r="F685" s="54">
        <f t="shared" ref="F685" si="277">F686+F687+F688</f>
        <v>0</v>
      </c>
    </row>
    <row r="686" spans="1:6" s="8" customFormat="1" ht="18.600000000000001" hidden="1" customHeight="1" x14ac:dyDescent="0.2">
      <c r="A686" s="34"/>
      <c r="B686" s="41"/>
      <c r="C686" s="14" t="s">
        <v>74</v>
      </c>
      <c r="D686" s="57"/>
      <c r="E686" s="57"/>
      <c r="F686" s="57"/>
    </row>
    <row r="687" spans="1:6" s="8" customFormat="1" ht="18.600000000000001" hidden="1" customHeight="1" x14ac:dyDescent="0.2">
      <c r="A687" s="34"/>
      <c r="B687" s="41"/>
      <c r="C687" s="14" t="s">
        <v>72</v>
      </c>
      <c r="D687" s="56"/>
      <c r="E687" s="56"/>
      <c r="F687" s="56"/>
    </row>
    <row r="688" spans="1:6" s="8" customFormat="1" ht="18.600000000000001" hidden="1" customHeight="1" x14ac:dyDescent="0.2">
      <c r="A688" s="34"/>
      <c r="B688" s="33"/>
      <c r="C688" s="20" t="s">
        <v>73</v>
      </c>
      <c r="D688" s="57"/>
      <c r="E688" s="57"/>
      <c r="F688" s="57"/>
    </row>
    <row r="689" spans="1:6" s="8" customFormat="1" ht="30" hidden="1" customHeight="1" x14ac:dyDescent="0.2">
      <c r="A689" s="42"/>
      <c r="B689" s="174" t="s">
        <v>78</v>
      </c>
      <c r="C689" s="174"/>
      <c r="D689" s="54">
        <f t="shared" ref="D689:E689" si="278">D690+D691+D692+D693</f>
        <v>0</v>
      </c>
      <c r="E689" s="54">
        <f t="shared" si="278"/>
        <v>0</v>
      </c>
      <c r="F689" s="54">
        <f t="shared" ref="F689" si="279">F690+F691+F692+F693</f>
        <v>0</v>
      </c>
    </row>
    <row r="690" spans="1:6" s="8" customFormat="1" ht="18.600000000000001" hidden="1" customHeight="1" x14ac:dyDescent="0.2">
      <c r="A690" s="42"/>
      <c r="B690" s="42"/>
      <c r="C690" s="20" t="s">
        <v>74</v>
      </c>
      <c r="D690" s="57"/>
      <c r="E690" s="57"/>
      <c r="F690" s="57"/>
    </row>
    <row r="691" spans="1:6" s="8" customFormat="1" ht="18.600000000000001" hidden="1" customHeight="1" x14ac:dyDescent="0.2">
      <c r="A691" s="42"/>
      <c r="B691" s="42"/>
      <c r="C691" s="20" t="s">
        <v>72</v>
      </c>
      <c r="D691" s="56"/>
      <c r="E691" s="56"/>
      <c r="F691" s="56"/>
    </row>
    <row r="692" spans="1:6" s="8" customFormat="1" ht="18.600000000000001" hidden="1" customHeight="1" x14ac:dyDescent="0.2">
      <c r="A692" s="42"/>
      <c r="B692" s="42"/>
      <c r="C692" s="20" t="s">
        <v>75</v>
      </c>
      <c r="D692" s="57"/>
      <c r="E692" s="57"/>
      <c r="F692" s="57"/>
    </row>
    <row r="693" spans="1:6" s="8" customFormat="1" ht="18.600000000000001" hidden="1" customHeight="1" x14ac:dyDescent="0.2">
      <c r="A693" s="34"/>
      <c r="B693" s="33"/>
      <c r="C693" s="20" t="s">
        <v>73</v>
      </c>
      <c r="D693" s="56"/>
      <c r="E693" s="56"/>
      <c r="F693" s="56"/>
    </row>
    <row r="694" spans="1:6" s="8" customFormat="1" ht="40.9" hidden="1" customHeight="1" x14ac:dyDescent="0.2">
      <c r="A694" s="42"/>
      <c r="B694" s="174" t="s">
        <v>79</v>
      </c>
      <c r="C694" s="174"/>
      <c r="D694" s="54">
        <f t="shared" ref="D694:E694" si="280">D695+D696+D697+D698</f>
        <v>0</v>
      </c>
      <c r="E694" s="54">
        <f t="shared" si="280"/>
        <v>0</v>
      </c>
      <c r="F694" s="54">
        <f t="shared" ref="F694" si="281">F695+F696+F697+F698</f>
        <v>0</v>
      </c>
    </row>
    <row r="695" spans="1:6" s="8" customFormat="1" ht="18.600000000000001" hidden="1" customHeight="1" x14ac:dyDescent="0.2">
      <c r="A695" s="42"/>
      <c r="B695" s="42"/>
      <c r="C695" s="20" t="s">
        <v>74</v>
      </c>
      <c r="D695" s="57"/>
      <c r="E695" s="57"/>
      <c r="F695" s="57"/>
    </row>
    <row r="696" spans="1:6" s="8" customFormat="1" ht="18.600000000000001" hidden="1" customHeight="1" x14ac:dyDescent="0.2">
      <c r="A696" s="42"/>
      <c r="B696" s="42"/>
      <c r="C696" s="20" t="s">
        <v>72</v>
      </c>
      <c r="D696" s="56"/>
      <c r="E696" s="56"/>
      <c r="F696" s="56"/>
    </row>
    <row r="697" spans="1:6" s="8" customFormat="1" ht="18.600000000000001" hidden="1" customHeight="1" x14ac:dyDescent="0.2">
      <c r="A697" s="42"/>
      <c r="B697" s="42"/>
      <c r="C697" s="20" t="s">
        <v>75</v>
      </c>
      <c r="D697" s="57"/>
      <c r="E697" s="57"/>
      <c r="F697" s="57"/>
    </row>
    <row r="698" spans="1:6" s="8" customFormat="1" ht="18.600000000000001" hidden="1" customHeight="1" x14ac:dyDescent="0.2">
      <c r="A698" s="34"/>
      <c r="B698" s="33"/>
      <c r="C698" s="20" t="s">
        <v>73</v>
      </c>
      <c r="D698" s="56"/>
      <c r="E698" s="56"/>
      <c r="F698" s="56"/>
    </row>
    <row r="699" spans="1:6" s="21" customFormat="1" ht="47.45" hidden="1" customHeight="1" x14ac:dyDescent="0.25">
      <c r="A699" s="179" t="s">
        <v>80</v>
      </c>
      <c r="B699" s="137"/>
      <c r="C699" s="137"/>
      <c r="D699" s="54">
        <f t="shared" ref="D699:E699" si="282">D700+D704+D708+D712+D716+D720+D724+D728+D731</f>
        <v>0</v>
      </c>
      <c r="E699" s="54">
        <f t="shared" si="282"/>
        <v>0</v>
      </c>
      <c r="F699" s="54">
        <f t="shared" ref="F699" si="283">F700+F704+F708+F712+F716+F720+F724+F728+F731</f>
        <v>0</v>
      </c>
    </row>
    <row r="700" spans="1:6" s="21" customFormat="1" ht="28.15" hidden="1" customHeight="1" x14ac:dyDescent="0.25">
      <c r="A700" s="40"/>
      <c r="B700" s="133" t="s">
        <v>81</v>
      </c>
      <c r="C700" s="137"/>
      <c r="D700" s="54">
        <f t="shared" ref="D700:E700" si="284">D701+D702+D703</f>
        <v>0</v>
      </c>
      <c r="E700" s="54">
        <f t="shared" si="284"/>
        <v>0</v>
      </c>
      <c r="F700" s="54">
        <f t="shared" ref="F700" si="285">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31.9" hidden="1" customHeight="1" x14ac:dyDescent="0.25">
      <c r="A704" s="42"/>
      <c r="B704" s="177" t="s">
        <v>82</v>
      </c>
      <c r="C704" s="178"/>
      <c r="D704" s="54">
        <f t="shared" ref="D704:E704" si="286">D705+D706+D707</f>
        <v>0</v>
      </c>
      <c r="E704" s="54">
        <f t="shared" si="286"/>
        <v>0</v>
      </c>
      <c r="F704" s="54">
        <f t="shared" ref="F704" si="287">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18" hidden="1" customHeight="1" x14ac:dyDescent="0.25">
      <c r="A708" s="42"/>
      <c r="B708" s="177" t="s">
        <v>83</v>
      </c>
      <c r="C708" s="178"/>
      <c r="D708" s="54">
        <f t="shared" ref="D708:E708" si="288">D709+D710+D711</f>
        <v>0</v>
      </c>
      <c r="E708" s="54">
        <f t="shared" si="288"/>
        <v>0</v>
      </c>
      <c r="F708" s="54">
        <f t="shared" ref="F708" si="289">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7.6" hidden="1" customHeight="1" x14ac:dyDescent="0.25">
      <c r="A712" s="42"/>
      <c r="B712" s="174" t="s">
        <v>84</v>
      </c>
      <c r="C712" s="133"/>
      <c r="D712" s="54">
        <f t="shared" ref="D712:E712" si="290">D713+D714+D715</f>
        <v>0</v>
      </c>
      <c r="E712" s="54">
        <f t="shared" si="290"/>
        <v>0</v>
      </c>
      <c r="F712" s="54">
        <f t="shared" ref="F712" si="291">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9.45" hidden="1" customHeight="1" x14ac:dyDescent="0.25">
      <c r="A716" s="42"/>
      <c r="B716" s="174" t="s">
        <v>85</v>
      </c>
      <c r="C716" s="133"/>
      <c r="D716" s="54">
        <f t="shared" ref="D716:E716" si="292">D717+D718+D719</f>
        <v>0</v>
      </c>
      <c r="E716" s="54">
        <f t="shared" si="292"/>
        <v>0</v>
      </c>
      <c r="F716" s="54">
        <f t="shared" ref="F716" si="293">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74" t="s">
        <v>86</v>
      </c>
      <c r="C720" s="133"/>
      <c r="D720" s="54">
        <f t="shared" ref="D720:E720" si="294">D721+D722+D723</f>
        <v>0</v>
      </c>
      <c r="E720" s="54">
        <f t="shared" si="294"/>
        <v>0</v>
      </c>
      <c r="F720" s="54">
        <f t="shared" ref="F720" si="295">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1" customFormat="1" ht="28.15" hidden="1" customHeight="1" x14ac:dyDescent="0.25">
      <c r="A724" s="42"/>
      <c r="B724" s="174" t="s">
        <v>87</v>
      </c>
      <c r="C724" s="133"/>
      <c r="D724" s="54">
        <f t="shared" ref="D724:E724" si="296">D725+D726+D727</f>
        <v>0</v>
      </c>
      <c r="E724" s="54">
        <f t="shared" si="296"/>
        <v>0</v>
      </c>
      <c r="F724" s="54">
        <f t="shared" ref="F724" si="297">F725+F726+F727</f>
        <v>0</v>
      </c>
    </row>
    <row r="725" spans="1:6" s="21" customFormat="1" ht="12.75" hidden="1" x14ac:dyDescent="0.25">
      <c r="A725" s="42"/>
      <c r="B725" s="42"/>
      <c r="C725" s="20" t="s">
        <v>74</v>
      </c>
      <c r="D725" s="55"/>
      <c r="E725" s="55"/>
      <c r="F725" s="55"/>
    </row>
    <row r="726" spans="1:6" s="21" customFormat="1" ht="12.75" hidden="1" x14ac:dyDescent="0.25">
      <c r="A726" s="42"/>
      <c r="B726" s="42"/>
      <c r="C726" s="20" t="s">
        <v>72</v>
      </c>
      <c r="D726" s="55"/>
      <c r="E726" s="55"/>
      <c r="F726" s="55"/>
    </row>
    <row r="727" spans="1:6" s="21" customFormat="1" ht="12.75" hidden="1" x14ac:dyDescent="0.25">
      <c r="A727" s="42"/>
      <c r="B727" s="42"/>
      <c r="C727" s="20" t="s">
        <v>75</v>
      </c>
      <c r="D727" s="55"/>
      <c r="E727" s="55"/>
      <c r="F727" s="55"/>
    </row>
    <row r="728" spans="1:6" s="24" customFormat="1" ht="25.15" hidden="1" customHeight="1" x14ac:dyDescent="0.25">
      <c r="A728" s="42"/>
      <c r="B728" s="174" t="s">
        <v>88</v>
      </c>
      <c r="C728" s="133"/>
      <c r="D728" s="54">
        <f t="shared" ref="D728:E728" si="298">D729+D730</f>
        <v>0</v>
      </c>
      <c r="E728" s="54">
        <f t="shared" si="298"/>
        <v>0</v>
      </c>
      <c r="F728" s="54">
        <f t="shared" ref="F728" si="299">F729+F730</f>
        <v>0</v>
      </c>
    </row>
    <row r="729" spans="1:6" s="24" customFormat="1" ht="12.75" hidden="1" x14ac:dyDescent="0.25">
      <c r="A729" s="42"/>
      <c r="B729" s="42"/>
      <c r="C729" s="20" t="s">
        <v>74</v>
      </c>
      <c r="D729" s="55"/>
      <c r="E729" s="55"/>
      <c r="F729" s="55"/>
    </row>
    <row r="730" spans="1:6" s="24" customFormat="1" ht="12.75" hidden="1" x14ac:dyDescent="0.25">
      <c r="A730" s="42"/>
      <c r="B730" s="42"/>
      <c r="C730" s="20" t="s">
        <v>72</v>
      </c>
      <c r="D730" s="55"/>
      <c r="E730" s="55"/>
      <c r="F730" s="55"/>
    </row>
    <row r="731" spans="1:6" s="24" customFormat="1" ht="27" hidden="1" customHeight="1" x14ac:dyDescent="0.25">
      <c r="A731" s="42"/>
      <c r="B731" s="174" t="s">
        <v>89</v>
      </c>
      <c r="C731" s="133"/>
      <c r="D731" s="54">
        <f t="shared" ref="D731:E731" si="300">D732+D733+D734</f>
        <v>0</v>
      </c>
      <c r="E731" s="54">
        <f t="shared" si="300"/>
        <v>0</v>
      </c>
      <c r="F731" s="54">
        <f t="shared" ref="F731" si="301">F732+F733+F734</f>
        <v>0</v>
      </c>
    </row>
    <row r="732" spans="1:6" s="24" customFormat="1" ht="12.75" hidden="1" x14ac:dyDescent="0.25">
      <c r="A732" s="42"/>
      <c r="B732" s="42"/>
      <c r="C732" s="20" t="s">
        <v>74</v>
      </c>
      <c r="D732" s="55"/>
      <c r="E732" s="55"/>
      <c r="F732" s="55"/>
    </row>
    <row r="733" spans="1:6" s="24" customFormat="1" ht="12.75" hidden="1" x14ac:dyDescent="0.25">
      <c r="A733" s="42"/>
      <c r="B733" s="42"/>
      <c r="C733" s="20" t="s">
        <v>72</v>
      </c>
      <c r="D733" s="55"/>
      <c r="E733" s="55"/>
      <c r="F733" s="55"/>
    </row>
    <row r="734" spans="1:6" s="24" customFormat="1" ht="12.75" hidden="1" x14ac:dyDescent="0.25">
      <c r="A734" s="42"/>
      <c r="B734" s="42"/>
      <c r="C734" s="20" t="s">
        <v>75</v>
      </c>
      <c r="D734" s="55"/>
      <c r="E734" s="55"/>
      <c r="F734" s="55"/>
    </row>
    <row r="735" spans="1:6" s="8" customFormat="1" ht="27.75" customHeight="1" x14ac:dyDescent="0.2">
      <c r="A735" s="171" t="s">
        <v>124</v>
      </c>
      <c r="B735" s="172"/>
      <c r="C735" s="172"/>
      <c r="D735" s="172"/>
      <c r="E735" s="172"/>
      <c r="F735" s="172"/>
    </row>
    <row r="736" spans="1:6" s="8" customFormat="1" ht="15.75" customHeight="1" x14ac:dyDescent="0.2">
      <c r="A736" s="175" t="s">
        <v>149</v>
      </c>
      <c r="B736" s="176"/>
      <c r="C736" s="176"/>
      <c r="D736" s="50">
        <f t="shared" ref="D736:F736" si="302">D737+D793</f>
        <v>9981699</v>
      </c>
      <c r="E736" s="50">
        <f t="shared" ref="E736" si="303">E737+E793</f>
        <v>9981699</v>
      </c>
      <c r="F736" s="50">
        <f t="shared" si="302"/>
        <v>0</v>
      </c>
    </row>
    <row r="737" spans="1:6" s="43" customFormat="1" ht="18" x14ac:dyDescent="0.25">
      <c r="A737" s="149" t="s">
        <v>156</v>
      </c>
      <c r="B737" s="148"/>
      <c r="C737" s="148"/>
      <c r="D737" s="94">
        <f t="shared" ref="D737:F737" si="304">D738+D747</f>
        <v>8875699</v>
      </c>
      <c r="E737" s="94">
        <f t="shared" ref="E737" si="305">E738+E747</f>
        <v>8875699</v>
      </c>
      <c r="F737" s="94">
        <f t="shared" si="304"/>
        <v>0</v>
      </c>
    </row>
    <row r="738" spans="1:6" s="8" customFormat="1" ht="18.600000000000001" customHeight="1" x14ac:dyDescent="0.2">
      <c r="A738" s="95" t="s">
        <v>162</v>
      </c>
      <c r="B738" s="39"/>
      <c r="C738" s="96"/>
      <c r="D738" s="99">
        <f t="shared" ref="D738:F738" si="306">D739+D745</f>
        <v>1324000</v>
      </c>
      <c r="E738" s="99">
        <f t="shared" ref="E738" si="307">E739+E745</f>
        <v>1324000</v>
      </c>
      <c r="F738" s="99">
        <f t="shared" si="306"/>
        <v>0</v>
      </c>
    </row>
    <row r="739" spans="1:6" s="8" customFormat="1" ht="16.899999999999999" customHeight="1" x14ac:dyDescent="0.2">
      <c r="A739" s="100"/>
      <c r="B739" s="39" t="s">
        <v>163</v>
      </c>
      <c r="C739" s="98"/>
      <c r="D739" s="99">
        <f t="shared" ref="D739:F739" si="308">D740</f>
        <v>1320000</v>
      </c>
      <c r="E739" s="99">
        <f t="shared" si="308"/>
        <v>1320000</v>
      </c>
      <c r="F739" s="99">
        <f t="shared" si="308"/>
        <v>0</v>
      </c>
    </row>
    <row r="740" spans="1:6" s="21" customFormat="1" ht="18" customHeight="1" x14ac:dyDescent="0.25">
      <c r="A740" s="105"/>
      <c r="B740" s="37"/>
      <c r="C740" s="112" t="s">
        <v>8</v>
      </c>
      <c r="D740" s="55">
        <v>1320000</v>
      </c>
      <c r="E740" s="55">
        <v>1320000</v>
      </c>
      <c r="F740" s="55">
        <f>E740-D740</f>
        <v>0</v>
      </c>
    </row>
    <row r="741" spans="1:6" s="8" customFormat="1" ht="13.9" hidden="1" customHeight="1" x14ac:dyDescent="0.2">
      <c r="A741" s="100"/>
      <c r="B741" s="39" t="s">
        <v>9</v>
      </c>
      <c r="C741" s="98"/>
      <c r="D741" s="113"/>
      <c r="E741" s="113"/>
      <c r="F741" s="113"/>
    </row>
    <row r="742" spans="1:6" s="8" customFormat="1" ht="19.149999999999999" hidden="1" customHeight="1" x14ac:dyDescent="0.2">
      <c r="A742" s="100"/>
      <c r="B742" s="39"/>
      <c r="C742" s="98" t="s">
        <v>10</v>
      </c>
      <c r="D742" s="57"/>
      <c r="E742" s="57"/>
      <c r="F742" s="57"/>
    </row>
    <row r="743" spans="1:6" s="23" customFormat="1" ht="26.25" hidden="1" customHeight="1" x14ac:dyDescent="0.25">
      <c r="A743" s="114"/>
      <c r="B743" s="37"/>
      <c r="C743" s="115" t="s">
        <v>11</v>
      </c>
      <c r="D743" s="55"/>
      <c r="E743" s="55"/>
      <c r="F743" s="55"/>
    </row>
    <row r="744" spans="1:6" s="8" customFormat="1" ht="15.6" hidden="1" customHeight="1" x14ac:dyDescent="0.2">
      <c r="A744" s="95"/>
      <c r="B744" s="39" t="s">
        <v>12</v>
      </c>
      <c r="C744" s="98"/>
      <c r="D744" s="57"/>
      <c r="E744" s="57"/>
      <c r="F744" s="57"/>
    </row>
    <row r="745" spans="1:6" s="8" customFormat="1" x14ac:dyDescent="0.2">
      <c r="A745" s="95" t="s">
        <v>164</v>
      </c>
      <c r="B745" s="39"/>
      <c r="C745" s="98"/>
      <c r="D745" s="99">
        <f t="shared" ref="D745:F745" si="309">D746</f>
        <v>4000</v>
      </c>
      <c r="E745" s="99">
        <f t="shared" si="309"/>
        <v>4000</v>
      </c>
      <c r="F745" s="99">
        <f t="shared" si="309"/>
        <v>0</v>
      </c>
    </row>
    <row r="746" spans="1:6" s="8" customFormat="1" x14ac:dyDescent="0.2">
      <c r="A746" s="95"/>
      <c r="B746" s="39" t="s">
        <v>15</v>
      </c>
      <c r="C746" s="98"/>
      <c r="D746" s="57">
        <v>4000</v>
      </c>
      <c r="E746" s="57">
        <v>4000</v>
      </c>
      <c r="F746" s="57">
        <f>E746-D746</f>
        <v>0</v>
      </c>
    </row>
    <row r="747" spans="1:6" s="8" customFormat="1" x14ac:dyDescent="0.2">
      <c r="A747" s="145" t="s">
        <v>157</v>
      </c>
      <c r="B747" s="145"/>
      <c r="C747" s="145"/>
      <c r="D747" s="99">
        <f t="shared" ref="D747:F747" si="310">D748+D765+D772</f>
        <v>7551699</v>
      </c>
      <c r="E747" s="99">
        <f t="shared" ref="E747" si="311">E748+E765+E772</f>
        <v>7551699</v>
      </c>
      <c r="F747" s="99">
        <f t="shared" si="310"/>
        <v>0</v>
      </c>
    </row>
    <row r="748" spans="1:6" s="8" customFormat="1" x14ac:dyDescent="0.2">
      <c r="A748" s="145" t="s">
        <v>165</v>
      </c>
      <c r="B748" s="145"/>
      <c r="C748" s="145"/>
      <c r="D748" s="99">
        <f t="shared" ref="D748:E748" si="312">SUM(D749:D762)</f>
        <v>8653699</v>
      </c>
      <c r="E748" s="99">
        <f t="shared" si="312"/>
        <v>8653699</v>
      </c>
      <c r="F748" s="99">
        <f t="shared" ref="F748" si="313">SUM(F749:F762)</f>
        <v>0</v>
      </c>
    </row>
    <row r="749" spans="1:6" s="8" customFormat="1" ht="18.600000000000001" hidden="1" customHeight="1" x14ac:dyDescent="0.2">
      <c r="A749" s="100"/>
      <c r="B749" s="39" t="s">
        <v>16</v>
      </c>
      <c r="C749" s="98"/>
      <c r="D749" s="57"/>
      <c r="E749" s="57"/>
      <c r="F749" s="57"/>
    </row>
    <row r="750" spans="1:6" s="8" customFormat="1" x14ac:dyDescent="0.2">
      <c r="A750" s="100"/>
      <c r="B750" s="39" t="s">
        <v>17</v>
      </c>
      <c r="C750" s="98"/>
      <c r="D750" s="57">
        <v>6200000</v>
      </c>
      <c r="E750" s="57">
        <v>6200000</v>
      </c>
      <c r="F750" s="57">
        <f>E750-D750</f>
        <v>0</v>
      </c>
    </row>
    <row r="751" spans="1:6" s="8" customFormat="1" hidden="1" x14ac:dyDescent="0.2">
      <c r="A751" s="100"/>
      <c r="B751" s="173" t="s">
        <v>18</v>
      </c>
      <c r="C751" s="173"/>
      <c r="D751" s="57"/>
      <c r="E751" s="57"/>
      <c r="F751" s="57"/>
    </row>
    <row r="752" spans="1:6" s="8" customFormat="1" hidden="1" x14ac:dyDescent="0.2">
      <c r="A752" s="100"/>
      <c r="B752" s="39" t="s">
        <v>19</v>
      </c>
      <c r="C752" s="98"/>
      <c r="D752" s="57"/>
      <c r="E752" s="57"/>
      <c r="F752" s="57"/>
    </row>
    <row r="753" spans="1:6" s="8" customFormat="1" ht="18.600000000000001" hidden="1" customHeight="1" x14ac:dyDescent="0.2">
      <c r="A753" s="102"/>
      <c r="B753" s="39" t="s">
        <v>20</v>
      </c>
      <c r="C753" s="98"/>
      <c r="D753" s="57"/>
      <c r="E753" s="57"/>
      <c r="F753" s="57"/>
    </row>
    <row r="754" spans="1:6" s="8" customFormat="1" ht="32.25" hidden="1" customHeight="1" x14ac:dyDescent="0.2">
      <c r="A754" s="103"/>
      <c r="B754" s="147" t="s">
        <v>21</v>
      </c>
      <c r="C754" s="147"/>
      <c r="D754" s="57"/>
      <c r="E754" s="57"/>
      <c r="F754" s="57"/>
    </row>
    <row r="755" spans="1:6" s="8" customFormat="1" ht="27.6" hidden="1" customHeight="1" x14ac:dyDescent="0.2">
      <c r="A755" s="103"/>
      <c r="B755" s="146" t="s">
        <v>22</v>
      </c>
      <c r="C755" s="146"/>
      <c r="D755" s="57"/>
      <c r="E755" s="57"/>
      <c r="F755" s="57"/>
    </row>
    <row r="756" spans="1:6" s="8" customFormat="1" ht="26.45" hidden="1" customHeight="1" x14ac:dyDescent="0.2">
      <c r="A756" s="103"/>
      <c r="B756" s="147" t="s">
        <v>23</v>
      </c>
      <c r="C756" s="147"/>
      <c r="D756" s="57"/>
      <c r="E756" s="57"/>
      <c r="F756" s="57"/>
    </row>
    <row r="757" spans="1:6" s="8" customFormat="1" ht="18.600000000000001" hidden="1" customHeight="1" x14ac:dyDescent="0.2">
      <c r="A757" s="103"/>
      <c r="B757" s="153" t="s">
        <v>24</v>
      </c>
      <c r="C757" s="153"/>
      <c r="D757" s="57"/>
      <c r="E757" s="57"/>
      <c r="F757" s="57"/>
    </row>
    <row r="758" spans="1:6" s="8" customFormat="1" ht="27.6" hidden="1" customHeight="1" x14ac:dyDescent="0.2">
      <c r="A758" s="103"/>
      <c r="B758" s="147" t="s">
        <v>25</v>
      </c>
      <c r="C758" s="147"/>
      <c r="D758" s="57"/>
      <c r="E758" s="57"/>
      <c r="F758" s="57"/>
    </row>
    <row r="759" spans="1:6" s="8" customFormat="1" ht="30" hidden="1" customHeight="1" x14ac:dyDescent="0.2">
      <c r="A759" s="103"/>
      <c r="B759" s="146" t="s">
        <v>26</v>
      </c>
      <c r="C759" s="146"/>
      <c r="D759" s="57"/>
      <c r="E759" s="57"/>
      <c r="F759" s="57"/>
    </row>
    <row r="760" spans="1:6" s="8" customFormat="1" ht="28.15" hidden="1" customHeight="1" x14ac:dyDescent="0.2">
      <c r="A760" s="103"/>
      <c r="B760" s="146" t="s">
        <v>27</v>
      </c>
      <c r="C760" s="146"/>
      <c r="D760" s="57"/>
      <c r="E760" s="57"/>
      <c r="F760" s="57"/>
    </row>
    <row r="761" spans="1:6" s="8" customFormat="1" ht="18.600000000000001" hidden="1" customHeight="1" x14ac:dyDescent="0.2">
      <c r="A761" s="103"/>
      <c r="B761" s="39" t="s">
        <v>28</v>
      </c>
      <c r="C761" s="98"/>
      <c r="D761" s="57"/>
      <c r="E761" s="57"/>
      <c r="F761" s="57"/>
    </row>
    <row r="762" spans="1:6" s="8" customFormat="1" ht="18.600000000000001" customHeight="1" x14ac:dyDescent="0.2">
      <c r="A762" s="102"/>
      <c r="B762" s="39" t="s">
        <v>29</v>
      </c>
      <c r="C762" s="98"/>
      <c r="D762" s="57">
        <v>2453699</v>
      </c>
      <c r="E762" s="57">
        <v>2453699</v>
      </c>
      <c r="F762" s="57">
        <f>E762-D762</f>
        <v>0</v>
      </c>
    </row>
    <row r="763" spans="1:6" s="8" customFormat="1" ht="15" hidden="1" customHeight="1" x14ac:dyDescent="0.2">
      <c r="A763" s="100" t="s">
        <v>30</v>
      </c>
      <c r="B763" s="98"/>
      <c r="C763" s="104"/>
      <c r="D763" s="99">
        <f t="shared" ref="D763:F763" si="314">D764</f>
        <v>0</v>
      </c>
      <c r="E763" s="99">
        <f t="shared" si="314"/>
        <v>0</v>
      </c>
      <c r="F763" s="99">
        <f t="shared" si="314"/>
        <v>0</v>
      </c>
    </row>
    <row r="764" spans="1:6" s="8" customFormat="1" ht="14.45" hidden="1" customHeight="1" x14ac:dyDescent="0.2">
      <c r="A764" s="102"/>
      <c r="B764" s="39" t="s">
        <v>31</v>
      </c>
      <c r="C764" s="98"/>
      <c r="D764" s="57"/>
      <c r="E764" s="57"/>
      <c r="F764" s="57"/>
    </row>
    <row r="765" spans="1:6" s="8" customFormat="1" x14ac:dyDescent="0.2">
      <c r="A765" s="100" t="s">
        <v>166</v>
      </c>
      <c r="B765" s="98"/>
      <c r="C765" s="39"/>
      <c r="D765" s="99">
        <f t="shared" ref="D765:F765" si="315">D766</f>
        <v>4000</v>
      </c>
      <c r="E765" s="99">
        <f t="shared" si="315"/>
        <v>4000</v>
      </c>
      <c r="F765" s="99">
        <f t="shared" si="315"/>
        <v>0</v>
      </c>
    </row>
    <row r="766" spans="1:6" s="8" customFormat="1" x14ac:dyDescent="0.2">
      <c r="A766" s="100"/>
      <c r="B766" s="39" t="s">
        <v>33</v>
      </c>
      <c r="C766" s="98"/>
      <c r="D766" s="57">
        <v>4000</v>
      </c>
      <c r="E766" s="57">
        <v>4000</v>
      </c>
      <c r="F766" s="57">
        <f>E766-D766</f>
        <v>0</v>
      </c>
    </row>
    <row r="767" spans="1:6" s="8" customFormat="1" ht="12.6" hidden="1" customHeight="1" x14ac:dyDescent="0.2">
      <c r="A767" s="100" t="s">
        <v>90</v>
      </c>
      <c r="B767" s="98"/>
      <c r="C767" s="39"/>
      <c r="D767" s="99">
        <f t="shared" ref="D767:E767" si="316">D768+D769+D771</f>
        <v>0</v>
      </c>
      <c r="E767" s="99">
        <f t="shared" si="316"/>
        <v>0</v>
      </c>
      <c r="F767" s="99">
        <f t="shared" ref="F767" si="317">F768+F769+F771</f>
        <v>0</v>
      </c>
    </row>
    <row r="768" spans="1:6" s="8" customFormat="1" hidden="1" x14ac:dyDescent="0.2">
      <c r="A768" s="100"/>
      <c r="B768" s="98" t="s">
        <v>34</v>
      </c>
      <c r="C768" s="39"/>
      <c r="D768" s="57"/>
      <c r="E768" s="57"/>
      <c r="F768" s="57"/>
    </row>
    <row r="769" spans="1:6" s="24" customFormat="1" ht="12.75" hidden="1" x14ac:dyDescent="0.25">
      <c r="A769" s="105"/>
      <c r="B769" s="154" t="s">
        <v>91</v>
      </c>
      <c r="C769" s="148"/>
      <c r="D769" s="99">
        <f t="shared" ref="D769:F769" si="318">D770</f>
        <v>0</v>
      </c>
      <c r="E769" s="99">
        <f t="shared" si="318"/>
        <v>0</v>
      </c>
      <c r="F769" s="99">
        <f t="shared" si="318"/>
        <v>0</v>
      </c>
    </row>
    <row r="770" spans="1:6" s="24" customFormat="1" ht="33" hidden="1" customHeight="1" x14ac:dyDescent="0.2">
      <c r="A770" s="105"/>
      <c r="B770" s="106"/>
      <c r="C770" s="106" t="s">
        <v>36</v>
      </c>
      <c r="D770" s="57"/>
      <c r="E770" s="57"/>
      <c r="F770" s="57"/>
    </row>
    <row r="771" spans="1:6" s="8" customFormat="1" ht="15" hidden="1" customHeight="1" x14ac:dyDescent="0.2">
      <c r="A771" s="100"/>
      <c r="B771" s="39" t="s">
        <v>37</v>
      </c>
      <c r="C771" s="98"/>
      <c r="D771" s="57"/>
      <c r="E771" s="57"/>
      <c r="F771" s="57"/>
    </row>
    <row r="772" spans="1:6" s="8" customFormat="1" x14ac:dyDescent="0.2">
      <c r="A772" s="145" t="s">
        <v>154</v>
      </c>
      <c r="B772" s="145"/>
      <c r="C772" s="145"/>
      <c r="D772" s="99">
        <f t="shared" ref="D772:E772" si="319">D774+D775+D773</f>
        <v>-1106000</v>
      </c>
      <c r="E772" s="99">
        <f t="shared" si="319"/>
        <v>-1106000</v>
      </c>
      <c r="F772" s="99">
        <f t="shared" ref="F772" si="320">F774+F775+F773</f>
        <v>0</v>
      </c>
    </row>
    <row r="773" spans="1:6" s="8" customFormat="1" ht="18.600000000000001" hidden="1" customHeight="1" x14ac:dyDescent="0.2">
      <c r="A773" s="95"/>
      <c r="B773" s="39" t="s">
        <v>38</v>
      </c>
      <c r="C773" s="98"/>
      <c r="D773" s="57"/>
      <c r="E773" s="57"/>
      <c r="F773" s="57"/>
    </row>
    <row r="774" spans="1:6" s="8" customFormat="1" ht="24.75" customHeight="1" x14ac:dyDescent="0.2">
      <c r="A774" s="95"/>
      <c r="B774" s="146" t="s">
        <v>93</v>
      </c>
      <c r="C774" s="146"/>
      <c r="D774" s="57">
        <v>-1106000</v>
      </c>
      <c r="E774" s="57">
        <v>-1106000</v>
      </c>
      <c r="F774" s="57">
        <f>E774-D774</f>
        <v>0</v>
      </c>
    </row>
    <row r="775" spans="1:6" s="8" customFormat="1" ht="18.600000000000001" hidden="1" customHeight="1" x14ac:dyDescent="0.2">
      <c r="A775" s="95"/>
      <c r="B775" s="39" t="s">
        <v>40</v>
      </c>
      <c r="C775" s="98"/>
      <c r="D775" s="57"/>
      <c r="E775" s="57"/>
      <c r="F775" s="57"/>
    </row>
    <row r="776" spans="1:6" s="21" customFormat="1" ht="13.9" hidden="1" customHeight="1" x14ac:dyDescent="0.25">
      <c r="A776" s="105" t="s">
        <v>45</v>
      </c>
      <c r="B776" s="107"/>
      <c r="C776" s="108"/>
      <c r="D776" s="109"/>
      <c r="E776" s="109"/>
      <c r="F776" s="109"/>
    </row>
    <row r="777" spans="1:6" s="23" customFormat="1" ht="22.15" hidden="1" customHeight="1" x14ac:dyDescent="0.25">
      <c r="A777" s="150" t="s">
        <v>94</v>
      </c>
      <c r="B777" s="150"/>
      <c r="C777" s="150"/>
      <c r="D777" s="109"/>
      <c r="E777" s="109"/>
      <c r="F777" s="109"/>
    </row>
    <row r="778" spans="1:6" s="23" customFormat="1" ht="30.75" hidden="1" customHeight="1" x14ac:dyDescent="0.25">
      <c r="A778" s="110"/>
      <c r="B778" s="151" t="s">
        <v>95</v>
      </c>
      <c r="C778" s="151"/>
      <c r="D778" s="109"/>
      <c r="E778" s="109"/>
      <c r="F778" s="109"/>
    </row>
    <row r="779" spans="1:6" s="23" customFormat="1" ht="30.75" hidden="1" customHeight="1" x14ac:dyDescent="0.2">
      <c r="A779" s="110"/>
      <c r="B779" s="111"/>
      <c r="C779" s="92" t="s">
        <v>46</v>
      </c>
      <c r="D779" s="57"/>
      <c r="E779" s="57"/>
      <c r="F779" s="57"/>
    </row>
    <row r="780" spans="1:6" s="21" customFormat="1" ht="18" hidden="1" customHeight="1" x14ac:dyDescent="0.25">
      <c r="A780" s="105" t="s">
        <v>49</v>
      </c>
      <c r="B780" s="92"/>
      <c r="C780" s="92"/>
      <c r="D780" s="99"/>
      <c r="E780" s="99"/>
      <c r="F780" s="99"/>
    </row>
    <row r="781" spans="1:6" s="23" customFormat="1" ht="29.25" hidden="1" customHeight="1" x14ac:dyDescent="0.25">
      <c r="A781" s="105"/>
      <c r="B781" s="147" t="s">
        <v>50</v>
      </c>
      <c r="C781" s="147"/>
      <c r="D781" s="55"/>
      <c r="E781" s="55"/>
      <c r="F781" s="55"/>
    </row>
    <row r="782" spans="1:6" s="23" customFormat="1" ht="23.45" hidden="1" customHeight="1" x14ac:dyDescent="0.2">
      <c r="A782" s="105"/>
      <c r="B782" s="147" t="s">
        <v>51</v>
      </c>
      <c r="C782" s="148"/>
      <c r="D782" s="57"/>
      <c r="E782" s="57"/>
      <c r="F782" s="57"/>
    </row>
    <row r="783" spans="1:6" s="8" customFormat="1" ht="15.6" hidden="1" customHeight="1" x14ac:dyDescent="0.2">
      <c r="A783" s="95" t="s">
        <v>52</v>
      </c>
      <c r="B783" s="39"/>
      <c r="C783" s="39"/>
      <c r="D783" s="109"/>
      <c r="E783" s="109"/>
      <c r="F783" s="109"/>
    </row>
    <row r="784" spans="1:6" s="8" customFormat="1" ht="28.5" hidden="1" customHeight="1" x14ac:dyDescent="0.2">
      <c r="A784" s="145" t="s">
        <v>53</v>
      </c>
      <c r="B784" s="145"/>
      <c r="C784" s="145"/>
      <c r="D784" s="109"/>
      <c r="E784" s="109"/>
      <c r="F784" s="109"/>
    </row>
    <row r="785" spans="1:6" s="8" customFormat="1" ht="18.600000000000001" hidden="1" customHeight="1" x14ac:dyDescent="0.2">
      <c r="A785" s="95" t="s">
        <v>96</v>
      </c>
      <c r="B785" s="39"/>
      <c r="C785" s="39"/>
      <c r="D785" s="109"/>
      <c r="E785" s="109"/>
      <c r="F785" s="109"/>
    </row>
    <row r="786" spans="1:6" s="8" customFormat="1" ht="18.600000000000001" hidden="1" customHeight="1" x14ac:dyDescent="0.2">
      <c r="A786" s="95"/>
      <c r="B786" s="39" t="s">
        <v>54</v>
      </c>
      <c r="C786" s="39"/>
      <c r="D786" s="57"/>
      <c r="E786" s="57"/>
      <c r="F786" s="57"/>
    </row>
    <row r="787" spans="1:6" s="8" customFormat="1" ht="45.6" hidden="1" customHeight="1" x14ac:dyDescent="0.2">
      <c r="A787" s="95"/>
      <c r="B787" s="144" t="s">
        <v>97</v>
      </c>
      <c r="C787" s="144"/>
      <c r="D787" s="55"/>
      <c r="E787" s="55"/>
      <c r="F787" s="55"/>
    </row>
    <row r="788" spans="1:6" s="8" customFormat="1" ht="30" hidden="1" customHeight="1" x14ac:dyDescent="0.2">
      <c r="A788" s="145" t="s">
        <v>98</v>
      </c>
      <c r="B788" s="145"/>
      <c r="C788" s="145"/>
      <c r="D788" s="99"/>
      <c r="E788" s="99"/>
      <c r="F788" s="99"/>
    </row>
    <row r="789" spans="1:6" s="8" customFormat="1" ht="18.600000000000001" hidden="1" customHeight="1" x14ac:dyDescent="0.2">
      <c r="A789" s="95"/>
      <c r="B789" s="39" t="s">
        <v>58</v>
      </c>
      <c r="C789" s="98"/>
      <c r="D789" s="57"/>
      <c r="E789" s="57"/>
      <c r="F789" s="57"/>
    </row>
    <row r="790" spans="1:6" s="8" customFormat="1" ht="39" hidden="1" customHeight="1" x14ac:dyDescent="0.2">
      <c r="A790" s="95"/>
      <c r="B790" s="146" t="s">
        <v>59</v>
      </c>
      <c r="C790" s="146"/>
      <c r="D790" s="55"/>
      <c r="E790" s="55"/>
      <c r="F790" s="55"/>
    </row>
    <row r="791" spans="1:6" s="8" customFormat="1" ht="18" hidden="1" customHeight="1" x14ac:dyDescent="0.2">
      <c r="A791" s="95"/>
      <c r="B791" s="146" t="s">
        <v>61</v>
      </c>
      <c r="C791" s="146"/>
      <c r="D791" s="57"/>
      <c r="E791" s="57"/>
      <c r="F791" s="57"/>
    </row>
    <row r="792" spans="1:6" s="8" customFormat="1" ht="30.6" hidden="1" customHeight="1" x14ac:dyDescent="0.2">
      <c r="A792" s="95"/>
      <c r="B792" s="147" t="s">
        <v>71</v>
      </c>
      <c r="C792" s="148"/>
      <c r="D792" s="55"/>
      <c r="E792" s="55"/>
      <c r="F792" s="55"/>
    </row>
    <row r="793" spans="1:6" s="43" customFormat="1" ht="18" x14ac:dyDescent="0.25">
      <c r="A793" s="149" t="s">
        <v>155</v>
      </c>
      <c r="B793" s="148"/>
      <c r="C793" s="148"/>
      <c r="D793" s="94">
        <f t="shared" ref="D793:F793" si="321">D794</f>
        <v>1106000</v>
      </c>
      <c r="E793" s="94">
        <f t="shared" si="321"/>
        <v>1106000</v>
      </c>
      <c r="F793" s="94">
        <f t="shared" si="321"/>
        <v>0</v>
      </c>
    </row>
    <row r="794" spans="1:6" s="8" customFormat="1" ht="18.600000000000001" customHeight="1" x14ac:dyDescent="0.2">
      <c r="A794" s="12" t="s">
        <v>157</v>
      </c>
      <c r="B794" s="14"/>
      <c r="C794" s="14"/>
      <c r="D794" s="99">
        <f t="shared" ref="D794:E794" si="322">D795+D798</f>
        <v>1106000</v>
      </c>
      <c r="E794" s="99">
        <f t="shared" si="322"/>
        <v>1106000</v>
      </c>
      <c r="F794" s="99">
        <f t="shared" ref="F794" si="323">F795+F798</f>
        <v>0</v>
      </c>
    </row>
    <row r="795" spans="1:6" s="8" customFormat="1" hidden="1" x14ac:dyDescent="0.2">
      <c r="A795" s="18" t="s">
        <v>102</v>
      </c>
      <c r="B795" s="15"/>
      <c r="C795" s="14"/>
      <c r="D795" s="99">
        <f t="shared" ref="D795:F796" si="324">D796</f>
        <v>0</v>
      </c>
      <c r="E795" s="99">
        <f t="shared" si="324"/>
        <v>0</v>
      </c>
      <c r="F795" s="99">
        <f t="shared" si="324"/>
        <v>0</v>
      </c>
    </row>
    <row r="796" spans="1:6" s="24" customFormat="1" ht="27.6" hidden="1" customHeight="1" x14ac:dyDescent="0.25">
      <c r="A796" s="19"/>
      <c r="B796" s="142" t="s">
        <v>103</v>
      </c>
      <c r="C796" s="143"/>
      <c r="D796" s="109">
        <f t="shared" si="324"/>
        <v>0</v>
      </c>
      <c r="E796" s="109">
        <f t="shared" si="324"/>
        <v>0</v>
      </c>
      <c r="F796" s="109">
        <f t="shared" si="324"/>
        <v>0</v>
      </c>
    </row>
    <row r="797" spans="1:6" s="24" customFormat="1" ht="27" hidden="1" customHeight="1" x14ac:dyDescent="0.25">
      <c r="A797" s="19"/>
      <c r="B797" s="25"/>
      <c r="C797" s="25" t="s">
        <v>35</v>
      </c>
      <c r="D797" s="55"/>
      <c r="E797" s="55"/>
      <c r="F797" s="55"/>
    </row>
    <row r="798" spans="1:6" s="8" customFormat="1" ht="18.600000000000001" customHeight="1" x14ac:dyDescent="0.2">
      <c r="A798" s="12" t="s">
        <v>154</v>
      </c>
      <c r="B798" s="13"/>
      <c r="C798" s="13"/>
      <c r="D798" s="99">
        <f t="shared" ref="D798:F798" si="325">D799</f>
        <v>1106000</v>
      </c>
      <c r="E798" s="99">
        <f t="shared" si="325"/>
        <v>1106000</v>
      </c>
      <c r="F798" s="99">
        <f t="shared" si="325"/>
        <v>0</v>
      </c>
    </row>
    <row r="799" spans="1:6" s="8" customFormat="1" ht="16.149999999999999" customHeight="1" x14ac:dyDescent="0.2">
      <c r="A799" s="14"/>
      <c r="B799" s="14" t="s">
        <v>39</v>
      </c>
      <c r="C799" s="14"/>
      <c r="D799" s="52">
        <v>1106000</v>
      </c>
      <c r="E799" s="52">
        <v>1106000</v>
      </c>
      <c r="F799" s="52">
        <f>E799-D799</f>
        <v>0</v>
      </c>
    </row>
    <row r="802" spans="1:6" x14ac:dyDescent="0.2">
      <c r="A802" s="127" t="s">
        <v>194</v>
      </c>
      <c r="B802" s="84"/>
      <c r="C802" s="83"/>
      <c r="D802" s="85"/>
      <c r="E802" s="85"/>
      <c r="F802" s="85"/>
    </row>
    <row r="803" spans="1:6" x14ac:dyDescent="0.2">
      <c r="A803" s="129" t="s">
        <v>196</v>
      </c>
      <c r="B803" s="129"/>
      <c r="C803" s="129"/>
      <c r="D803" s="129"/>
      <c r="E803" s="129"/>
      <c r="F803" s="129"/>
    </row>
    <row r="804" spans="1:6" x14ac:dyDescent="0.2">
      <c r="A804" s="129" t="s">
        <v>197</v>
      </c>
      <c r="B804" s="129"/>
      <c r="C804" s="129"/>
      <c r="D804" s="129"/>
      <c r="E804" s="129"/>
      <c r="F804" s="129"/>
    </row>
  </sheetData>
  <mergeCells count="297">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F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F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2"/>
  <sheetViews>
    <sheetView zoomScaleNormal="100" zoomScaleSheetLayoutView="100" workbookViewId="0">
      <selection activeCell="E1" sqref="E1"/>
    </sheetView>
  </sheetViews>
  <sheetFormatPr defaultRowHeight="12.75" x14ac:dyDescent="0.2"/>
  <cols>
    <col min="1" max="1" width="4.5703125" style="45" customWidth="1"/>
    <col min="2" max="2" width="58.85546875" style="44" customWidth="1"/>
    <col min="3" max="5" width="20" style="45" customWidth="1"/>
    <col min="6" max="237" width="9.140625" style="45"/>
    <col min="238" max="238" width="5.140625" style="45" customWidth="1"/>
    <col min="239" max="239" width="60.42578125" style="45" customWidth="1"/>
    <col min="240" max="240" width="10" style="45" customWidth="1"/>
    <col min="241" max="241" width="10.7109375" style="45" customWidth="1"/>
    <col min="242" max="242" width="14.140625" style="45" customWidth="1"/>
    <col min="243" max="243" width="10.7109375" style="45" customWidth="1"/>
    <col min="244" max="244" width="10.140625" style="45" customWidth="1"/>
    <col min="245" max="245" width="9.85546875" style="45" customWidth="1"/>
    <col min="246" max="246" width="10.28515625" style="45" customWidth="1"/>
    <col min="247" max="493" width="9.140625" style="45"/>
    <col min="494" max="494" width="5.140625" style="45" customWidth="1"/>
    <col min="495" max="495" width="60.42578125" style="45" customWidth="1"/>
    <col min="496" max="496" width="10" style="45" customWidth="1"/>
    <col min="497" max="497" width="10.7109375" style="45" customWidth="1"/>
    <col min="498" max="498" width="14.140625" style="45" customWidth="1"/>
    <col min="499" max="499" width="10.7109375" style="45" customWidth="1"/>
    <col min="500" max="500" width="10.140625" style="45" customWidth="1"/>
    <col min="501" max="501" width="9.85546875" style="45" customWidth="1"/>
    <col min="502" max="502" width="10.28515625" style="45" customWidth="1"/>
    <col min="503" max="749" width="9.140625" style="45"/>
    <col min="750" max="750" width="5.140625" style="45" customWidth="1"/>
    <col min="751" max="751" width="60.42578125" style="45" customWidth="1"/>
    <col min="752" max="752" width="10" style="45" customWidth="1"/>
    <col min="753" max="753" width="10.7109375" style="45" customWidth="1"/>
    <col min="754" max="754" width="14.140625" style="45" customWidth="1"/>
    <col min="755" max="755" width="10.7109375" style="45" customWidth="1"/>
    <col min="756" max="756" width="10.140625" style="45" customWidth="1"/>
    <col min="757" max="757" width="9.85546875" style="45" customWidth="1"/>
    <col min="758" max="758" width="10.28515625" style="45" customWidth="1"/>
    <col min="759" max="1005" width="9.140625" style="45"/>
    <col min="1006" max="1006" width="5.140625" style="45" customWidth="1"/>
    <col min="1007" max="1007" width="60.42578125" style="45" customWidth="1"/>
    <col min="1008" max="1008" width="10" style="45" customWidth="1"/>
    <col min="1009" max="1009" width="10.7109375" style="45" customWidth="1"/>
    <col min="1010" max="1010" width="14.140625" style="45" customWidth="1"/>
    <col min="1011" max="1011" width="10.7109375" style="45" customWidth="1"/>
    <col min="1012" max="1012" width="10.140625" style="45" customWidth="1"/>
    <col min="1013" max="1013" width="9.85546875" style="45" customWidth="1"/>
    <col min="1014" max="1014" width="10.28515625" style="45" customWidth="1"/>
    <col min="1015" max="1261" width="9.140625" style="45"/>
    <col min="1262" max="1262" width="5.140625" style="45" customWidth="1"/>
    <col min="1263" max="1263" width="60.42578125" style="45" customWidth="1"/>
    <col min="1264" max="1264" width="10" style="45" customWidth="1"/>
    <col min="1265" max="1265" width="10.7109375" style="45" customWidth="1"/>
    <col min="1266" max="1266" width="14.140625" style="45" customWidth="1"/>
    <col min="1267" max="1267" width="10.7109375" style="45" customWidth="1"/>
    <col min="1268" max="1268" width="10.140625" style="45" customWidth="1"/>
    <col min="1269" max="1269" width="9.85546875" style="45" customWidth="1"/>
    <col min="1270" max="1270" width="10.28515625" style="45" customWidth="1"/>
    <col min="1271" max="1517" width="9.140625" style="45"/>
    <col min="1518" max="1518" width="5.140625" style="45" customWidth="1"/>
    <col min="1519" max="1519" width="60.42578125" style="45" customWidth="1"/>
    <col min="1520" max="1520" width="10" style="45" customWidth="1"/>
    <col min="1521" max="1521" width="10.7109375" style="45" customWidth="1"/>
    <col min="1522" max="1522" width="14.140625" style="45" customWidth="1"/>
    <col min="1523" max="1523" width="10.7109375" style="45" customWidth="1"/>
    <col min="1524" max="1524" width="10.140625" style="45" customWidth="1"/>
    <col min="1525" max="1525" width="9.85546875" style="45" customWidth="1"/>
    <col min="1526" max="1526" width="10.28515625" style="45" customWidth="1"/>
    <col min="1527" max="1773" width="9.140625" style="45"/>
    <col min="1774" max="1774" width="5.140625" style="45" customWidth="1"/>
    <col min="1775" max="1775" width="60.42578125" style="45" customWidth="1"/>
    <col min="1776" max="1776" width="10" style="45" customWidth="1"/>
    <col min="1777" max="1777" width="10.7109375" style="45" customWidth="1"/>
    <col min="1778" max="1778" width="14.140625" style="45" customWidth="1"/>
    <col min="1779" max="1779" width="10.7109375" style="45" customWidth="1"/>
    <col min="1780" max="1780" width="10.140625" style="45" customWidth="1"/>
    <col min="1781" max="1781" width="9.85546875" style="45" customWidth="1"/>
    <col min="1782" max="1782" width="10.28515625" style="45" customWidth="1"/>
    <col min="1783" max="2029" width="9.140625" style="45"/>
    <col min="2030" max="2030" width="5.140625" style="45" customWidth="1"/>
    <col min="2031" max="2031" width="60.42578125" style="45" customWidth="1"/>
    <col min="2032" max="2032" width="10" style="45" customWidth="1"/>
    <col min="2033" max="2033" width="10.7109375" style="45" customWidth="1"/>
    <col min="2034" max="2034" width="14.140625" style="45" customWidth="1"/>
    <col min="2035" max="2035" width="10.7109375" style="45" customWidth="1"/>
    <col min="2036" max="2036" width="10.140625" style="45" customWidth="1"/>
    <col min="2037" max="2037" width="9.85546875" style="45" customWidth="1"/>
    <col min="2038" max="2038" width="10.28515625" style="45" customWidth="1"/>
    <col min="2039" max="2285" width="9.140625" style="45"/>
    <col min="2286" max="2286" width="5.140625" style="45" customWidth="1"/>
    <col min="2287" max="2287" width="60.42578125" style="45" customWidth="1"/>
    <col min="2288" max="2288" width="10" style="45" customWidth="1"/>
    <col min="2289" max="2289" width="10.7109375" style="45" customWidth="1"/>
    <col min="2290" max="2290" width="14.140625" style="45" customWidth="1"/>
    <col min="2291" max="2291" width="10.7109375" style="45" customWidth="1"/>
    <col min="2292" max="2292" width="10.140625" style="45" customWidth="1"/>
    <col min="2293" max="2293" width="9.85546875" style="45" customWidth="1"/>
    <col min="2294" max="2294" width="10.28515625" style="45" customWidth="1"/>
    <col min="2295" max="2541" width="9.140625" style="45"/>
    <col min="2542" max="2542" width="5.140625" style="45" customWidth="1"/>
    <col min="2543" max="2543" width="60.42578125" style="45" customWidth="1"/>
    <col min="2544" max="2544" width="10" style="45" customWidth="1"/>
    <col min="2545" max="2545" width="10.7109375" style="45" customWidth="1"/>
    <col min="2546" max="2546" width="14.140625" style="45" customWidth="1"/>
    <col min="2547" max="2547" width="10.7109375" style="45" customWidth="1"/>
    <col min="2548" max="2548" width="10.140625" style="45" customWidth="1"/>
    <col min="2549" max="2549" width="9.85546875" style="45" customWidth="1"/>
    <col min="2550" max="2550" width="10.28515625" style="45" customWidth="1"/>
    <col min="2551" max="2797" width="9.140625" style="45"/>
    <col min="2798" max="2798" width="5.140625" style="45" customWidth="1"/>
    <col min="2799" max="2799" width="60.42578125" style="45" customWidth="1"/>
    <col min="2800" max="2800" width="10" style="45" customWidth="1"/>
    <col min="2801" max="2801" width="10.7109375" style="45" customWidth="1"/>
    <col min="2802" max="2802" width="14.140625" style="45" customWidth="1"/>
    <col min="2803" max="2803" width="10.7109375" style="45" customWidth="1"/>
    <col min="2804" max="2804" width="10.140625" style="45" customWidth="1"/>
    <col min="2805" max="2805" width="9.85546875" style="45" customWidth="1"/>
    <col min="2806" max="2806" width="10.28515625" style="45" customWidth="1"/>
    <col min="2807" max="3053" width="9.140625" style="45"/>
    <col min="3054" max="3054" width="5.140625" style="45" customWidth="1"/>
    <col min="3055" max="3055" width="60.42578125" style="45" customWidth="1"/>
    <col min="3056" max="3056" width="10" style="45" customWidth="1"/>
    <col min="3057" max="3057" width="10.7109375" style="45" customWidth="1"/>
    <col min="3058" max="3058" width="14.140625" style="45" customWidth="1"/>
    <col min="3059" max="3059" width="10.7109375" style="45" customWidth="1"/>
    <col min="3060" max="3060" width="10.140625" style="45" customWidth="1"/>
    <col min="3061" max="3061" width="9.85546875" style="45" customWidth="1"/>
    <col min="3062" max="3062" width="10.28515625" style="45" customWidth="1"/>
    <col min="3063" max="3309" width="9.140625" style="45"/>
    <col min="3310" max="3310" width="5.140625" style="45" customWidth="1"/>
    <col min="3311" max="3311" width="60.42578125" style="45" customWidth="1"/>
    <col min="3312" max="3312" width="10" style="45" customWidth="1"/>
    <col min="3313" max="3313" width="10.7109375" style="45" customWidth="1"/>
    <col min="3314" max="3314" width="14.140625" style="45" customWidth="1"/>
    <col min="3315" max="3315" width="10.7109375" style="45" customWidth="1"/>
    <col min="3316" max="3316" width="10.140625" style="45" customWidth="1"/>
    <col min="3317" max="3317" width="9.85546875" style="45" customWidth="1"/>
    <col min="3318" max="3318" width="10.28515625" style="45" customWidth="1"/>
    <col min="3319" max="3565" width="9.140625" style="45"/>
    <col min="3566" max="3566" width="5.140625" style="45" customWidth="1"/>
    <col min="3567" max="3567" width="60.42578125" style="45" customWidth="1"/>
    <col min="3568" max="3568" width="10" style="45" customWidth="1"/>
    <col min="3569" max="3569" width="10.7109375" style="45" customWidth="1"/>
    <col min="3570" max="3570" width="14.140625" style="45" customWidth="1"/>
    <col min="3571" max="3571" width="10.7109375" style="45" customWidth="1"/>
    <col min="3572" max="3572" width="10.140625" style="45" customWidth="1"/>
    <col min="3573" max="3573" width="9.85546875" style="45" customWidth="1"/>
    <col min="3574" max="3574" width="10.28515625" style="45" customWidth="1"/>
    <col min="3575" max="3821" width="9.140625" style="45"/>
    <col min="3822" max="3822" width="5.140625" style="45" customWidth="1"/>
    <col min="3823" max="3823" width="60.42578125" style="45" customWidth="1"/>
    <col min="3824" max="3824" width="10" style="45" customWidth="1"/>
    <col min="3825" max="3825" width="10.7109375" style="45" customWidth="1"/>
    <col min="3826" max="3826" width="14.140625" style="45" customWidth="1"/>
    <col min="3827" max="3827" width="10.7109375" style="45" customWidth="1"/>
    <col min="3828" max="3828" width="10.140625" style="45" customWidth="1"/>
    <col min="3829" max="3829" width="9.85546875" style="45" customWidth="1"/>
    <col min="3830" max="3830" width="10.28515625" style="45" customWidth="1"/>
    <col min="3831" max="4077" width="9.140625" style="45"/>
    <col min="4078" max="4078" width="5.140625" style="45" customWidth="1"/>
    <col min="4079" max="4079" width="60.42578125" style="45" customWidth="1"/>
    <col min="4080" max="4080" width="10" style="45" customWidth="1"/>
    <col min="4081" max="4081" width="10.7109375" style="45" customWidth="1"/>
    <col min="4082" max="4082" width="14.140625" style="45" customWidth="1"/>
    <col min="4083" max="4083" width="10.7109375" style="45" customWidth="1"/>
    <col min="4084" max="4084" width="10.140625" style="45" customWidth="1"/>
    <col min="4085" max="4085" width="9.85546875" style="45" customWidth="1"/>
    <col min="4086" max="4086" width="10.28515625" style="45" customWidth="1"/>
    <col min="4087" max="4333" width="9.140625" style="45"/>
    <col min="4334" max="4334" width="5.140625" style="45" customWidth="1"/>
    <col min="4335" max="4335" width="60.42578125" style="45" customWidth="1"/>
    <col min="4336" max="4336" width="10" style="45" customWidth="1"/>
    <col min="4337" max="4337" width="10.7109375" style="45" customWidth="1"/>
    <col min="4338" max="4338" width="14.140625" style="45" customWidth="1"/>
    <col min="4339" max="4339" width="10.7109375" style="45" customWidth="1"/>
    <col min="4340" max="4340" width="10.140625" style="45" customWidth="1"/>
    <col min="4341" max="4341" width="9.85546875" style="45" customWidth="1"/>
    <col min="4342" max="4342" width="10.28515625" style="45" customWidth="1"/>
    <col min="4343" max="4589" width="9.140625" style="45"/>
    <col min="4590" max="4590" width="5.140625" style="45" customWidth="1"/>
    <col min="4591" max="4591" width="60.42578125" style="45" customWidth="1"/>
    <col min="4592" max="4592" width="10" style="45" customWidth="1"/>
    <col min="4593" max="4593" width="10.7109375" style="45" customWidth="1"/>
    <col min="4594" max="4594" width="14.140625" style="45" customWidth="1"/>
    <col min="4595" max="4595" width="10.7109375" style="45" customWidth="1"/>
    <col min="4596" max="4596" width="10.140625" style="45" customWidth="1"/>
    <col min="4597" max="4597" width="9.85546875" style="45" customWidth="1"/>
    <col min="4598" max="4598" width="10.28515625" style="45" customWidth="1"/>
    <col min="4599" max="4845" width="9.140625" style="45"/>
    <col min="4846" max="4846" width="5.140625" style="45" customWidth="1"/>
    <col min="4847" max="4847" width="60.42578125" style="45" customWidth="1"/>
    <col min="4848" max="4848" width="10" style="45" customWidth="1"/>
    <col min="4849" max="4849" width="10.7109375" style="45" customWidth="1"/>
    <col min="4850" max="4850" width="14.140625" style="45" customWidth="1"/>
    <col min="4851" max="4851" width="10.7109375" style="45" customWidth="1"/>
    <col min="4852" max="4852" width="10.140625" style="45" customWidth="1"/>
    <col min="4853" max="4853" width="9.85546875" style="45" customWidth="1"/>
    <col min="4854" max="4854" width="10.28515625" style="45" customWidth="1"/>
    <col min="4855" max="5101" width="9.140625" style="45"/>
    <col min="5102" max="5102" width="5.140625" style="45" customWidth="1"/>
    <col min="5103" max="5103" width="60.42578125" style="45" customWidth="1"/>
    <col min="5104" max="5104" width="10" style="45" customWidth="1"/>
    <col min="5105" max="5105" width="10.7109375" style="45" customWidth="1"/>
    <col min="5106" max="5106" width="14.140625" style="45" customWidth="1"/>
    <col min="5107" max="5107" width="10.7109375" style="45" customWidth="1"/>
    <col min="5108" max="5108" width="10.140625" style="45" customWidth="1"/>
    <col min="5109" max="5109" width="9.85546875" style="45" customWidth="1"/>
    <col min="5110" max="5110" width="10.28515625" style="45" customWidth="1"/>
    <col min="5111" max="5357" width="9.140625" style="45"/>
    <col min="5358" max="5358" width="5.140625" style="45" customWidth="1"/>
    <col min="5359" max="5359" width="60.42578125" style="45" customWidth="1"/>
    <col min="5360" max="5360" width="10" style="45" customWidth="1"/>
    <col min="5361" max="5361" width="10.7109375" style="45" customWidth="1"/>
    <col min="5362" max="5362" width="14.140625" style="45" customWidth="1"/>
    <col min="5363" max="5363" width="10.7109375" style="45" customWidth="1"/>
    <col min="5364" max="5364" width="10.140625" style="45" customWidth="1"/>
    <col min="5365" max="5365" width="9.85546875" style="45" customWidth="1"/>
    <col min="5366" max="5366" width="10.28515625" style="45" customWidth="1"/>
    <col min="5367" max="5613" width="9.140625" style="45"/>
    <col min="5614" max="5614" width="5.140625" style="45" customWidth="1"/>
    <col min="5615" max="5615" width="60.42578125" style="45" customWidth="1"/>
    <col min="5616" max="5616" width="10" style="45" customWidth="1"/>
    <col min="5617" max="5617" width="10.7109375" style="45" customWidth="1"/>
    <col min="5618" max="5618" width="14.140625" style="45" customWidth="1"/>
    <col min="5619" max="5619" width="10.7109375" style="45" customWidth="1"/>
    <col min="5620" max="5620" width="10.140625" style="45" customWidth="1"/>
    <col min="5621" max="5621" width="9.85546875" style="45" customWidth="1"/>
    <col min="5622" max="5622" width="10.28515625" style="45" customWidth="1"/>
    <col min="5623" max="5869" width="9.140625" style="45"/>
    <col min="5870" max="5870" width="5.140625" style="45" customWidth="1"/>
    <col min="5871" max="5871" width="60.42578125" style="45" customWidth="1"/>
    <col min="5872" max="5872" width="10" style="45" customWidth="1"/>
    <col min="5873" max="5873" width="10.7109375" style="45" customWidth="1"/>
    <col min="5874" max="5874" width="14.140625" style="45" customWidth="1"/>
    <col min="5875" max="5875" width="10.7109375" style="45" customWidth="1"/>
    <col min="5876" max="5876" width="10.140625" style="45" customWidth="1"/>
    <col min="5877" max="5877" width="9.85546875" style="45" customWidth="1"/>
    <col min="5878" max="5878" width="10.28515625" style="45" customWidth="1"/>
    <col min="5879" max="6125" width="9.140625" style="45"/>
    <col min="6126" max="6126" width="5.140625" style="45" customWidth="1"/>
    <col min="6127" max="6127" width="60.42578125" style="45" customWidth="1"/>
    <col min="6128" max="6128" width="10" style="45" customWidth="1"/>
    <col min="6129" max="6129" width="10.7109375" style="45" customWidth="1"/>
    <col min="6130" max="6130" width="14.140625" style="45" customWidth="1"/>
    <col min="6131" max="6131" width="10.7109375" style="45" customWidth="1"/>
    <col min="6132" max="6132" width="10.140625" style="45" customWidth="1"/>
    <col min="6133" max="6133" width="9.85546875" style="45" customWidth="1"/>
    <col min="6134" max="6134" width="10.28515625" style="45" customWidth="1"/>
    <col min="6135" max="6381" width="9.140625" style="45"/>
    <col min="6382" max="6382" width="5.140625" style="45" customWidth="1"/>
    <col min="6383" max="6383" width="60.42578125" style="45" customWidth="1"/>
    <col min="6384" max="6384" width="10" style="45" customWidth="1"/>
    <col min="6385" max="6385" width="10.7109375" style="45" customWidth="1"/>
    <col min="6386" max="6386" width="14.140625" style="45" customWidth="1"/>
    <col min="6387" max="6387" width="10.7109375" style="45" customWidth="1"/>
    <col min="6388" max="6388" width="10.140625" style="45" customWidth="1"/>
    <col min="6389" max="6389" width="9.85546875" style="45" customWidth="1"/>
    <col min="6390" max="6390" width="10.28515625" style="45" customWidth="1"/>
    <col min="6391" max="6637" width="9.140625" style="45"/>
    <col min="6638" max="6638" width="5.140625" style="45" customWidth="1"/>
    <col min="6639" max="6639" width="60.42578125" style="45" customWidth="1"/>
    <col min="6640" max="6640" width="10" style="45" customWidth="1"/>
    <col min="6641" max="6641" width="10.7109375" style="45" customWidth="1"/>
    <col min="6642" max="6642" width="14.140625" style="45" customWidth="1"/>
    <col min="6643" max="6643" width="10.7109375" style="45" customWidth="1"/>
    <col min="6644" max="6644" width="10.140625" style="45" customWidth="1"/>
    <col min="6645" max="6645" width="9.85546875" style="45" customWidth="1"/>
    <col min="6646" max="6646" width="10.28515625" style="45" customWidth="1"/>
    <col min="6647" max="6893" width="9.140625" style="45"/>
    <col min="6894" max="6894" width="5.140625" style="45" customWidth="1"/>
    <col min="6895" max="6895" width="60.42578125" style="45" customWidth="1"/>
    <col min="6896" max="6896" width="10" style="45" customWidth="1"/>
    <col min="6897" max="6897" width="10.7109375" style="45" customWidth="1"/>
    <col min="6898" max="6898" width="14.140625" style="45" customWidth="1"/>
    <col min="6899" max="6899" width="10.7109375" style="45" customWidth="1"/>
    <col min="6900" max="6900" width="10.140625" style="45" customWidth="1"/>
    <col min="6901" max="6901" width="9.85546875" style="45" customWidth="1"/>
    <col min="6902" max="6902" width="10.28515625" style="45" customWidth="1"/>
    <col min="6903" max="7149" width="9.140625" style="45"/>
    <col min="7150" max="7150" width="5.140625" style="45" customWidth="1"/>
    <col min="7151" max="7151" width="60.42578125" style="45" customWidth="1"/>
    <col min="7152" max="7152" width="10" style="45" customWidth="1"/>
    <col min="7153" max="7153" width="10.7109375" style="45" customWidth="1"/>
    <col min="7154" max="7154" width="14.140625" style="45" customWidth="1"/>
    <col min="7155" max="7155" width="10.7109375" style="45" customWidth="1"/>
    <col min="7156" max="7156" width="10.140625" style="45" customWidth="1"/>
    <col min="7157" max="7157" width="9.85546875" style="45" customWidth="1"/>
    <col min="7158" max="7158" width="10.28515625" style="45" customWidth="1"/>
    <col min="7159" max="7405" width="9.140625" style="45"/>
    <col min="7406" max="7406" width="5.140625" style="45" customWidth="1"/>
    <col min="7407" max="7407" width="60.42578125" style="45" customWidth="1"/>
    <col min="7408" max="7408" width="10" style="45" customWidth="1"/>
    <col min="7409" max="7409" width="10.7109375" style="45" customWidth="1"/>
    <col min="7410" max="7410" width="14.140625" style="45" customWidth="1"/>
    <col min="7411" max="7411" width="10.7109375" style="45" customWidth="1"/>
    <col min="7412" max="7412" width="10.140625" style="45" customWidth="1"/>
    <col min="7413" max="7413" width="9.85546875" style="45" customWidth="1"/>
    <col min="7414" max="7414" width="10.28515625" style="45" customWidth="1"/>
    <col min="7415" max="7661" width="9.140625" style="45"/>
    <col min="7662" max="7662" width="5.140625" style="45" customWidth="1"/>
    <col min="7663" max="7663" width="60.42578125" style="45" customWidth="1"/>
    <col min="7664" max="7664" width="10" style="45" customWidth="1"/>
    <col min="7665" max="7665" width="10.7109375" style="45" customWidth="1"/>
    <col min="7666" max="7666" width="14.140625" style="45" customWidth="1"/>
    <col min="7667" max="7667" width="10.7109375" style="45" customWidth="1"/>
    <col min="7668" max="7668" width="10.140625" style="45" customWidth="1"/>
    <col min="7669" max="7669" width="9.85546875" style="45" customWidth="1"/>
    <col min="7670" max="7670" width="10.28515625" style="45" customWidth="1"/>
    <col min="7671" max="7917" width="9.140625" style="45"/>
    <col min="7918" max="7918" width="5.140625" style="45" customWidth="1"/>
    <col min="7919" max="7919" width="60.42578125" style="45" customWidth="1"/>
    <col min="7920" max="7920" width="10" style="45" customWidth="1"/>
    <col min="7921" max="7921" width="10.7109375" style="45" customWidth="1"/>
    <col min="7922" max="7922" width="14.140625" style="45" customWidth="1"/>
    <col min="7923" max="7923" width="10.7109375" style="45" customWidth="1"/>
    <col min="7924" max="7924" width="10.140625" style="45" customWidth="1"/>
    <col min="7925" max="7925" width="9.85546875" style="45" customWidth="1"/>
    <col min="7926" max="7926" width="10.28515625" style="45" customWidth="1"/>
    <col min="7927" max="8173" width="9.140625" style="45"/>
    <col min="8174" max="8174" width="5.140625" style="45" customWidth="1"/>
    <col min="8175" max="8175" width="60.42578125" style="45" customWidth="1"/>
    <col min="8176" max="8176" width="10" style="45" customWidth="1"/>
    <col min="8177" max="8177" width="10.7109375" style="45" customWidth="1"/>
    <col min="8178" max="8178" width="14.140625" style="45" customWidth="1"/>
    <col min="8179" max="8179" width="10.7109375" style="45" customWidth="1"/>
    <col min="8180" max="8180" width="10.140625" style="45" customWidth="1"/>
    <col min="8181" max="8181" width="9.85546875" style="45" customWidth="1"/>
    <col min="8182" max="8182" width="10.28515625" style="45" customWidth="1"/>
    <col min="8183" max="8429" width="9.140625" style="45"/>
    <col min="8430" max="8430" width="5.140625" style="45" customWidth="1"/>
    <col min="8431" max="8431" width="60.42578125" style="45" customWidth="1"/>
    <col min="8432" max="8432" width="10" style="45" customWidth="1"/>
    <col min="8433" max="8433" width="10.7109375" style="45" customWidth="1"/>
    <col min="8434" max="8434" width="14.140625" style="45" customWidth="1"/>
    <col min="8435" max="8435" width="10.7109375" style="45" customWidth="1"/>
    <col min="8436" max="8436" width="10.140625" style="45" customWidth="1"/>
    <col min="8437" max="8437" width="9.85546875" style="45" customWidth="1"/>
    <col min="8438" max="8438" width="10.28515625" style="45" customWidth="1"/>
    <col min="8439" max="8685" width="9.140625" style="45"/>
    <col min="8686" max="8686" width="5.140625" style="45" customWidth="1"/>
    <col min="8687" max="8687" width="60.42578125" style="45" customWidth="1"/>
    <col min="8688" max="8688" width="10" style="45" customWidth="1"/>
    <col min="8689" max="8689" width="10.7109375" style="45" customWidth="1"/>
    <col min="8690" max="8690" width="14.140625" style="45" customWidth="1"/>
    <col min="8691" max="8691" width="10.7109375" style="45" customWidth="1"/>
    <col min="8692" max="8692" width="10.140625" style="45" customWidth="1"/>
    <col min="8693" max="8693" width="9.85546875" style="45" customWidth="1"/>
    <col min="8694" max="8694" width="10.28515625" style="45" customWidth="1"/>
    <col min="8695" max="8941" width="9.140625" style="45"/>
    <col min="8942" max="8942" width="5.140625" style="45" customWidth="1"/>
    <col min="8943" max="8943" width="60.42578125" style="45" customWidth="1"/>
    <col min="8944" max="8944" width="10" style="45" customWidth="1"/>
    <col min="8945" max="8945" width="10.7109375" style="45" customWidth="1"/>
    <col min="8946" max="8946" width="14.140625" style="45" customWidth="1"/>
    <col min="8947" max="8947" width="10.7109375" style="45" customWidth="1"/>
    <col min="8948" max="8948" width="10.140625" style="45" customWidth="1"/>
    <col min="8949" max="8949" width="9.85546875" style="45" customWidth="1"/>
    <col min="8950" max="8950" width="10.28515625" style="45" customWidth="1"/>
    <col min="8951" max="9197" width="9.140625" style="45"/>
    <col min="9198" max="9198" width="5.140625" style="45" customWidth="1"/>
    <col min="9199" max="9199" width="60.42578125" style="45" customWidth="1"/>
    <col min="9200" max="9200" width="10" style="45" customWidth="1"/>
    <col min="9201" max="9201" width="10.7109375" style="45" customWidth="1"/>
    <col min="9202" max="9202" width="14.140625" style="45" customWidth="1"/>
    <col min="9203" max="9203" width="10.7109375" style="45" customWidth="1"/>
    <col min="9204" max="9204" width="10.140625" style="45" customWidth="1"/>
    <col min="9205" max="9205" width="9.85546875" style="45" customWidth="1"/>
    <col min="9206" max="9206" width="10.28515625" style="45" customWidth="1"/>
    <col min="9207" max="9453" width="9.140625" style="45"/>
    <col min="9454" max="9454" width="5.140625" style="45" customWidth="1"/>
    <col min="9455" max="9455" width="60.42578125" style="45" customWidth="1"/>
    <col min="9456" max="9456" width="10" style="45" customWidth="1"/>
    <col min="9457" max="9457" width="10.7109375" style="45" customWidth="1"/>
    <col min="9458" max="9458" width="14.140625" style="45" customWidth="1"/>
    <col min="9459" max="9459" width="10.7109375" style="45" customWidth="1"/>
    <col min="9460" max="9460" width="10.140625" style="45" customWidth="1"/>
    <col min="9461" max="9461" width="9.85546875" style="45" customWidth="1"/>
    <col min="9462" max="9462" width="10.28515625" style="45" customWidth="1"/>
    <col min="9463" max="9709" width="9.140625" style="45"/>
    <col min="9710" max="9710" width="5.140625" style="45" customWidth="1"/>
    <col min="9711" max="9711" width="60.42578125" style="45" customWidth="1"/>
    <col min="9712" max="9712" width="10" style="45" customWidth="1"/>
    <col min="9713" max="9713" width="10.7109375" style="45" customWidth="1"/>
    <col min="9714" max="9714" width="14.140625" style="45" customWidth="1"/>
    <col min="9715" max="9715" width="10.7109375" style="45" customWidth="1"/>
    <col min="9716" max="9716" width="10.140625" style="45" customWidth="1"/>
    <col min="9717" max="9717" width="9.85546875" style="45" customWidth="1"/>
    <col min="9718" max="9718" width="10.28515625" style="45" customWidth="1"/>
    <col min="9719" max="9965" width="9.140625" style="45"/>
    <col min="9966" max="9966" width="5.140625" style="45" customWidth="1"/>
    <col min="9967" max="9967" width="60.42578125" style="45" customWidth="1"/>
    <col min="9968" max="9968" width="10" style="45" customWidth="1"/>
    <col min="9969" max="9969" width="10.7109375" style="45" customWidth="1"/>
    <col min="9970" max="9970" width="14.140625" style="45" customWidth="1"/>
    <col min="9971" max="9971" width="10.7109375" style="45" customWidth="1"/>
    <col min="9972" max="9972" width="10.140625" style="45" customWidth="1"/>
    <col min="9973" max="9973" width="9.85546875" style="45" customWidth="1"/>
    <col min="9974" max="9974" width="10.28515625" style="45" customWidth="1"/>
    <col min="9975" max="10221" width="9.140625" style="45"/>
    <col min="10222" max="10222" width="5.140625" style="45" customWidth="1"/>
    <col min="10223" max="10223" width="60.42578125" style="45" customWidth="1"/>
    <col min="10224" max="10224" width="10" style="45" customWidth="1"/>
    <col min="10225" max="10225" width="10.7109375" style="45" customWidth="1"/>
    <col min="10226" max="10226" width="14.140625" style="45" customWidth="1"/>
    <col min="10227" max="10227" width="10.7109375" style="45" customWidth="1"/>
    <col min="10228" max="10228" width="10.140625" style="45" customWidth="1"/>
    <col min="10229" max="10229" width="9.85546875" style="45" customWidth="1"/>
    <col min="10230" max="10230" width="10.28515625" style="45" customWidth="1"/>
    <col min="10231" max="10477" width="9.140625" style="45"/>
    <col min="10478" max="10478" width="5.140625" style="45" customWidth="1"/>
    <col min="10479" max="10479" width="60.42578125" style="45" customWidth="1"/>
    <col min="10480" max="10480" width="10" style="45" customWidth="1"/>
    <col min="10481" max="10481" width="10.7109375" style="45" customWidth="1"/>
    <col min="10482" max="10482" width="14.140625" style="45" customWidth="1"/>
    <col min="10483" max="10483" width="10.7109375" style="45" customWidth="1"/>
    <col min="10484" max="10484" width="10.140625" style="45" customWidth="1"/>
    <col min="10485" max="10485" width="9.85546875" style="45" customWidth="1"/>
    <col min="10486" max="10486" width="10.28515625" style="45" customWidth="1"/>
    <col min="10487" max="10733" width="9.140625" style="45"/>
    <col min="10734" max="10734" width="5.140625" style="45" customWidth="1"/>
    <col min="10735" max="10735" width="60.42578125" style="45" customWidth="1"/>
    <col min="10736" max="10736" width="10" style="45" customWidth="1"/>
    <col min="10737" max="10737" width="10.7109375" style="45" customWidth="1"/>
    <col min="10738" max="10738" width="14.140625" style="45" customWidth="1"/>
    <col min="10739" max="10739" width="10.7109375" style="45" customWidth="1"/>
    <col min="10740" max="10740" width="10.140625" style="45" customWidth="1"/>
    <col min="10741" max="10741" width="9.85546875" style="45" customWidth="1"/>
    <col min="10742" max="10742" width="10.28515625" style="45" customWidth="1"/>
    <col min="10743" max="10989" width="9.140625" style="45"/>
    <col min="10990" max="10990" width="5.140625" style="45" customWidth="1"/>
    <col min="10991" max="10991" width="60.42578125" style="45" customWidth="1"/>
    <col min="10992" max="10992" width="10" style="45" customWidth="1"/>
    <col min="10993" max="10993" width="10.7109375" style="45" customWidth="1"/>
    <col min="10994" max="10994" width="14.140625" style="45" customWidth="1"/>
    <col min="10995" max="10995" width="10.7109375" style="45" customWidth="1"/>
    <col min="10996" max="10996" width="10.140625" style="45" customWidth="1"/>
    <col min="10997" max="10997" width="9.85546875" style="45" customWidth="1"/>
    <col min="10998" max="10998" width="10.28515625" style="45" customWidth="1"/>
    <col min="10999" max="11245" width="9.140625" style="45"/>
    <col min="11246" max="11246" width="5.140625" style="45" customWidth="1"/>
    <col min="11247" max="11247" width="60.42578125" style="45" customWidth="1"/>
    <col min="11248" max="11248" width="10" style="45" customWidth="1"/>
    <col min="11249" max="11249" width="10.7109375" style="45" customWidth="1"/>
    <col min="11250" max="11250" width="14.140625" style="45" customWidth="1"/>
    <col min="11251" max="11251" width="10.7109375" style="45" customWidth="1"/>
    <col min="11252" max="11252" width="10.140625" style="45" customWidth="1"/>
    <col min="11253" max="11253" width="9.85546875" style="45" customWidth="1"/>
    <col min="11254" max="11254" width="10.28515625" style="45" customWidth="1"/>
    <col min="11255" max="11501" width="9.140625" style="45"/>
    <col min="11502" max="11502" width="5.140625" style="45" customWidth="1"/>
    <col min="11503" max="11503" width="60.42578125" style="45" customWidth="1"/>
    <col min="11504" max="11504" width="10" style="45" customWidth="1"/>
    <col min="11505" max="11505" width="10.7109375" style="45" customWidth="1"/>
    <col min="11506" max="11506" width="14.140625" style="45" customWidth="1"/>
    <col min="11507" max="11507" width="10.7109375" style="45" customWidth="1"/>
    <col min="11508" max="11508" width="10.140625" style="45" customWidth="1"/>
    <col min="11509" max="11509" width="9.85546875" style="45" customWidth="1"/>
    <col min="11510" max="11510" width="10.28515625" style="45" customWidth="1"/>
    <col min="11511" max="11757" width="9.140625" style="45"/>
    <col min="11758" max="11758" width="5.140625" style="45" customWidth="1"/>
    <col min="11759" max="11759" width="60.42578125" style="45" customWidth="1"/>
    <col min="11760" max="11760" width="10" style="45" customWidth="1"/>
    <col min="11761" max="11761" width="10.7109375" style="45" customWidth="1"/>
    <col min="11762" max="11762" width="14.140625" style="45" customWidth="1"/>
    <col min="11763" max="11763" width="10.7109375" style="45" customWidth="1"/>
    <col min="11764" max="11764" width="10.140625" style="45" customWidth="1"/>
    <col min="11765" max="11765" width="9.85546875" style="45" customWidth="1"/>
    <col min="11766" max="11766" width="10.28515625" style="45" customWidth="1"/>
    <col min="11767" max="12013" width="9.140625" style="45"/>
    <col min="12014" max="12014" width="5.140625" style="45" customWidth="1"/>
    <col min="12015" max="12015" width="60.42578125" style="45" customWidth="1"/>
    <col min="12016" max="12016" width="10" style="45" customWidth="1"/>
    <col min="12017" max="12017" width="10.7109375" style="45" customWidth="1"/>
    <col min="12018" max="12018" width="14.140625" style="45" customWidth="1"/>
    <col min="12019" max="12019" width="10.7109375" style="45" customWidth="1"/>
    <col min="12020" max="12020" width="10.140625" style="45" customWidth="1"/>
    <col min="12021" max="12021" width="9.85546875" style="45" customWidth="1"/>
    <col min="12022" max="12022" width="10.28515625" style="45" customWidth="1"/>
    <col min="12023" max="12269" width="9.140625" style="45"/>
    <col min="12270" max="12270" width="5.140625" style="45" customWidth="1"/>
    <col min="12271" max="12271" width="60.42578125" style="45" customWidth="1"/>
    <col min="12272" max="12272" width="10" style="45" customWidth="1"/>
    <col min="12273" max="12273" width="10.7109375" style="45" customWidth="1"/>
    <col min="12274" max="12274" width="14.140625" style="45" customWidth="1"/>
    <col min="12275" max="12275" width="10.7109375" style="45" customWidth="1"/>
    <col min="12276" max="12276" width="10.140625" style="45" customWidth="1"/>
    <col min="12277" max="12277" width="9.85546875" style="45" customWidth="1"/>
    <col min="12278" max="12278" width="10.28515625" style="45" customWidth="1"/>
    <col min="12279" max="12525" width="9.140625" style="45"/>
    <col min="12526" max="12526" width="5.140625" style="45" customWidth="1"/>
    <col min="12527" max="12527" width="60.42578125" style="45" customWidth="1"/>
    <col min="12528" max="12528" width="10" style="45" customWidth="1"/>
    <col min="12529" max="12529" width="10.7109375" style="45" customWidth="1"/>
    <col min="12530" max="12530" width="14.140625" style="45" customWidth="1"/>
    <col min="12531" max="12531" width="10.7109375" style="45" customWidth="1"/>
    <col min="12532" max="12532" width="10.140625" style="45" customWidth="1"/>
    <col min="12533" max="12533" width="9.85546875" style="45" customWidth="1"/>
    <col min="12534" max="12534" width="10.28515625" style="45" customWidth="1"/>
    <col min="12535" max="12781" width="9.140625" style="45"/>
    <col min="12782" max="12782" width="5.140625" style="45" customWidth="1"/>
    <col min="12783" max="12783" width="60.42578125" style="45" customWidth="1"/>
    <col min="12784" max="12784" width="10" style="45" customWidth="1"/>
    <col min="12785" max="12785" width="10.7109375" style="45" customWidth="1"/>
    <col min="12786" max="12786" width="14.140625" style="45" customWidth="1"/>
    <col min="12787" max="12787" width="10.7109375" style="45" customWidth="1"/>
    <col min="12788" max="12788" width="10.140625" style="45" customWidth="1"/>
    <col min="12789" max="12789" width="9.85546875" style="45" customWidth="1"/>
    <col min="12790" max="12790" width="10.28515625" style="45" customWidth="1"/>
    <col min="12791" max="13037" width="9.140625" style="45"/>
    <col min="13038" max="13038" width="5.140625" style="45" customWidth="1"/>
    <col min="13039" max="13039" width="60.42578125" style="45" customWidth="1"/>
    <col min="13040" max="13040" width="10" style="45" customWidth="1"/>
    <col min="13041" max="13041" width="10.7109375" style="45" customWidth="1"/>
    <col min="13042" max="13042" width="14.140625" style="45" customWidth="1"/>
    <col min="13043" max="13043" width="10.7109375" style="45" customWidth="1"/>
    <col min="13044" max="13044" width="10.140625" style="45" customWidth="1"/>
    <col min="13045" max="13045" width="9.85546875" style="45" customWidth="1"/>
    <col min="13046" max="13046" width="10.28515625" style="45" customWidth="1"/>
    <col min="13047" max="13293" width="9.140625" style="45"/>
    <col min="13294" max="13294" width="5.140625" style="45" customWidth="1"/>
    <col min="13295" max="13295" width="60.42578125" style="45" customWidth="1"/>
    <col min="13296" max="13296" width="10" style="45" customWidth="1"/>
    <col min="13297" max="13297" width="10.7109375" style="45" customWidth="1"/>
    <col min="13298" max="13298" width="14.140625" style="45" customWidth="1"/>
    <col min="13299" max="13299" width="10.7109375" style="45" customWidth="1"/>
    <col min="13300" max="13300" width="10.140625" style="45" customWidth="1"/>
    <col min="13301" max="13301" width="9.85546875" style="45" customWidth="1"/>
    <col min="13302" max="13302" width="10.28515625" style="45" customWidth="1"/>
    <col min="13303" max="13549" width="9.140625" style="45"/>
    <col min="13550" max="13550" width="5.140625" style="45" customWidth="1"/>
    <col min="13551" max="13551" width="60.42578125" style="45" customWidth="1"/>
    <col min="13552" max="13552" width="10" style="45" customWidth="1"/>
    <col min="13553" max="13553" width="10.7109375" style="45" customWidth="1"/>
    <col min="13554" max="13554" width="14.140625" style="45" customWidth="1"/>
    <col min="13555" max="13555" width="10.7109375" style="45" customWidth="1"/>
    <col min="13556" max="13556" width="10.140625" style="45" customWidth="1"/>
    <col min="13557" max="13557" width="9.85546875" style="45" customWidth="1"/>
    <col min="13558" max="13558" width="10.28515625" style="45" customWidth="1"/>
    <col min="13559" max="13805" width="9.140625" style="45"/>
    <col min="13806" max="13806" width="5.140625" style="45" customWidth="1"/>
    <col min="13807" max="13807" width="60.42578125" style="45" customWidth="1"/>
    <col min="13808" max="13808" width="10" style="45" customWidth="1"/>
    <col min="13809" max="13809" width="10.7109375" style="45" customWidth="1"/>
    <col min="13810" max="13810" width="14.140625" style="45" customWidth="1"/>
    <col min="13811" max="13811" width="10.7109375" style="45" customWidth="1"/>
    <col min="13812" max="13812" width="10.140625" style="45" customWidth="1"/>
    <col min="13813" max="13813" width="9.85546875" style="45" customWidth="1"/>
    <col min="13814" max="13814" width="10.28515625" style="45" customWidth="1"/>
    <col min="13815" max="14061" width="9.140625" style="45"/>
    <col min="14062" max="14062" width="5.140625" style="45" customWidth="1"/>
    <col min="14063" max="14063" width="60.42578125" style="45" customWidth="1"/>
    <col min="14064" max="14064" width="10" style="45" customWidth="1"/>
    <col min="14065" max="14065" width="10.7109375" style="45" customWidth="1"/>
    <col min="14066" max="14066" width="14.140625" style="45" customWidth="1"/>
    <col min="14067" max="14067" width="10.7109375" style="45" customWidth="1"/>
    <col min="14068" max="14068" width="10.140625" style="45" customWidth="1"/>
    <col min="14069" max="14069" width="9.85546875" style="45" customWidth="1"/>
    <col min="14070" max="14070" width="10.28515625" style="45" customWidth="1"/>
    <col min="14071" max="14317" width="9.140625" style="45"/>
    <col min="14318" max="14318" width="5.140625" style="45" customWidth="1"/>
    <col min="14319" max="14319" width="60.42578125" style="45" customWidth="1"/>
    <col min="14320" max="14320" width="10" style="45" customWidth="1"/>
    <col min="14321" max="14321" width="10.7109375" style="45" customWidth="1"/>
    <col min="14322" max="14322" width="14.140625" style="45" customWidth="1"/>
    <col min="14323" max="14323" width="10.7109375" style="45" customWidth="1"/>
    <col min="14324" max="14324" width="10.140625" style="45" customWidth="1"/>
    <col min="14325" max="14325" width="9.85546875" style="45" customWidth="1"/>
    <col min="14326" max="14326" width="10.28515625" style="45" customWidth="1"/>
    <col min="14327" max="14573" width="9.140625" style="45"/>
    <col min="14574" max="14574" width="5.140625" style="45" customWidth="1"/>
    <col min="14575" max="14575" width="60.42578125" style="45" customWidth="1"/>
    <col min="14576" max="14576" width="10" style="45" customWidth="1"/>
    <col min="14577" max="14577" width="10.7109375" style="45" customWidth="1"/>
    <col min="14578" max="14578" width="14.140625" style="45" customWidth="1"/>
    <col min="14579" max="14579" width="10.7109375" style="45" customWidth="1"/>
    <col min="14580" max="14580" width="10.140625" style="45" customWidth="1"/>
    <col min="14581" max="14581" width="9.85546875" style="45" customWidth="1"/>
    <col min="14582" max="14582" width="10.28515625" style="45" customWidth="1"/>
    <col min="14583" max="14829" width="9.140625" style="45"/>
    <col min="14830" max="14830" width="5.140625" style="45" customWidth="1"/>
    <col min="14831" max="14831" width="60.42578125" style="45" customWidth="1"/>
    <col min="14832" max="14832" width="10" style="45" customWidth="1"/>
    <col min="14833" max="14833" width="10.7109375" style="45" customWidth="1"/>
    <col min="14834" max="14834" width="14.140625" style="45" customWidth="1"/>
    <col min="14835" max="14835" width="10.7109375" style="45" customWidth="1"/>
    <col min="14836" max="14836" width="10.140625" style="45" customWidth="1"/>
    <col min="14837" max="14837" width="9.85546875" style="45" customWidth="1"/>
    <col min="14838" max="14838" width="10.28515625" style="45" customWidth="1"/>
    <col min="14839" max="15085" width="9.140625" style="45"/>
    <col min="15086" max="15086" width="5.140625" style="45" customWidth="1"/>
    <col min="15087" max="15087" width="60.42578125" style="45" customWidth="1"/>
    <col min="15088" max="15088" width="10" style="45" customWidth="1"/>
    <col min="15089" max="15089" width="10.7109375" style="45" customWidth="1"/>
    <col min="15090" max="15090" width="14.140625" style="45" customWidth="1"/>
    <col min="15091" max="15091" width="10.7109375" style="45" customWidth="1"/>
    <col min="15092" max="15092" width="10.140625" style="45" customWidth="1"/>
    <col min="15093" max="15093" width="9.85546875" style="45" customWidth="1"/>
    <col min="15094" max="15094" width="10.28515625" style="45" customWidth="1"/>
    <col min="15095" max="15341" width="9.140625" style="45"/>
    <col min="15342" max="15342" width="5.140625" style="45" customWidth="1"/>
    <col min="15343" max="15343" width="60.42578125" style="45" customWidth="1"/>
    <col min="15344" max="15344" width="10" style="45" customWidth="1"/>
    <col min="15345" max="15345" width="10.7109375" style="45" customWidth="1"/>
    <col min="15346" max="15346" width="14.140625" style="45" customWidth="1"/>
    <col min="15347" max="15347" width="10.7109375" style="45" customWidth="1"/>
    <col min="15348" max="15348" width="10.140625" style="45" customWidth="1"/>
    <col min="15349" max="15349" width="9.85546875" style="45" customWidth="1"/>
    <col min="15350" max="15350" width="10.28515625" style="45" customWidth="1"/>
    <col min="15351" max="15597" width="9.140625" style="45"/>
    <col min="15598" max="15598" width="5.140625" style="45" customWidth="1"/>
    <col min="15599" max="15599" width="60.42578125" style="45" customWidth="1"/>
    <col min="15600" max="15600" width="10" style="45" customWidth="1"/>
    <col min="15601" max="15601" width="10.7109375" style="45" customWidth="1"/>
    <col min="15602" max="15602" width="14.140625" style="45" customWidth="1"/>
    <col min="15603" max="15603" width="10.7109375" style="45" customWidth="1"/>
    <col min="15604" max="15604" width="10.140625" style="45" customWidth="1"/>
    <col min="15605" max="15605" width="9.85546875" style="45" customWidth="1"/>
    <col min="15606" max="15606" width="10.28515625" style="45" customWidth="1"/>
    <col min="15607" max="15853" width="9.140625" style="45"/>
    <col min="15854" max="15854" width="5.140625" style="45" customWidth="1"/>
    <col min="15855" max="15855" width="60.42578125" style="45" customWidth="1"/>
    <col min="15856" max="15856" width="10" style="45" customWidth="1"/>
    <col min="15857" max="15857" width="10.7109375" style="45" customWidth="1"/>
    <col min="15858" max="15858" width="14.140625" style="45" customWidth="1"/>
    <col min="15859" max="15859" width="10.7109375" style="45" customWidth="1"/>
    <col min="15860" max="15860" width="10.140625" style="45" customWidth="1"/>
    <col min="15861" max="15861" width="9.85546875" style="45" customWidth="1"/>
    <col min="15862" max="15862" width="10.28515625" style="45" customWidth="1"/>
    <col min="15863" max="16109" width="9.140625" style="45"/>
    <col min="16110" max="16110" width="5.140625" style="45" customWidth="1"/>
    <col min="16111" max="16111" width="60.42578125" style="45" customWidth="1"/>
    <col min="16112" max="16112" width="10" style="45" customWidth="1"/>
    <col min="16113" max="16113" width="10.7109375" style="45" customWidth="1"/>
    <col min="16114" max="16114" width="14.140625" style="45" customWidth="1"/>
    <col min="16115" max="16115" width="10.7109375" style="45" customWidth="1"/>
    <col min="16116" max="16116" width="10.140625" style="45" customWidth="1"/>
    <col min="16117" max="16117" width="9.85546875" style="45" customWidth="1"/>
    <col min="16118" max="16118" width="10.28515625" style="45" customWidth="1"/>
    <col min="16119" max="16384" width="9.140625" style="45"/>
  </cols>
  <sheetData>
    <row r="1" spans="1:5" x14ac:dyDescent="0.2">
      <c r="B1" s="60" t="s">
        <v>174</v>
      </c>
      <c r="C1" s="87"/>
      <c r="D1" s="87"/>
      <c r="E1" s="87" t="s">
        <v>203</v>
      </c>
    </row>
    <row r="2" spans="1:5" ht="15.75" customHeight="1" x14ac:dyDescent="0.2">
      <c r="B2" s="61" t="s">
        <v>176</v>
      </c>
      <c r="C2" s="60"/>
      <c r="D2" s="60"/>
      <c r="E2" s="60"/>
    </row>
    <row r="3" spans="1:5" ht="15.75" customHeight="1" x14ac:dyDescent="0.2">
      <c r="B3" s="61" t="s">
        <v>175</v>
      </c>
      <c r="C3" s="60"/>
      <c r="D3" s="60"/>
      <c r="E3" s="60"/>
    </row>
    <row r="4" spans="1:5" ht="10.5" customHeight="1" x14ac:dyDescent="0.2">
      <c r="B4" s="61"/>
      <c r="C4" s="60"/>
      <c r="D4" s="60"/>
      <c r="E4" s="60"/>
    </row>
    <row r="5" spans="1:5" ht="18" x14ac:dyDescent="0.25">
      <c r="A5" s="204" t="s">
        <v>125</v>
      </c>
      <c r="B5" s="204"/>
      <c r="C5" s="204"/>
      <c r="D5" s="204"/>
      <c r="E5" s="204"/>
    </row>
    <row r="6" spans="1:5" ht="18" x14ac:dyDescent="0.2">
      <c r="A6" s="205" t="s">
        <v>193</v>
      </c>
      <c r="B6" s="205"/>
      <c r="C6" s="205"/>
      <c r="D6" s="205"/>
      <c r="E6" s="205"/>
    </row>
    <row r="7" spans="1:5" ht="15.75" x14ac:dyDescent="0.2">
      <c r="A7" s="6" t="s">
        <v>2</v>
      </c>
      <c r="B7" s="62"/>
      <c r="C7" s="91"/>
      <c r="D7" s="91"/>
      <c r="E7" s="91" t="s">
        <v>126</v>
      </c>
    </row>
    <row r="8" spans="1:5" ht="54" x14ac:dyDescent="0.2">
      <c r="A8" s="206" t="s">
        <v>4</v>
      </c>
      <c r="B8" s="207"/>
      <c r="C8" s="58" t="s">
        <v>201</v>
      </c>
      <c r="D8" s="58" t="s">
        <v>202</v>
      </c>
      <c r="E8" s="58" t="s">
        <v>195</v>
      </c>
    </row>
    <row r="9" spans="1:5" ht="15.75" x14ac:dyDescent="0.2">
      <c r="A9" s="170" t="s">
        <v>135</v>
      </c>
      <c r="B9" s="170"/>
      <c r="C9" s="77">
        <f>C22+C38+C69+C13</f>
        <v>80185163</v>
      </c>
      <c r="D9" s="77">
        <f>D22+D38+D69+D13</f>
        <v>81562163</v>
      </c>
      <c r="E9" s="77">
        <f>E22+E38+E69+E13</f>
        <v>1377000</v>
      </c>
    </row>
    <row r="10" spans="1:5" ht="15.75" x14ac:dyDescent="0.2">
      <c r="A10" s="210" t="s">
        <v>169</v>
      </c>
      <c r="B10" s="211"/>
      <c r="C10" s="77">
        <f>C24+C31+C40+C47+C55+C70+C15</f>
        <v>78116621</v>
      </c>
      <c r="D10" s="77">
        <f>D24+D31+D40+D47+D55+D70+D15</f>
        <v>79493621</v>
      </c>
      <c r="E10" s="77">
        <f>E24+E31+E40+E47+E55+E70+E15</f>
        <v>1377000</v>
      </c>
    </row>
    <row r="11" spans="1:5" ht="15.75" x14ac:dyDescent="0.2">
      <c r="A11" s="210" t="s">
        <v>170</v>
      </c>
      <c r="B11" s="211"/>
      <c r="C11" s="77">
        <f>C28+C36+C44+C52+C60+C75+C19</f>
        <v>2068542</v>
      </c>
      <c r="D11" s="77">
        <f>D28+D36+D44+D52+D60+D75+D19</f>
        <v>2068542</v>
      </c>
      <c r="E11" s="77">
        <f>E28+E36+E44+E52+E60+E75+E19</f>
        <v>0</v>
      </c>
    </row>
    <row r="12" spans="1:5" ht="18" x14ac:dyDescent="0.2">
      <c r="A12" s="201" t="s">
        <v>188</v>
      </c>
      <c r="B12" s="202"/>
      <c r="C12" s="202"/>
      <c r="D12" s="202"/>
      <c r="E12" s="203"/>
    </row>
    <row r="13" spans="1:5" ht="18" x14ac:dyDescent="0.2">
      <c r="A13" s="200" t="s">
        <v>187</v>
      </c>
      <c r="B13" s="200"/>
      <c r="C13" s="122">
        <f>C14+C21</f>
        <v>14856400</v>
      </c>
      <c r="D13" s="122">
        <f>D14+D21</f>
        <v>14656400</v>
      </c>
      <c r="E13" s="122">
        <f>E14+E21</f>
        <v>-200000</v>
      </c>
    </row>
    <row r="14" spans="1:5" ht="18" x14ac:dyDescent="0.2">
      <c r="A14" s="198" t="s">
        <v>189</v>
      </c>
      <c r="B14" s="199"/>
      <c r="C14" s="116">
        <f>C15+C19</f>
        <v>14856400</v>
      </c>
      <c r="D14" s="116">
        <f>D15+D19</f>
        <v>14656400</v>
      </c>
      <c r="E14" s="116">
        <f>E15+E19</f>
        <v>-200000</v>
      </c>
    </row>
    <row r="15" spans="1:5" ht="15.75" x14ac:dyDescent="0.2">
      <c r="A15" s="196" t="s">
        <v>136</v>
      </c>
      <c r="B15" s="197"/>
      <c r="C15" s="117">
        <f t="shared" ref="C15:D15" si="0">C16+C17+C18</f>
        <v>14450000</v>
      </c>
      <c r="D15" s="117">
        <f t="shared" si="0"/>
        <v>14250000</v>
      </c>
      <c r="E15" s="117">
        <f t="shared" ref="E15" si="1">E16+E17+E18</f>
        <v>-200000</v>
      </c>
    </row>
    <row r="16" spans="1:5" x14ac:dyDescent="0.2">
      <c r="A16" s="194" t="s">
        <v>137</v>
      </c>
      <c r="B16" s="194"/>
      <c r="C16" s="82">
        <v>12800000</v>
      </c>
      <c r="D16" s="82">
        <v>12900000</v>
      </c>
      <c r="E16" s="82">
        <f>D16-C16</f>
        <v>100000</v>
      </c>
    </row>
    <row r="17" spans="1:5" x14ac:dyDescent="0.2">
      <c r="A17" s="193" t="s">
        <v>138</v>
      </c>
      <c r="B17" s="193"/>
      <c r="C17" s="82">
        <v>1650000</v>
      </c>
      <c r="D17" s="82">
        <v>1350000</v>
      </c>
      <c r="E17" s="82">
        <f t="shared" ref="E17:E18" si="2">D17-C17</f>
        <v>-300000</v>
      </c>
    </row>
    <row r="18" spans="1:5" hidden="1" x14ac:dyDescent="0.2">
      <c r="A18" s="194" t="s">
        <v>139</v>
      </c>
      <c r="B18" s="194"/>
      <c r="C18" s="82"/>
      <c r="D18" s="82"/>
      <c r="E18" s="82">
        <f t="shared" si="2"/>
        <v>0</v>
      </c>
    </row>
    <row r="19" spans="1:5" ht="15.75" x14ac:dyDescent="0.2">
      <c r="A19" s="195" t="s">
        <v>140</v>
      </c>
      <c r="B19" s="195"/>
      <c r="C19" s="117">
        <f t="shared" ref="C19:E19" si="3">C20</f>
        <v>406400</v>
      </c>
      <c r="D19" s="117">
        <f t="shared" si="3"/>
        <v>406400</v>
      </c>
      <c r="E19" s="117">
        <f t="shared" si="3"/>
        <v>0</v>
      </c>
    </row>
    <row r="20" spans="1:5" x14ac:dyDescent="0.2">
      <c r="A20" s="64" t="s">
        <v>141</v>
      </c>
      <c r="B20" s="71"/>
      <c r="C20" s="82">
        <v>406400</v>
      </c>
      <c r="D20" s="82">
        <v>406400</v>
      </c>
      <c r="E20" s="82">
        <f>D20-C20</f>
        <v>0</v>
      </c>
    </row>
    <row r="21" spans="1:5" ht="18" x14ac:dyDescent="0.2">
      <c r="A21" s="201" t="s">
        <v>122</v>
      </c>
      <c r="B21" s="202"/>
      <c r="C21" s="202"/>
      <c r="D21" s="202"/>
      <c r="E21" s="203"/>
    </row>
    <row r="22" spans="1:5" ht="18" x14ac:dyDescent="0.2">
      <c r="A22" s="200" t="s">
        <v>187</v>
      </c>
      <c r="B22" s="200"/>
      <c r="C22" s="122">
        <f>C23+C30</f>
        <v>15571992</v>
      </c>
      <c r="D22" s="122">
        <f>D23+D30</f>
        <v>15661992</v>
      </c>
      <c r="E22" s="122">
        <f>E23+E30</f>
        <v>90000</v>
      </c>
    </row>
    <row r="23" spans="1:5" ht="18" x14ac:dyDescent="0.2">
      <c r="A23" s="198" t="s">
        <v>181</v>
      </c>
      <c r="B23" s="199"/>
      <c r="C23" s="116">
        <f>C24+C28</f>
        <v>13958092</v>
      </c>
      <c r="D23" s="116">
        <f>D24+D28</f>
        <v>14048092</v>
      </c>
      <c r="E23" s="116">
        <f>E24+E28</f>
        <v>90000</v>
      </c>
    </row>
    <row r="24" spans="1:5" s="63" customFormat="1" ht="15.75" x14ac:dyDescent="0.25">
      <c r="A24" s="196" t="s">
        <v>136</v>
      </c>
      <c r="B24" s="197"/>
      <c r="C24" s="117">
        <f t="shared" ref="C24:D24" si="4">C25+C26+C27</f>
        <v>13939292</v>
      </c>
      <c r="D24" s="117">
        <f t="shared" si="4"/>
        <v>14029292</v>
      </c>
      <c r="E24" s="117">
        <f t="shared" ref="E24" si="5">E25+E26+E27</f>
        <v>90000</v>
      </c>
    </row>
    <row r="25" spans="1:5" s="65" customFormat="1" ht="18" customHeight="1" x14ac:dyDescent="0.2">
      <c r="A25" s="194" t="s">
        <v>137</v>
      </c>
      <c r="B25" s="194"/>
      <c r="C25" s="82">
        <v>2234504</v>
      </c>
      <c r="D25" s="82">
        <v>2234504</v>
      </c>
      <c r="E25" s="82">
        <f>D25-C25</f>
        <v>0</v>
      </c>
    </row>
    <row r="26" spans="1:5" s="65" customFormat="1" ht="15" x14ac:dyDescent="0.2">
      <c r="A26" s="193" t="s">
        <v>138</v>
      </c>
      <c r="B26" s="193"/>
      <c r="C26" s="82">
        <v>11704788</v>
      </c>
      <c r="D26" s="82">
        <v>11794788</v>
      </c>
      <c r="E26" s="82">
        <f>D26-C26</f>
        <v>90000</v>
      </c>
    </row>
    <row r="27" spans="1:5" s="65" customFormat="1" ht="15" hidden="1" x14ac:dyDescent="0.2">
      <c r="A27" s="194" t="s">
        <v>139</v>
      </c>
      <c r="B27" s="194"/>
      <c r="C27" s="82"/>
      <c r="D27" s="82"/>
      <c r="E27" s="82"/>
    </row>
    <row r="28" spans="1:5" s="70" customFormat="1" ht="15.75" x14ac:dyDescent="0.25">
      <c r="A28" s="195" t="s">
        <v>140</v>
      </c>
      <c r="B28" s="195"/>
      <c r="C28" s="117">
        <f t="shared" ref="C28:E28" si="6">C29</f>
        <v>18800</v>
      </c>
      <c r="D28" s="117">
        <f t="shared" si="6"/>
        <v>18800</v>
      </c>
      <c r="E28" s="117">
        <f t="shared" si="6"/>
        <v>0</v>
      </c>
    </row>
    <row r="29" spans="1:5" s="63" customFormat="1" ht="15" x14ac:dyDescent="0.25">
      <c r="A29" s="64" t="s">
        <v>141</v>
      </c>
      <c r="B29" s="71"/>
      <c r="C29" s="82">
        <v>18800</v>
      </c>
      <c r="D29" s="82">
        <v>18800</v>
      </c>
      <c r="E29" s="82">
        <f>D29-C29</f>
        <v>0</v>
      </c>
    </row>
    <row r="30" spans="1:5" s="63" customFormat="1" ht="18" x14ac:dyDescent="0.25">
      <c r="A30" s="198" t="s">
        <v>182</v>
      </c>
      <c r="B30" s="199"/>
      <c r="C30" s="116">
        <f>C31+C36</f>
        <v>1613900</v>
      </c>
      <c r="D30" s="116">
        <f>D31+D36</f>
        <v>1613900</v>
      </c>
      <c r="E30" s="116">
        <f>E31+E36</f>
        <v>0</v>
      </c>
    </row>
    <row r="31" spans="1:5" s="63" customFormat="1" ht="17.25" customHeight="1" x14ac:dyDescent="0.25">
      <c r="A31" s="196" t="s">
        <v>136</v>
      </c>
      <c r="B31" s="197"/>
      <c r="C31" s="117">
        <f t="shared" ref="C31:D31" si="7">C32+C33</f>
        <v>1613900</v>
      </c>
      <c r="D31" s="117">
        <f t="shared" si="7"/>
        <v>1613900</v>
      </c>
      <c r="E31" s="117">
        <f t="shared" ref="E31" si="8">E32+E33</f>
        <v>0</v>
      </c>
    </row>
    <row r="32" spans="1:5" s="63" customFormat="1" ht="17.25" customHeight="1" x14ac:dyDescent="0.25">
      <c r="A32" s="194" t="s">
        <v>143</v>
      </c>
      <c r="B32" s="194"/>
      <c r="C32" s="82">
        <v>1526900</v>
      </c>
      <c r="D32" s="82">
        <v>1526900</v>
      </c>
      <c r="E32" s="82">
        <f>D32-C32</f>
        <v>0</v>
      </c>
    </row>
    <row r="33" spans="1:5" s="63" customFormat="1" ht="17.25" customHeight="1" x14ac:dyDescent="0.25">
      <c r="A33" s="193" t="s">
        <v>138</v>
      </c>
      <c r="B33" s="193"/>
      <c r="C33" s="82">
        <v>87000</v>
      </c>
      <c r="D33" s="82">
        <v>87000</v>
      </c>
      <c r="E33" s="82">
        <f>D33-C33</f>
        <v>0</v>
      </c>
    </row>
    <row r="34" spans="1:5" s="63" customFormat="1" ht="17.25" hidden="1" customHeight="1" x14ac:dyDescent="0.25">
      <c r="A34" s="194" t="s">
        <v>127</v>
      </c>
      <c r="B34" s="194"/>
      <c r="C34" s="118"/>
      <c r="D34" s="118"/>
      <c r="E34" s="118"/>
    </row>
    <row r="35" spans="1:5" s="63" customFormat="1" ht="17.25" hidden="1" customHeight="1" x14ac:dyDescent="0.25">
      <c r="A35" s="193" t="s">
        <v>171</v>
      </c>
      <c r="B35" s="193"/>
      <c r="C35" s="82"/>
      <c r="D35" s="82"/>
      <c r="E35" s="82"/>
    </row>
    <row r="36" spans="1:5" s="63" customFormat="1" ht="15.75" hidden="1" x14ac:dyDescent="0.25">
      <c r="A36" s="195" t="s">
        <v>140</v>
      </c>
      <c r="B36" s="195"/>
      <c r="C36" s="117">
        <v>0</v>
      </c>
      <c r="D36" s="117">
        <v>0</v>
      </c>
      <c r="E36" s="117">
        <v>0</v>
      </c>
    </row>
    <row r="37" spans="1:5" s="63" customFormat="1" ht="18" x14ac:dyDescent="0.25">
      <c r="A37" s="201" t="s">
        <v>123</v>
      </c>
      <c r="B37" s="202"/>
      <c r="C37" s="202"/>
      <c r="D37" s="202"/>
      <c r="E37" s="203"/>
    </row>
    <row r="38" spans="1:5" s="63" customFormat="1" ht="18" x14ac:dyDescent="0.25">
      <c r="A38" s="208" t="s">
        <v>187</v>
      </c>
      <c r="B38" s="209"/>
      <c r="C38" s="122">
        <f>C39+C54+C46</f>
        <v>35588771</v>
      </c>
      <c r="D38" s="122">
        <f>D39+D54+D46</f>
        <v>37075771</v>
      </c>
      <c r="E38" s="122">
        <f>E39+E54+E46</f>
        <v>1487000</v>
      </c>
    </row>
    <row r="39" spans="1:5" s="63" customFormat="1" ht="18" x14ac:dyDescent="0.25">
      <c r="A39" s="198" t="s">
        <v>144</v>
      </c>
      <c r="B39" s="199"/>
      <c r="C39" s="116">
        <f t="shared" ref="C39:D39" si="9">C40+C44</f>
        <v>20920771</v>
      </c>
      <c r="D39" s="116">
        <f t="shared" si="9"/>
        <v>21020771</v>
      </c>
      <c r="E39" s="116">
        <f t="shared" ref="E39" si="10">E40+E44</f>
        <v>100000</v>
      </c>
    </row>
    <row r="40" spans="1:5" s="63" customFormat="1" ht="16.5" customHeight="1" x14ac:dyDescent="0.25">
      <c r="A40" s="196" t="s">
        <v>136</v>
      </c>
      <c r="B40" s="197"/>
      <c r="C40" s="117">
        <f>C41+C42+C43</f>
        <v>20396271</v>
      </c>
      <c r="D40" s="117">
        <f>D41+D42+D43</f>
        <v>20496271</v>
      </c>
      <c r="E40" s="117">
        <f>E41+E42+E43</f>
        <v>100000</v>
      </c>
    </row>
    <row r="41" spans="1:5" s="63" customFormat="1" ht="15" x14ac:dyDescent="0.25">
      <c r="A41" s="194" t="s">
        <v>143</v>
      </c>
      <c r="B41" s="194"/>
      <c r="C41" s="82">
        <v>16344761</v>
      </c>
      <c r="D41" s="82">
        <v>16344761</v>
      </c>
      <c r="E41" s="82">
        <f>D41-C41</f>
        <v>0</v>
      </c>
    </row>
    <row r="42" spans="1:5" s="63" customFormat="1" ht="15" x14ac:dyDescent="0.25">
      <c r="A42" s="193" t="s">
        <v>138</v>
      </c>
      <c r="B42" s="193"/>
      <c r="C42" s="82">
        <v>3887010</v>
      </c>
      <c r="D42" s="82">
        <v>4025810</v>
      </c>
      <c r="E42" s="82">
        <f t="shared" ref="E42:E43" si="11">D42-C42</f>
        <v>138800</v>
      </c>
    </row>
    <row r="43" spans="1:5" s="63" customFormat="1" ht="15" customHeight="1" x14ac:dyDescent="0.25">
      <c r="A43" s="194" t="s">
        <v>139</v>
      </c>
      <c r="B43" s="194"/>
      <c r="C43" s="82">
        <v>164500</v>
      </c>
      <c r="D43" s="82">
        <v>125700</v>
      </c>
      <c r="E43" s="82">
        <f t="shared" si="11"/>
        <v>-38800</v>
      </c>
    </row>
    <row r="44" spans="1:5" s="63" customFormat="1" ht="15.75" x14ac:dyDescent="0.25">
      <c r="A44" s="195" t="s">
        <v>140</v>
      </c>
      <c r="B44" s="195"/>
      <c r="C44" s="117">
        <f t="shared" ref="C44:E44" si="12">C45</f>
        <v>524500</v>
      </c>
      <c r="D44" s="117">
        <f t="shared" si="12"/>
        <v>524500</v>
      </c>
      <c r="E44" s="117">
        <f t="shared" si="12"/>
        <v>0</v>
      </c>
    </row>
    <row r="45" spans="1:5" s="63" customFormat="1" ht="17.25" customHeight="1" x14ac:dyDescent="0.25">
      <c r="A45" s="64" t="s">
        <v>141</v>
      </c>
      <c r="B45" s="71"/>
      <c r="C45" s="82">
        <v>524500</v>
      </c>
      <c r="D45" s="82">
        <v>524500</v>
      </c>
      <c r="E45" s="82">
        <f>D45-C45</f>
        <v>0</v>
      </c>
    </row>
    <row r="46" spans="1:5" s="63" customFormat="1" ht="17.25" customHeight="1" x14ac:dyDescent="0.25">
      <c r="A46" s="198" t="s">
        <v>145</v>
      </c>
      <c r="B46" s="199"/>
      <c r="C46" s="116">
        <f>C47+C52</f>
        <v>7700000</v>
      </c>
      <c r="D46" s="116">
        <f>D47+D52</f>
        <v>8370000</v>
      </c>
      <c r="E46" s="116">
        <f>E47+E52</f>
        <v>670000</v>
      </c>
    </row>
    <row r="47" spans="1:5" s="63" customFormat="1" ht="17.25" customHeight="1" x14ac:dyDescent="0.25">
      <c r="A47" s="196" t="s">
        <v>136</v>
      </c>
      <c r="B47" s="197"/>
      <c r="C47" s="117">
        <f>C48+C49+C50</f>
        <v>7693579</v>
      </c>
      <c r="D47" s="117">
        <f>D48+D49+D50</f>
        <v>8363579</v>
      </c>
      <c r="E47" s="117">
        <f>E48+E49+E50</f>
        <v>670000</v>
      </c>
    </row>
    <row r="48" spans="1:5" s="63" customFormat="1" ht="15" x14ac:dyDescent="0.25">
      <c r="A48" s="194" t="s">
        <v>143</v>
      </c>
      <c r="B48" s="194"/>
      <c r="C48" s="82">
        <v>600000</v>
      </c>
      <c r="D48" s="82">
        <f>600000+20000</f>
        <v>620000</v>
      </c>
      <c r="E48" s="82">
        <f>D48-C48</f>
        <v>20000</v>
      </c>
    </row>
    <row r="49" spans="1:5" s="63" customFormat="1" ht="15" x14ac:dyDescent="0.25">
      <c r="A49" s="193" t="s">
        <v>138</v>
      </c>
      <c r="B49" s="193"/>
      <c r="C49" s="82">
        <v>6443579</v>
      </c>
      <c r="D49" s="82">
        <f>6443579+650000</f>
        <v>7093579</v>
      </c>
      <c r="E49" s="82">
        <f t="shared" ref="E49:E51" si="13">D49-C49</f>
        <v>650000</v>
      </c>
    </row>
    <row r="50" spans="1:5" s="63" customFormat="1" ht="15" x14ac:dyDescent="0.25">
      <c r="A50" s="194" t="s">
        <v>139</v>
      </c>
      <c r="B50" s="194"/>
      <c r="C50" s="82">
        <v>650000</v>
      </c>
      <c r="D50" s="82">
        <v>650000</v>
      </c>
      <c r="E50" s="82">
        <f t="shared" si="13"/>
        <v>0</v>
      </c>
    </row>
    <row r="51" spans="1:5" s="63" customFormat="1" ht="21" hidden="1" customHeight="1" x14ac:dyDescent="0.25">
      <c r="A51" s="193" t="s">
        <v>171</v>
      </c>
      <c r="B51" s="193"/>
      <c r="C51" s="82"/>
      <c r="D51" s="82"/>
      <c r="E51" s="82">
        <f t="shared" si="13"/>
        <v>0</v>
      </c>
    </row>
    <row r="52" spans="1:5" s="63" customFormat="1" ht="15.75" x14ac:dyDescent="0.25">
      <c r="A52" s="195" t="s">
        <v>140</v>
      </c>
      <c r="B52" s="195"/>
      <c r="C52" s="117">
        <f>C53</f>
        <v>6421</v>
      </c>
      <c r="D52" s="117">
        <f t="shared" ref="D52:E52" si="14">D53</f>
        <v>6421</v>
      </c>
      <c r="E52" s="117">
        <f t="shared" si="14"/>
        <v>0</v>
      </c>
    </row>
    <row r="53" spans="1:5" s="63" customFormat="1" ht="17.25" customHeight="1" x14ac:dyDescent="0.25">
      <c r="A53" s="64" t="s">
        <v>141</v>
      </c>
      <c r="B53" s="71"/>
      <c r="C53" s="82">
        <v>6421</v>
      </c>
      <c r="D53" s="82">
        <v>6421</v>
      </c>
      <c r="E53" s="82">
        <f>D53-C53</f>
        <v>0</v>
      </c>
    </row>
    <row r="54" spans="1:5" s="63" customFormat="1" ht="18" x14ac:dyDescent="0.25">
      <c r="A54" s="198" t="s">
        <v>191</v>
      </c>
      <c r="B54" s="199"/>
      <c r="C54" s="116">
        <f>C55+C60</f>
        <v>6968000</v>
      </c>
      <c r="D54" s="116">
        <f>D55+D60</f>
        <v>7685000</v>
      </c>
      <c r="E54" s="116">
        <f>E55+E60</f>
        <v>717000</v>
      </c>
    </row>
    <row r="55" spans="1:5" s="63" customFormat="1" ht="22.5" customHeight="1" x14ac:dyDescent="0.25">
      <c r="A55" s="196" t="s">
        <v>136</v>
      </c>
      <c r="B55" s="197"/>
      <c r="C55" s="117">
        <f t="shared" ref="C55:D55" si="15">C56+C57</f>
        <v>6961579</v>
      </c>
      <c r="D55" s="117">
        <f t="shared" si="15"/>
        <v>7678579</v>
      </c>
      <c r="E55" s="117">
        <f t="shared" ref="E55" si="16">E56+E57</f>
        <v>717000</v>
      </c>
    </row>
    <row r="56" spans="1:5" s="63" customFormat="1" ht="15" x14ac:dyDescent="0.25">
      <c r="A56" s="194" t="s">
        <v>143</v>
      </c>
      <c r="B56" s="194"/>
      <c r="C56" s="82">
        <v>1000000</v>
      </c>
      <c r="D56" s="82">
        <f>1000000+5000</f>
        <v>1005000</v>
      </c>
      <c r="E56" s="82">
        <f>D56-C56</f>
        <v>5000</v>
      </c>
    </row>
    <row r="57" spans="1:5" s="63" customFormat="1" ht="15" x14ac:dyDescent="0.25">
      <c r="A57" s="193" t="s">
        <v>138</v>
      </c>
      <c r="B57" s="193"/>
      <c r="C57" s="82">
        <v>5961579</v>
      </c>
      <c r="D57" s="82">
        <f>5961579+700000+12000</f>
        <v>6673579</v>
      </c>
      <c r="E57" s="82">
        <f>D57-C57</f>
        <v>712000</v>
      </c>
    </row>
    <row r="58" spans="1:5" s="63" customFormat="1" ht="29.25" hidden="1" customHeight="1" x14ac:dyDescent="0.25">
      <c r="A58" s="194" t="s">
        <v>127</v>
      </c>
      <c r="B58" s="194"/>
      <c r="C58" s="118"/>
      <c r="D58" s="118"/>
      <c r="E58" s="118"/>
    </row>
    <row r="59" spans="1:5" s="65" customFormat="1" ht="27.75" hidden="1" customHeight="1" x14ac:dyDescent="0.2">
      <c r="A59" s="193" t="s">
        <v>171</v>
      </c>
      <c r="B59" s="193"/>
      <c r="C59" s="82"/>
      <c r="D59" s="82"/>
      <c r="E59" s="82"/>
    </row>
    <row r="60" spans="1:5" s="63" customFormat="1" ht="15.75" x14ac:dyDescent="0.25">
      <c r="A60" s="195" t="s">
        <v>140</v>
      </c>
      <c r="B60" s="195"/>
      <c r="C60" s="117">
        <f t="shared" ref="C60:E60" si="17">C61</f>
        <v>6421</v>
      </c>
      <c r="D60" s="117">
        <f t="shared" si="17"/>
        <v>6421</v>
      </c>
      <c r="E60" s="117">
        <f t="shared" si="17"/>
        <v>0</v>
      </c>
    </row>
    <row r="61" spans="1:5" s="63" customFormat="1" ht="15" x14ac:dyDescent="0.25">
      <c r="A61" s="119" t="s">
        <v>184</v>
      </c>
      <c r="B61" s="120"/>
      <c r="C61" s="121">
        <v>6421</v>
      </c>
      <c r="D61" s="121">
        <v>6421</v>
      </c>
      <c r="E61" s="121">
        <f>D61-C61</f>
        <v>0</v>
      </c>
    </row>
    <row r="62" spans="1:5" s="63" customFormat="1" ht="15" hidden="1" x14ac:dyDescent="0.25">
      <c r="A62" s="67" t="s">
        <v>128</v>
      </c>
      <c r="B62" s="68"/>
      <c r="C62" s="72"/>
      <c r="D62" s="72"/>
      <c r="E62" s="72"/>
    </row>
    <row r="63" spans="1:5" s="63" customFormat="1" ht="15" hidden="1" x14ac:dyDescent="0.25">
      <c r="A63" s="67" t="s">
        <v>129</v>
      </c>
      <c r="B63" s="68"/>
      <c r="C63" s="90"/>
      <c r="D63" s="90"/>
      <c r="E63" s="90"/>
    </row>
    <row r="64" spans="1:5" s="63" customFormat="1" ht="15" hidden="1" x14ac:dyDescent="0.25">
      <c r="A64" s="67"/>
      <c r="B64" s="68" t="s">
        <v>130</v>
      </c>
      <c r="C64" s="73"/>
      <c r="D64" s="73"/>
      <c r="E64" s="73"/>
    </row>
    <row r="65" spans="1:11" s="63" customFormat="1" ht="15" hidden="1" x14ac:dyDescent="0.25">
      <c r="A65" s="74"/>
      <c r="B65" s="69" t="s">
        <v>131</v>
      </c>
      <c r="C65" s="82"/>
      <c r="D65" s="82"/>
      <c r="E65" s="82"/>
    </row>
    <row r="66" spans="1:11" s="63" customFormat="1" ht="15" hidden="1" x14ac:dyDescent="0.25">
      <c r="A66" s="67"/>
      <c r="B66" s="66" t="s">
        <v>132</v>
      </c>
      <c r="C66" s="73"/>
      <c r="D66" s="73"/>
      <c r="E66" s="73"/>
    </row>
    <row r="67" spans="1:11" s="63" customFormat="1" ht="15" hidden="1" x14ac:dyDescent="0.25">
      <c r="A67" s="67"/>
      <c r="B67" s="66" t="s">
        <v>133</v>
      </c>
      <c r="C67" s="73"/>
      <c r="D67" s="73"/>
      <c r="E67" s="73"/>
    </row>
    <row r="68" spans="1:11" ht="18" x14ac:dyDescent="0.2">
      <c r="A68" s="201" t="s">
        <v>124</v>
      </c>
      <c r="B68" s="202"/>
      <c r="C68" s="202"/>
      <c r="D68" s="202"/>
      <c r="E68" s="203"/>
    </row>
    <row r="69" spans="1:11" s="63" customFormat="1" ht="15.75" x14ac:dyDescent="0.25">
      <c r="A69" s="212" t="s">
        <v>142</v>
      </c>
      <c r="B69" s="213"/>
      <c r="C69" s="123">
        <f>C70+C75</f>
        <v>14168000</v>
      </c>
      <c r="D69" s="123">
        <f>D70+D75</f>
        <v>14168000</v>
      </c>
      <c r="E69" s="122">
        <f>E70+E75</f>
        <v>0</v>
      </c>
    </row>
    <row r="70" spans="1:11" s="63" customFormat="1" ht="15.75" x14ac:dyDescent="0.25">
      <c r="A70" s="196" t="s">
        <v>146</v>
      </c>
      <c r="B70" s="197"/>
      <c r="C70" s="117">
        <f t="shared" ref="C70:D70" si="18">C71+C72+C73+C74</f>
        <v>13062000</v>
      </c>
      <c r="D70" s="117">
        <f t="shared" si="18"/>
        <v>13062000</v>
      </c>
      <c r="E70" s="117">
        <f t="shared" ref="E70" si="19">E71+E72+E73+E74</f>
        <v>0</v>
      </c>
    </row>
    <row r="71" spans="1:11" s="65" customFormat="1" ht="15" x14ac:dyDescent="0.2">
      <c r="A71" s="194" t="s">
        <v>147</v>
      </c>
      <c r="B71" s="194"/>
      <c r="C71" s="121">
        <v>7778000</v>
      </c>
      <c r="D71" s="121">
        <v>7778000</v>
      </c>
      <c r="E71" s="121">
        <f>D71-C71</f>
        <v>0</v>
      </c>
    </row>
    <row r="72" spans="1:11" s="65" customFormat="1" ht="15" x14ac:dyDescent="0.2">
      <c r="A72" s="193" t="s">
        <v>138</v>
      </c>
      <c r="B72" s="193"/>
      <c r="C72" s="121">
        <v>5134000</v>
      </c>
      <c r="D72" s="121">
        <v>5134000</v>
      </c>
      <c r="E72" s="121">
        <f t="shared" ref="E72:E73" si="20">D72-C72</f>
        <v>0</v>
      </c>
    </row>
    <row r="73" spans="1:11" s="65" customFormat="1" ht="15" customHeight="1" x14ac:dyDescent="0.2">
      <c r="A73" s="194" t="s">
        <v>139</v>
      </c>
      <c r="B73" s="194"/>
      <c r="C73" s="82">
        <v>150000</v>
      </c>
      <c r="D73" s="82">
        <v>150000</v>
      </c>
      <c r="E73" s="121">
        <f t="shared" si="20"/>
        <v>0</v>
      </c>
    </row>
    <row r="74" spans="1:11" s="65" customFormat="1" ht="25.5" hidden="1" customHeight="1" x14ac:dyDescent="0.2">
      <c r="A74" s="193" t="s">
        <v>171</v>
      </c>
      <c r="B74" s="193"/>
      <c r="C74" s="82"/>
      <c r="D74" s="82"/>
      <c r="E74" s="82"/>
    </row>
    <row r="75" spans="1:11" s="70" customFormat="1" ht="15.75" x14ac:dyDescent="0.25">
      <c r="A75" s="195" t="s">
        <v>140</v>
      </c>
      <c r="B75" s="195"/>
      <c r="C75" s="117">
        <f t="shared" ref="C75:E75" si="21">C76</f>
        <v>1106000</v>
      </c>
      <c r="D75" s="117">
        <f t="shared" si="21"/>
        <v>1106000</v>
      </c>
      <c r="E75" s="117">
        <f t="shared" si="21"/>
        <v>0</v>
      </c>
    </row>
    <row r="76" spans="1:11" s="63" customFormat="1" ht="15" x14ac:dyDescent="0.25">
      <c r="A76" s="64" t="s">
        <v>141</v>
      </c>
      <c r="B76" s="71"/>
      <c r="C76" s="86">
        <v>1106000</v>
      </c>
      <c r="D76" s="86">
        <v>1106000</v>
      </c>
      <c r="E76" s="86">
        <f>D76-C76</f>
        <v>0</v>
      </c>
    </row>
    <row r="77" spans="1:11" s="63" customFormat="1" ht="15" hidden="1" x14ac:dyDescent="0.25">
      <c r="A77" s="79"/>
      <c r="B77" s="80"/>
      <c r="C77" s="81"/>
      <c r="D77" s="81"/>
      <c r="E77" s="81"/>
    </row>
    <row r="78" spans="1:11" x14ac:dyDescent="0.2">
      <c r="A78" s="75"/>
      <c r="B78" s="75"/>
    </row>
    <row r="79" spans="1:11" hidden="1" x14ac:dyDescent="0.2">
      <c r="A79" s="129"/>
      <c r="B79" s="129"/>
      <c r="C79" s="76"/>
      <c r="D79" s="76"/>
      <c r="E79" s="76"/>
    </row>
    <row r="80" spans="1:11" x14ac:dyDescent="0.2">
      <c r="A80" s="129" t="s">
        <v>198</v>
      </c>
      <c r="B80" s="129"/>
      <c r="C80" s="129"/>
      <c r="D80" s="129"/>
      <c r="E80" s="129"/>
      <c r="I80" s="44"/>
      <c r="J80" s="44"/>
      <c r="K80" s="44"/>
    </row>
    <row r="81" spans="1:11" x14ac:dyDescent="0.2">
      <c r="A81" s="192" t="s">
        <v>199</v>
      </c>
      <c r="B81" s="192"/>
      <c r="C81" s="192"/>
      <c r="D81" s="192"/>
      <c r="E81" s="192"/>
      <c r="I81" s="44"/>
      <c r="J81" s="44"/>
      <c r="K81" s="44"/>
    </row>
    <row r="82" spans="1:11" x14ac:dyDescent="0.2">
      <c r="A82" s="129" t="s">
        <v>200</v>
      </c>
      <c r="B82" s="129"/>
      <c r="C82" s="129"/>
      <c r="D82" s="129"/>
      <c r="E82" s="129"/>
      <c r="I82" s="44"/>
      <c r="J82" s="44"/>
      <c r="K82" s="44"/>
    </row>
  </sheetData>
  <mergeCells count="63">
    <mergeCell ref="A79:B79"/>
    <mergeCell ref="A70:B70"/>
    <mergeCell ref="A74:B74"/>
    <mergeCell ref="A72:B72"/>
    <mergeCell ref="A75:B75"/>
    <mergeCell ref="A73:B73"/>
    <mergeCell ref="A71:B71"/>
    <mergeCell ref="A68:E68"/>
    <mergeCell ref="A69:B69"/>
    <mergeCell ref="A54:B54"/>
    <mergeCell ref="A36:B36"/>
    <mergeCell ref="A48:B48"/>
    <mergeCell ref="A49:B49"/>
    <mergeCell ref="A50:B50"/>
    <mergeCell ref="A51:B51"/>
    <mergeCell ref="A52:B52"/>
    <mergeCell ref="A47:B47"/>
    <mergeCell ref="A43:B43"/>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12:E12"/>
    <mergeCell ref="A13:B13"/>
    <mergeCell ref="A14:B14"/>
    <mergeCell ref="A15:B15"/>
    <mergeCell ref="A16:B16"/>
    <mergeCell ref="A35:B35"/>
    <mergeCell ref="A30:B30"/>
    <mergeCell ref="A31:B31"/>
    <mergeCell ref="A32:B32"/>
    <mergeCell ref="A22:B22"/>
    <mergeCell ref="A23:B23"/>
    <mergeCell ref="A33:B33"/>
    <mergeCell ref="A34:B34"/>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2024-12-04T08:50:20Z</dcterms:modified>
</cp:coreProperties>
</file>