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CAF2686D-F0D6-4B0A-8D75-D9AB336A2DAC}" xr6:coauthVersionLast="47" xr6:coauthVersionMax="47" xr10:uidLastSave="{00000000-0000-0000-0000-000000000000}"/>
  <bookViews>
    <workbookView xWindow="-120" yWindow="-120" windowWidth="29040" windowHeight="15840" xr2:uid="{DB0CAD76-2E23-43B9-8CCC-BEB6CD273316}"/>
  </bookViews>
  <sheets>
    <sheet name="Anexa nr.11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9" i="1" l="1"/>
  <c r="J319" i="1"/>
  <c r="J318" i="1" s="1"/>
  <c r="J317" i="1" s="1"/>
  <c r="I319" i="1"/>
  <c r="I318" i="1" s="1"/>
  <c r="H319" i="1"/>
  <c r="H318" i="1" s="1"/>
  <c r="G319" i="1"/>
  <c r="G318" i="1" s="1"/>
  <c r="G317" i="1" s="1"/>
  <c r="F319" i="1"/>
  <c r="F318" i="1" s="1"/>
  <c r="F317" i="1" s="1"/>
  <c r="L317" i="1"/>
  <c r="O316" i="1"/>
  <c r="M316" i="1"/>
  <c r="K316" i="1"/>
  <c r="O315" i="1"/>
  <c r="K315" i="1"/>
  <c r="F315" i="1" s="1"/>
  <c r="O314" i="1"/>
  <c r="K314" i="1"/>
  <c r="M314" i="1" s="1"/>
  <c r="O313" i="1"/>
  <c r="K313" i="1"/>
  <c r="M313" i="1" s="1"/>
  <c r="O312" i="1"/>
  <c r="L312" i="1"/>
  <c r="L311" i="1" s="1"/>
  <c r="J312" i="1"/>
  <c r="J311" i="1" s="1"/>
  <c r="I312" i="1"/>
  <c r="H312" i="1"/>
  <c r="G312" i="1"/>
  <c r="F312" i="1"/>
  <c r="I311" i="1"/>
  <c r="H311" i="1"/>
  <c r="G311" i="1"/>
  <c r="F311" i="1"/>
  <c r="O310" i="1"/>
  <c r="K310" i="1"/>
  <c r="M310" i="1" s="1"/>
  <c r="O309" i="1"/>
  <c r="M309" i="1"/>
  <c r="O308" i="1"/>
  <c r="K308" i="1"/>
  <c r="K307" i="1" s="1"/>
  <c r="D308" i="1"/>
  <c r="L307" i="1"/>
  <c r="J307" i="1"/>
  <c r="I307" i="1"/>
  <c r="O307" i="1" s="1"/>
  <c r="H307" i="1"/>
  <c r="G307" i="1"/>
  <c r="F307" i="1"/>
  <c r="D307" i="1" s="1"/>
  <c r="L306" i="1"/>
  <c r="K306" i="1"/>
  <c r="J306" i="1"/>
  <c r="I306" i="1"/>
  <c r="H306" i="1"/>
  <c r="G306" i="1"/>
  <c r="E306" i="1" s="1"/>
  <c r="F306" i="1"/>
  <c r="D306" i="1" s="1"/>
  <c r="L305" i="1"/>
  <c r="K305" i="1"/>
  <c r="J305" i="1"/>
  <c r="I305" i="1"/>
  <c r="H305" i="1"/>
  <c r="G305" i="1"/>
  <c r="E305" i="1" s="1"/>
  <c r="F305" i="1"/>
  <c r="D305" i="1" s="1"/>
  <c r="L304" i="1"/>
  <c r="K304" i="1"/>
  <c r="J304" i="1"/>
  <c r="I304" i="1"/>
  <c r="H304" i="1"/>
  <c r="G304" i="1"/>
  <c r="E304" i="1" s="1"/>
  <c r="F304" i="1"/>
  <c r="D304" i="1" s="1"/>
  <c r="L303" i="1"/>
  <c r="K303" i="1"/>
  <c r="J303" i="1"/>
  <c r="I303" i="1"/>
  <c r="H303" i="1"/>
  <c r="G303" i="1"/>
  <c r="E303" i="1" s="1"/>
  <c r="F303" i="1"/>
  <c r="D303" i="1" s="1"/>
  <c r="O299" i="1"/>
  <c r="M299" i="1"/>
  <c r="O298" i="1"/>
  <c r="M298" i="1"/>
  <c r="O297" i="1"/>
  <c r="M297" i="1"/>
  <c r="O296" i="1"/>
  <c r="M296" i="1"/>
  <c r="O295" i="1"/>
  <c r="M295" i="1"/>
  <c r="O294" i="1"/>
  <c r="M294" i="1"/>
  <c r="O293" i="1"/>
  <c r="M293" i="1"/>
  <c r="L292" i="1"/>
  <c r="K292" i="1"/>
  <c r="J292" i="1"/>
  <c r="I292" i="1"/>
  <c r="H292" i="1"/>
  <c r="G292" i="1"/>
  <c r="E292" i="1" s="1"/>
  <c r="F292" i="1"/>
  <c r="D292" i="1" s="1"/>
  <c r="L291" i="1"/>
  <c r="K291" i="1"/>
  <c r="J291" i="1"/>
  <c r="I291" i="1"/>
  <c r="H291" i="1"/>
  <c r="G291" i="1"/>
  <c r="E291" i="1" s="1"/>
  <c r="F291" i="1"/>
  <c r="D291" i="1" s="1"/>
  <c r="L290" i="1"/>
  <c r="K290" i="1"/>
  <c r="J290" i="1"/>
  <c r="I290" i="1"/>
  <c r="H290" i="1"/>
  <c r="G290" i="1"/>
  <c r="E290" i="1" s="1"/>
  <c r="F290" i="1"/>
  <c r="D290" i="1" s="1"/>
  <c r="L288" i="1"/>
  <c r="K288" i="1"/>
  <c r="J288" i="1"/>
  <c r="I288" i="1"/>
  <c r="H288" i="1"/>
  <c r="G288" i="1"/>
  <c r="E288" i="1" s="1"/>
  <c r="F288" i="1"/>
  <c r="D288" i="1" s="1"/>
  <c r="L287" i="1"/>
  <c r="K287" i="1"/>
  <c r="J287" i="1"/>
  <c r="I287" i="1"/>
  <c r="H287" i="1"/>
  <c r="G287" i="1"/>
  <c r="E287" i="1" s="1"/>
  <c r="F287" i="1"/>
  <c r="D287" i="1" s="1"/>
  <c r="L286" i="1"/>
  <c r="K286" i="1"/>
  <c r="J286" i="1"/>
  <c r="I286" i="1"/>
  <c r="H286" i="1"/>
  <c r="G286" i="1"/>
  <c r="E286" i="1" s="1"/>
  <c r="F286" i="1"/>
  <c r="D286" i="1" s="1"/>
  <c r="O284" i="1"/>
  <c r="M284" i="1"/>
  <c r="L283" i="1"/>
  <c r="K283" i="1"/>
  <c r="J283" i="1"/>
  <c r="I283" i="1"/>
  <c r="H283" i="1"/>
  <c r="G283" i="1"/>
  <c r="E283" i="1" s="1"/>
  <c r="F283" i="1"/>
  <c r="D283" i="1" s="1"/>
  <c r="L282" i="1"/>
  <c r="K282" i="1"/>
  <c r="J282" i="1"/>
  <c r="I282" i="1"/>
  <c r="O282" i="1" s="1"/>
  <c r="H282" i="1"/>
  <c r="G282" i="1"/>
  <c r="E282" i="1" s="1"/>
  <c r="F282" i="1"/>
  <c r="D282" i="1" s="1"/>
  <c r="L281" i="1"/>
  <c r="K281" i="1"/>
  <c r="J281" i="1"/>
  <c r="I281" i="1"/>
  <c r="H281" i="1"/>
  <c r="G281" i="1"/>
  <c r="E281" i="1" s="1"/>
  <c r="F281" i="1"/>
  <c r="O279" i="1"/>
  <c r="M279" i="1"/>
  <c r="L278" i="1"/>
  <c r="K278" i="1"/>
  <c r="J278" i="1"/>
  <c r="I278" i="1"/>
  <c r="O278" i="1" s="1"/>
  <c r="H278" i="1"/>
  <c r="G278" i="1"/>
  <c r="E278" i="1" s="1"/>
  <c r="F278" i="1"/>
  <c r="D278" i="1" s="1"/>
  <c r="L277" i="1"/>
  <c r="K277" i="1"/>
  <c r="J277" i="1"/>
  <c r="I277" i="1"/>
  <c r="H277" i="1"/>
  <c r="G277" i="1"/>
  <c r="E277" i="1" s="1"/>
  <c r="F277" i="1"/>
  <c r="D277" i="1" s="1"/>
  <c r="L276" i="1"/>
  <c r="K276" i="1"/>
  <c r="J276" i="1"/>
  <c r="I276" i="1"/>
  <c r="H276" i="1"/>
  <c r="G276" i="1"/>
  <c r="F276" i="1"/>
  <c r="D276" i="1" s="1"/>
  <c r="L274" i="1"/>
  <c r="K274" i="1"/>
  <c r="J274" i="1"/>
  <c r="I274" i="1"/>
  <c r="O274" i="1" s="1"/>
  <c r="H274" i="1"/>
  <c r="G274" i="1"/>
  <c r="F274" i="1"/>
  <c r="E274" i="1"/>
  <c r="D274" i="1"/>
  <c r="L273" i="1"/>
  <c r="K273" i="1"/>
  <c r="J273" i="1"/>
  <c r="I273" i="1"/>
  <c r="H273" i="1"/>
  <c r="G273" i="1"/>
  <c r="F273" i="1"/>
  <c r="E273" i="1"/>
  <c r="D273" i="1"/>
  <c r="L272" i="1"/>
  <c r="K272" i="1"/>
  <c r="J272" i="1"/>
  <c r="I272" i="1"/>
  <c r="H272" i="1"/>
  <c r="G272" i="1"/>
  <c r="F272" i="1"/>
  <c r="E272" i="1"/>
  <c r="D272" i="1"/>
  <c r="L271" i="1"/>
  <c r="K271" i="1"/>
  <c r="J271" i="1"/>
  <c r="I271" i="1"/>
  <c r="O271" i="1" s="1"/>
  <c r="H271" i="1"/>
  <c r="G271" i="1"/>
  <c r="F271" i="1"/>
  <c r="E271" i="1"/>
  <c r="D271" i="1"/>
  <c r="L270" i="1"/>
  <c r="K270" i="1"/>
  <c r="J270" i="1"/>
  <c r="I270" i="1"/>
  <c r="H270" i="1"/>
  <c r="G270" i="1"/>
  <c r="F270" i="1"/>
  <c r="E270" i="1"/>
  <c r="D270" i="1"/>
  <c r="L269" i="1"/>
  <c r="K269" i="1"/>
  <c r="J269" i="1"/>
  <c r="I269" i="1"/>
  <c r="O269" i="1" s="1"/>
  <c r="H269" i="1"/>
  <c r="G269" i="1"/>
  <c r="F269" i="1"/>
  <c r="E269" i="1"/>
  <c r="D269" i="1"/>
  <c r="L268" i="1"/>
  <c r="K268" i="1"/>
  <c r="J268" i="1"/>
  <c r="I268" i="1"/>
  <c r="O268" i="1" s="1"/>
  <c r="H268" i="1"/>
  <c r="G268" i="1"/>
  <c r="F268" i="1"/>
  <c r="E268" i="1"/>
  <c r="D268" i="1"/>
  <c r="L267" i="1"/>
  <c r="K267" i="1"/>
  <c r="J267" i="1"/>
  <c r="M267" i="1" s="1"/>
  <c r="I267" i="1"/>
  <c r="O267" i="1" s="1"/>
  <c r="H267" i="1"/>
  <c r="G267" i="1"/>
  <c r="F267" i="1"/>
  <c r="E267" i="1"/>
  <c r="D267" i="1"/>
  <c r="L266" i="1"/>
  <c r="K266" i="1"/>
  <c r="J266" i="1"/>
  <c r="I266" i="1"/>
  <c r="M266" i="1" s="1"/>
  <c r="H266" i="1"/>
  <c r="G266" i="1"/>
  <c r="F266" i="1"/>
  <c r="E266" i="1"/>
  <c r="D266" i="1"/>
  <c r="L265" i="1"/>
  <c r="K265" i="1"/>
  <c r="J265" i="1"/>
  <c r="I265" i="1"/>
  <c r="O265" i="1" s="1"/>
  <c r="H265" i="1"/>
  <c r="G265" i="1"/>
  <c r="F265" i="1"/>
  <c r="E265" i="1"/>
  <c r="D265" i="1"/>
  <c r="L264" i="1"/>
  <c r="K264" i="1"/>
  <c r="J264" i="1"/>
  <c r="I264" i="1"/>
  <c r="O264" i="1" s="1"/>
  <c r="H264" i="1"/>
  <c r="G264" i="1"/>
  <c r="F264" i="1"/>
  <c r="E264" i="1"/>
  <c r="D264" i="1"/>
  <c r="M263" i="1"/>
  <c r="L263" i="1"/>
  <c r="K263" i="1"/>
  <c r="J263" i="1"/>
  <c r="I263" i="1"/>
  <c r="H263" i="1"/>
  <c r="G263" i="1"/>
  <c r="F263" i="1"/>
  <c r="E263" i="1"/>
  <c r="D263" i="1"/>
  <c r="L262" i="1"/>
  <c r="K262" i="1"/>
  <c r="J262" i="1"/>
  <c r="I262" i="1"/>
  <c r="H262" i="1"/>
  <c r="G262" i="1"/>
  <c r="F262" i="1"/>
  <c r="E262" i="1"/>
  <c r="D262" i="1"/>
  <c r="L261" i="1"/>
  <c r="K261" i="1"/>
  <c r="J261" i="1"/>
  <c r="I261" i="1"/>
  <c r="H261" i="1"/>
  <c r="G261" i="1"/>
  <c r="F261" i="1"/>
  <c r="E261" i="1"/>
  <c r="D261" i="1"/>
  <c r="L260" i="1"/>
  <c r="K260" i="1"/>
  <c r="J260" i="1"/>
  <c r="I260" i="1"/>
  <c r="O260" i="1" s="1"/>
  <c r="H260" i="1"/>
  <c r="G260" i="1"/>
  <c r="F260" i="1"/>
  <c r="E260" i="1"/>
  <c r="D260" i="1"/>
  <c r="L259" i="1"/>
  <c r="K259" i="1"/>
  <c r="J259" i="1"/>
  <c r="I259" i="1"/>
  <c r="H259" i="1"/>
  <c r="G259" i="1"/>
  <c r="F259" i="1"/>
  <c r="E259" i="1"/>
  <c r="D259" i="1"/>
  <c r="L258" i="1"/>
  <c r="K258" i="1"/>
  <c r="J258" i="1"/>
  <c r="I258" i="1"/>
  <c r="H258" i="1"/>
  <c r="O258" i="1" s="1"/>
  <c r="G258" i="1"/>
  <c r="F258" i="1"/>
  <c r="E258" i="1"/>
  <c r="D258" i="1"/>
  <c r="O257" i="1"/>
  <c r="L257" i="1"/>
  <c r="K257" i="1"/>
  <c r="J257" i="1"/>
  <c r="M257" i="1" s="1"/>
  <c r="I257" i="1"/>
  <c r="H257" i="1"/>
  <c r="G257" i="1"/>
  <c r="F257" i="1"/>
  <c r="E257" i="1"/>
  <c r="D257" i="1"/>
  <c r="L256" i="1"/>
  <c r="K256" i="1"/>
  <c r="J256" i="1"/>
  <c r="I256" i="1"/>
  <c r="O256" i="1" s="1"/>
  <c r="H256" i="1"/>
  <c r="G256" i="1"/>
  <c r="F256" i="1"/>
  <c r="E256" i="1"/>
  <c r="D256" i="1"/>
  <c r="L255" i="1"/>
  <c r="K255" i="1"/>
  <c r="J255" i="1"/>
  <c r="I255" i="1"/>
  <c r="O255" i="1" s="1"/>
  <c r="H255" i="1"/>
  <c r="G255" i="1"/>
  <c r="F255" i="1"/>
  <c r="E255" i="1"/>
  <c r="D255" i="1"/>
  <c r="L254" i="1"/>
  <c r="K254" i="1"/>
  <c r="J254" i="1"/>
  <c r="M254" i="1" s="1"/>
  <c r="I254" i="1"/>
  <c r="O254" i="1" s="1"/>
  <c r="H254" i="1"/>
  <c r="G254" i="1"/>
  <c r="F254" i="1"/>
  <c r="E254" i="1"/>
  <c r="D254" i="1"/>
  <c r="L253" i="1"/>
  <c r="K253" i="1"/>
  <c r="J253" i="1"/>
  <c r="I253" i="1"/>
  <c r="M253" i="1" s="1"/>
  <c r="H253" i="1"/>
  <c r="G253" i="1"/>
  <c r="F253" i="1"/>
  <c r="E253" i="1"/>
  <c r="D253" i="1"/>
  <c r="L252" i="1"/>
  <c r="K252" i="1"/>
  <c r="J252" i="1"/>
  <c r="I252" i="1"/>
  <c r="O252" i="1" s="1"/>
  <c r="H252" i="1"/>
  <c r="G252" i="1"/>
  <c r="F252" i="1"/>
  <c r="E252" i="1"/>
  <c r="D252" i="1"/>
  <c r="L251" i="1"/>
  <c r="K251" i="1"/>
  <c r="J251" i="1"/>
  <c r="I251" i="1"/>
  <c r="H251" i="1"/>
  <c r="G251" i="1"/>
  <c r="F251" i="1"/>
  <c r="E251" i="1"/>
  <c r="D251" i="1"/>
  <c r="L250" i="1"/>
  <c r="K250" i="1"/>
  <c r="J250" i="1"/>
  <c r="I250" i="1"/>
  <c r="O250" i="1" s="1"/>
  <c r="H250" i="1"/>
  <c r="G250" i="1"/>
  <c r="F250" i="1"/>
  <c r="E250" i="1"/>
  <c r="D250" i="1"/>
  <c r="L249" i="1"/>
  <c r="K249" i="1"/>
  <c r="J249" i="1"/>
  <c r="I249" i="1"/>
  <c r="O249" i="1" s="1"/>
  <c r="H249" i="1"/>
  <c r="G249" i="1"/>
  <c r="F249" i="1"/>
  <c r="E249" i="1"/>
  <c r="D249" i="1"/>
  <c r="L248" i="1"/>
  <c r="K248" i="1"/>
  <c r="J248" i="1"/>
  <c r="I248" i="1"/>
  <c r="O248" i="1" s="1"/>
  <c r="H248" i="1"/>
  <c r="G248" i="1"/>
  <c r="F248" i="1"/>
  <c r="E248" i="1"/>
  <c r="D248" i="1"/>
  <c r="L247" i="1"/>
  <c r="K247" i="1"/>
  <c r="J247" i="1"/>
  <c r="I247" i="1"/>
  <c r="H247" i="1"/>
  <c r="G247" i="1"/>
  <c r="F247" i="1"/>
  <c r="E247" i="1"/>
  <c r="D247" i="1"/>
  <c r="L246" i="1"/>
  <c r="K246" i="1"/>
  <c r="J246" i="1"/>
  <c r="I246" i="1"/>
  <c r="H246" i="1"/>
  <c r="G246" i="1"/>
  <c r="F246" i="1"/>
  <c r="E246" i="1"/>
  <c r="D246" i="1"/>
  <c r="O245" i="1"/>
  <c r="L245" i="1"/>
  <c r="K245" i="1"/>
  <c r="M245" i="1" s="1"/>
  <c r="J245" i="1"/>
  <c r="I245" i="1"/>
  <c r="H245" i="1"/>
  <c r="G245" i="1"/>
  <c r="F245" i="1"/>
  <c r="E245" i="1"/>
  <c r="D245" i="1"/>
  <c r="O244" i="1"/>
  <c r="L244" i="1"/>
  <c r="K244" i="1"/>
  <c r="J244" i="1"/>
  <c r="M244" i="1" s="1"/>
  <c r="I244" i="1"/>
  <c r="H244" i="1"/>
  <c r="G244" i="1"/>
  <c r="F244" i="1"/>
  <c r="E244" i="1"/>
  <c r="D244" i="1"/>
  <c r="L243" i="1"/>
  <c r="K243" i="1"/>
  <c r="J243" i="1"/>
  <c r="I243" i="1"/>
  <c r="O243" i="1" s="1"/>
  <c r="H243" i="1"/>
  <c r="G243" i="1"/>
  <c r="F243" i="1"/>
  <c r="E243" i="1"/>
  <c r="D243" i="1"/>
  <c r="L242" i="1"/>
  <c r="K242" i="1"/>
  <c r="J242" i="1"/>
  <c r="I242" i="1"/>
  <c r="M242" i="1" s="1"/>
  <c r="H242" i="1"/>
  <c r="G242" i="1"/>
  <c r="F242" i="1"/>
  <c r="E242" i="1"/>
  <c r="D242" i="1"/>
  <c r="L241" i="1"/>
  <c r="K241" i="1"/>
  <c r="J241" i="1"/>
  <c r="M241" i="1" s="1"/>
  <c r="I241" i="1"/>
  <c r="O241" i="1" s="1"/>
  <c r="H241" i="1"/>
  <c r="G241" i="1"/>
  <c r="F241" i="1"/>
  <c r="E241" i="1"/>
  <c r="D241" i="1"/>
  <c r="L240" i="1"/>
  <c r="K240" i="1"/>
  <c r="J240" i="1"/>
  <c r="I240" i="1"/>
  <c r="M240" i="1" s="1"/>
  <c r="H240" i="1"/>
  <c r="G240" i="1"/>
  <c r="F240" i="1"/>
  <c r="E240" i="1"/>
  <c r="D240" i="1"/>
  <c r="L239" i="1"/>
  <c r="K239" i="1"/>
  <c r="J239" i="1"/>
  <c r="I239" i="1"/>
  <c r="M239" i="1" s="1"/>
  <c r="H239" i="1"/>
  <c r="G239" i="1"/>
  <c r="F239" i="1"/>
  <c r="E239" i="1"/>
  <c r="D239" i="1"/>
  <c r="L238" i="1"/>
  <c r="K238" i="1"/>
  <c r="J238" i="1"/>
  <c r="I238" i="1"/>
  <c r="O238" i="1" s="1"/>
  <c r="H238" i="1"/>
  <c r="G238" i="1"/>
  <c r="F238" i="1"/>
  <c r="E238" i="1"/>
  <c r="D238" i="1"/>
  <c r="L237" i="1"/>
  <c r="K237" i="1"/>
  <c r="J237" i="1"/>
  <c r="I237" i="1"/>
  <c r="O237" i="1" s="1"/>
  <c r="H237" i="1"/>
  <c r="G237" i="1"/>
  <c r="F237" i="1"/>
  <c r="E237" i="1"/>
  <c r="D237" i="1"/>
  <c r="L236" i="1"/>
  <c r="K236" i="1"/>
  <c r="J236" i="1"/>
  <c r="I236" i="1"/>
  <c r="H236" i="1"/>
  <c r="G236" i="1"/>
  <c r="F236" i="1"/>
  <c r="E236" i="1"/>
  <c r="D236" i="1"/>
  <c r="L235" i="1"/>
  <c r="K235" i="1"/>
  <c r="J235" i="1"/>
  <c r="I235" i="1"/>
  <c r="H235" i="1"/>
  <c r="G235" i="1"/>
  <c r="F235" i="1"/>
  <c r="E235" i="1"/>
  <c r="D235" i="1"/>
  <c r="L234" i="1"/>
  <c r="K234" i="1"/>
  <c r="J234" i="1"/>
  <c r="I234" i="1"/>
  <c r="H234" i="1"/>
  <c r="G234" i="1"/>
  <c r="E234" i="1" s="1"/>
  <c r="F234" i="1"/>
  <c r="D234" i="1" s="1"/>
  <c r="L233" i="1"/>
  <c r="K233" i="1"/>
  <c r="J233" i="1"/>
  <c r="I233" i="1"/>
  <c r="H233" i="1"/>
  <c r="G233" i="1"/>
  <c r="E233" i="1" s="1"/>
  <c r="F233" i="1"/>
  <c r="D233" i="1" s="1"/>
  <c r="L232" i="1"/>
  <c r="K232" i="1"/>
  <c r="J232" i="1"/>
  <c r="I232" i="1"/>
  <c r="H232" i="1"/>
  <c r="G232" i="1"/>
  <c r="E232" i="1" s="1"/>
  <c r="F232" i="1"/>
  <c r="D232" i="1" s="1"/>
  <c r="O229" i="1"/>
  <c r="M229" i="1"/>
  <c r="L228" i="1"/>
  <c r="K228" i="1"/>
  <c r="J228" i="1"/>
  <c r="I228" i="1"/>
  <c r="O228" i="1" s="1"/>
  <c r="H228" i="1"/>
  <c r="G228" i="1"/>
  <c r="E228" i="1" s="1"/>
  <c r="F228" i="1"/>
  <c r="D228" i="1" s="1"/>
  <c r="L227" i="1"/>
  <c r="K227" i="1"/>
  <c r="J227" i="1"/>
  <c r="I227" i="1"/>
  <c r="H227" i="1"/>
  <c r="G227" i="1"/>
  <c r="E227" i="1" s="1"/>
  <c r="F227" i="1"/>
  <c r="D227" i="1" s="1"/>
  <c r="L226" i="1"/>
  <c r="K226" i="1"/>
  <c r="J226" i="1"/>
  <c r="I226" i="1"/>
  <c r="H226" i="1"/>
  <c r="G226" i="1"/>
  <c r="E226" i="1" s="1"/>
  <c r="F226" i="1"/>
  <c r="D226" i="1" s="1"/>
  <c r="O224" i="1"/>
  <c r="M224" i="1"/>
  <c r="O223" i="1"/>
  <c r="M223" i="1"/>
  <c r="L222" i="1"/>
  <c r="L220" i="1" s="1"/>
  <c r="K222" i="1"/>
  <c r="J222" i="1"/>
  <c r="J220" i="1" s="1"/>
  <c r="I222" i="1"/>
  <c r="I220" i="1" s="1"/>
  <c r="H222" i="1"/>
  <c r="G222" i="1"/>
  <c r="G220" i="1" s="1"/>
  <c r="F222" i="1"/>
  <c r="F220" i="1" s="1"/>
  <c r="E222" i="1"/>
  <c r="E220" i="1" s="1"/>
  <c r="D222" i="1"/>
  <c r="D220" i="1" s="1"/>
  <c r="O221" i="1"/>
  <c r="M221" i="1"/>
  <c r="O218" i="1"/>
  <c r="K218" i="1"/>
  <c r="M218" i="1" s="1"/>
  <c r="O217" i="1"/>
  <c r="K217" i="1"/>
  <c r="M217" i="1" s="1"/>
  <c r="O216" i="1"/>
  <c r="K216" i="1"/>
  <c r="M216" i="1" s="1"/>
  <c r="O215" i="1"/>
  <c r="K215" i="1"/>
  <c r="M215" i="1" s="1"/>
  <c r="O214" i="1"/>
  <c r="K214" i="1"/>
  <c r="M214" i="1" s="1"/>
  <c r="O213" i="1"/>
  <c r="M213" i="1"/>
  <c r="K213" i="1"/>
  <c r="L212" i="1"/>
  <c r="L206" i="1" s="1"/>
  <c r="L205" i="1" s="1"/>
  <c r="K212" i="1"/>
  <c r="J212" i="1"/>
  <c r="J206" i="1" s="1"/>
  <c r="J205" i="1" s="1"/>
  <c r="I212" i="1"/>
  <c r="I206" i="1" s="1"/>
  <c r="H212" i="1"/>
  <c r="H206" i="1" s="1"/>
  <c r="H205" i="1" s="1"/>
  <c r="G212" i="1"/>
  <c r="G206" i="1" s="1"/>
  <c r="G205" i="1" s="1"/>
  <c r="F212" i="1"/>
  <c r="F206" i="1" s="1"/>
  <c r="F205" i="1" s="1"/>
  <c r="O211" i="1"/>
  <c r="K211" i="1"/>
  <c r="M211" i="1" s="1"/>
  <c r="O210" i="1"/>
  <c r="K210" i="1"/>
  <c r="M210" i="1" s="1"/>
  <c r="O209" i="1"/>
  <c r="K209" i="1"/>
  <c r="M209" i="1" s="1"/>
  <c r="O208" i="1"/>
  <c r="K208" i="1"/>
  <c r="M208" i="1" s="1"/>
  <c r="O207" i="1"/>
  <c r="M207" i="1"/>
  <c r="K207" i="1"/>
  <c r="O204" i="1"/>
  <c r="K204" i="1"/>
  <c r="M204" i="1" s="1"/>
  <c r="O203" i="1"/>
  <c r="K203" i="1"/>
  <c r="M203" i="1" s="1"/>
  <c r="O202" i="1"/>
  <c r="K202" i="1"/>
  <c r="M202" i="1" s="1"/>
  <c r="O201" i="1"/>
  <c r="K201" i="1"/>
  <c r="M201" i="1" s="1"/>
  <c r="O200" i="1"/>
  <c r="M200" i="1"/>
  <c r="K200" i="1"/>
  <c r="O199" i="1"/>
  <c r="M199" i="1"/>
  <c r="K199" i="1"/>
  <c r="O198" i="1"/>
  <c r="K198" i="1"/>
  <c r="M198" i="1" s="1"/>
  <c r="O197" i="1"/>
  <c r="K197" i="1"/>
  <c r="M197" i="1" s="1"/>
  <c r="O196" i="1"/>
  <c r="K196" i="1"/>
  <c r="M196" i="1" s="1"/>
  <c r="L195" i="1"/>
  <c r="L194" i="1" s="1"/>
  <c r="J195" i="1"/>
  <c r="J194" i="1" s="1"/>
  <c r="I195" i="1"/>
  <c r="H195" i="1"/>
  <c r="H194" i="1" s="1"/>
  <c r="G195" i="1"/>
  <c r="G194" i="1" s="1"/>
  <c r="F195" i="1"/>
  <c r="F194" i="1" s="1"/>
  <c r="O192" i="1"/>
  <c r="K192" i="1"/>
  <c r="M192" i="1" s="1"/>
  <c r="J191" i="1"/>
  <c r="J190" i="1" s="1"/>
  <c r="J189" i="1" s="1"/>
  <c r="J188" i="1" s="1"/>
  <c r="I191" i="1"/>
  <c r="I190" i="1" s="1"/>
  <c r="I189" i="1" s="1"/>
  <c r="H191" i="1"/>
  <c r="G191" i="1"/>
  <c r="G190" i="1" s="1"/>
  <c r="G189" i="1" s="1"/>
  <c r="G188" i="1" s="1"/>
  <c r="F191" i="1"/>
  <c r="F190" i="1" s="1"/>
  <c r="F189" i="1" s="1"/>
  <c r="F188" i="1" s="1"/>
  <c r="L188" i="1"/>
  <c r="L187" i="1"/>
  <c r="K187" i="1"/>
  <c r="J187" i="1"/>
  <c r="I187" i="1"/>
  <c r="H187" i="1"/>
  <c r="G187" i="1"/>
  <c r="G184" i="1" s="1"/>
  <c r="F187" i="1"/>
  <c r="F184" i="1" s="1"/>
  <c r="O186" i="1"/>
  <c r="K186" i="1"/>
  <c r="M186" i="1" s="1"/>
  <c r="L185" i="1"/>
  <c r="K185" i="1"/>
  <c r="J185" i="1"/>
  <c r="I185" i="1"/>
  <c r="H185" i="1"/>
  <c r="G185" i="1"/>
  <c r="F185" i="1"/>
  <c r="O183" i="1"/>
  <c r="M183" i="1"/>
  <c r="K183" i="1"/>
  <c r="L182" i="1"/>
  <c r="L179" i="1" s="1"/>
  <c r="K182" i="1"/>
  <c r="J182" i="1"/>
  <c r="I182" i="1"/>
  <c r="H182" i="1"/>
  <c r="H179" i="1" s="1"/>
  <c r="G182" i="1"/>
  <c r="G179" i="1" s="1"/>
  <c r="F182" i="1"/>
  <c r="F179" i="1" s="1"/>
  <c r="O181" i="1"/>
  <c r="K181" i="1"/>
  <c r="M181" i="1" s="1"/>
  <c r="O180" i="1"/>
  <c r="K180" i="1"/>
  <c r="M180" i="1" s="1"/>
  <c r="J179" i="1"/>
  <c r="I179" i="1"/>
  <c r="O177" i="1"/>
  <c r="M177" i="1"/>
  <c r="K177" i="1"/>
  <c r="O176" i="1"/>
  <c r="K176" i="1"/>
  <c r="M176" i="1" s="1"/>
  <c r="O175" i="1"/>
  <c r="K175" i="1"/>
  <c r="M175" i="1" s="1"/>
  <c r="L174" i="1"/>
  <c r="J174" i="1"/>
  <c r="I174" i="1"/>
  <c r="O174" i="1" s="1"/>
  <c r="H174" i="1"/>
  <c r="G174" i="1"/>
  <c r="F174" i="1"/>
  <c r="O173" i="1"/>
  <c r="K173" i="1"/>
  <c r="M173" i="1" s="1"/>
  <c r="O171" i="1"/>
  <c r="K171" i="1"/>
  <c r="M171" i="1" s="1"/>
  <c r="O170" i="1"/>
  <c r="K170" i="1"/>
  <c r="M170" i="1" s="1"/>
  <c r="O169" i="1"/>
  <c r="K169" i="1"/>
  <c r="M169" i="1" s="1"/>
  <c r="O168" i="1"/>
  <c r="K168" i="1"/>
  <c r="M168" i="1" s="1"/>
  <c r="O167" i="1"/>
  <c r="K167" i="1"/>
  <c r="M167" i="1" s="1"/>
  <c r="O166" i="1"/>
  <c r="K166" i="1"/>
  <c r="M166" i="1" s="1"/>
  <c r="L165" i="1"/>
  <c r="L162" i="1" s="1"/>
  <c r="K165" i="1"/>
  <c r="J165" i="1"/>
  <c r="J162" i="1" s="1"/>
  <c r="I165" i="1"/>
  <c r="I162" i="1" s="1"/>
  <c r="H165" i="1"/>
  <c r="H162" i="1" s="1"/>
  <c r="G165" i="1"/>
  <c r="G162" i="1" s="1"/>
  <c r="F165" i="1"/>
  <c r="F162" i="1" s="1"/>
  <c r="O164" i="1"/>
  <c r="K164" i="1"/>
  <c r="M164" i="1" s="1"/>
  <c r="O163" i="1"/>
  <c r="K163" i="1"/>
  <c r="O161" i="1"/>
  <c r="K161" i="1"/>
  <c r="M161" i="1" s="1"/>
  <c r="O160" i="1"/>
  <c r="K160" i="1"/>
  <c r="M160" i="1" s="1"/>
  <c r="O159" i="1"/>
  <c r="K159" i="1"/>
  <c r="M159" i="1" s="1"/>
  <c r="O158" i="1"/>
  <c r="K158" i="1"/>
  <c r="M158" i="1" s="1"/>
  <c r="O157" i="1"/>
  <c r="K157" i="1"/>
  <c r="K156" i="1" s="1"/>
  <c r="L156" i="1"/>
  <c r="L155" i="1" s="1"/>
  <c r="J156" i="1"/>
  <c r="I156" i="1"/>
  <c r="O156" i="1" s="1"/>
  <c r="H156" i="1"/>
  <c r="G156" i="1"/>
  <c r="G155" i="1" s="1"/>
  <c r="F156" i="1"/>
  <c r="F155" i="1" s="1"/>
  <c r="O155" i="1"/>
  <c r="J155" i="1"/>
  <c r="I155" i="1"/>
  <c r="H155" i="1"/>
  <c r="O154" i="1"/>
  <c r="K154" i="1"/>
  <c r="M154" i="1" s="1"/>
  <c r="L153" i="1"/>
  <c r="L152" i="1" s="1"/>
  <c r="L151" i="1" s="1"/>
  <c r="K153" i="1"/>
  <c r="J153" i="1"/>
  <c r="J152" i="1" s="1"/>
  <c r="J151" i="1" s="1"/>
  <c r="I153" i="1"/>
  <c r="I152" i="1" s="1"/>
  <c r="H153" i="1"/>
  <c r="H152" i="1" s="1"/>
  <c r="H151" i="1" s="1"/>
  <c r="G153" i="1"/>
  <c r="G152" i="1" s="1"/>
  <c r="G151" i="1" s="1"/>
  <c r="F153" i="1"/>
  <c r="F152" i="1" s="1"/>
  <c r="F151" i="1" s="1"/>
  <c r="O150" i="1"/>
  <c r="K150" i="1"/>
  <c r="M150" i="1" s="1"/>
  <c r="O149" i="1"/>
  <c r="K149" i="1"/>
  <c r="M149" i="1" s="1"/>
  <c r="O148" i="1"/>
  <c r="K148" i="1"/>
  <c r="M148" i="1" s="1"/>
  <c r="O147" i="1"/>
  <c r="M147" i="1"/>
  <c r="K147" i="1"/>
  <c r="O146" i="1"/>
  <c r="K146" i="1"/>
  <c r="M146" i="1" s="1"/>
  <c r="O145" i="1"/>
  <c r="K145" i="1"/>
  <c r="M145" i="1" s="1"/>
  <c r="O144" i="1"/>
  <c r="K144" i="1"/>
  <c r="M144" i="1" s="1"/>
  <c r="O143" i="1"/>
  <c r="M143" i="1"/>
  <c r="K143" i="1"/>
  <c r="O142" i="1"/>
  <c r="K142" i="1"/>
  <c r="M142" i="1" s="1"/>
  <c r="O141" i="1"/>
  <c r="K141" i="1"/>
  <c r="M141" i="1" s="1"/>
  <c r="O140" i="1"/>
  <c r="K140" i="1"/>
  <c r="M140" i="1" s="1"/>
  <c r="O139" i="1"/>
  <c r="M139" i="1"/>
  <c r="K139" i="1"/>
  <c r="L138" i="1"/>
  <c r="L137" i="1" s="1"/>
  <c r="J138" i="1"/>
  <c r="J137" i="1" s="1"/>
  <c r="I138" i="1"/>
  <c r="O138" i="1" s="1"/>
  <c r="H138" i="1"/>
  <c r="G138" i="1"/>
  <c r="G137" i="1" s="1"/>
  <c r="F138" i="1"/>
  <c r="F137" i="1" s="1"/>
  <c r="I137" i="1"/>
  <c r="O137" i="1" s="1"/>
  <c r="H137" i="1"/>
  <c r="K136" i="1"/>
  <c r="M136" i="1" s="1"/>
  <c r="I136" i="1"/>
  <c r="O136" i="1" s="1"/>
  <c r="K135" i="1"/>
  <c r="K134" i="1" s="1"/>
  <c r="M134" i="1" s="1"/>
  <c r="I135" i="1"/>
  <c r="M135" i="1" s="1"/>
  <c r="O134" i="1"/>
  <c r="L134" i="1"/>
  <c r="I134" i="1"/>
  <c r="K133" i="1"/>
  <c r="K130" i="1" s="1"/>
  <c r="M130" i="1" s="1"/>
  <c r="I133" i="1"/>
  <c r="O133" i="1" s="1"/>
  <c r="K132" i="1"/>
  <c r="I132" i="1"/>
  <c r="O132" i="1" s="1"/>
  <c r="O131" i="1"/>
  <c r="M131" i="1"/>
  <c r="K131" i="1"/>
  <c r="I131" i="1"/>
  <c r="O130" i="1"/>
  <c r="L130" i="1"/>
  <c r="I130" i="1"/>
  <c r="K129" i="1"/>
  <c r="I129" i="1"/>
  <c r="O129" i="1" s="1"/>
  <c r="K128" i="1"/>
  <c r="I128" i="1"/>
  <c r="O128" i="1" s="1"/>
  <c r="K127" i="1"/>
  <c r="I127" i="1"/>
  <c r="O127" i="1" s="1"/>
  <c r="K126" i="1"/>
  <c r="I126" i="1"/>
  <c r="O126" i="1" s="1"/>
  <c r="K125" i="1"/>
  <c r="I125" i="1"/>
  <c r="O125" i="1" s="1"/>
  <c r="K124" i="1"/>
  <c r="I124" i="1"/>
  <c r="O124" i="1" s="1"/>
  <c r="L123" i="1"/>
  <c r="I123" i="1"/>
  <c r="O123" i="1" s="1"/>
  <c r="K122" i="1"/>
  <c r="I122" i="1"/>
  <c r="O122" i="1" s="1"/>
  <c r="K121" i="1"/>
  <c r="I121" i="1"/>
  <c r="O121" i="1" s="1"/>
  <c r="K120" i="1"/>
  <c r="I120" i="1"/>
  <c r="O120" i="1" s="1"/>
  <c r="K119" i="1"/>
  <c r="I119" i="1"/>
  <c r="O119" i="1" s="1"/>
  <c r="L118" i="1"/>
  <c r="I118" i="1"/>
  <c r="O118" i="1" s="1"/>
  <c r="K117" i="1"/>
  <c r="I117" i="1"/>
  <c r="O117" i="1" s="1"/>
  <c r="K116" i="1"/>
  <c r="M116" i="1" s="1"/>
  <c r="I116" i="1"/>
  <c r="O116" i="1" s="1"/>
  <c r="L115" i="1"/>
  <c r="I115" i="1"/>
  <c r="O115" i="1" s="1"/>
  <c r="I114" i="1"/>
  <c r="O114" i="1" s="1"/>
  <c r="K113" i="1"/>
  <c r="I113" i="1"/>
  <c r="O113" i="1" s="1"/>
  <c r="L112" i="1"/>
  <c r="K112" i="1"/>
  <c r="J112" i="1"/>
  <c r="I112" i="1"/>
  <c r="H112" i="1"/>
  <c r="G112" i="1"/>
  <c r="F112" i="1"/>
  <c r="K111" i="1"/>
  <c r="I111" i="1"/>
  <c r="O111" i="1" s="1"/>
  <c r="O110" i="1"/>
  <c r="M110" i="1"/>
  <c r="O109" i="1"/>
  <c r="M109" i="1"/>
  <c r="L108" i="1"/>
  <c r="K108" i="1"/>
  <c r="J108" i="1"/>
  <c r="I108" i="1"/>
  <c r="H108" i="1"/>
  <c r="G108" i="1"/>
  <c r="F108" i="1"/>
  <c r="L107" i="1"/>
  <c r="K107" i="1"/>
  <c r="J107" i="1"/>
  <c r="I107" i="1"/>
  <c r="O107" i="1" s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K103" i="1"/>
  <c r="I103" i="1"/>
  <c r="O103" i="1" s="1"/>
  <c r="L102" i="1"/>
  <c r="K102" i="1"/>
  <c r="J102" i="1"/>
  <c r="I102" i="1"/>
  <c r="H102" i="1"/>
  <c r="G102" i="1"/>
  <c r="F102" i="1"/>
  <c r="O101" i="1"/>
  <c r="K101" i="1"/>
  <c r="M101" i="1" s="1"/>
  <c r="G101" i="1"/>
  <c r="O100" i="1"/>
  <c r="K100" i="1"/>
  <c r="M100" i="1" s="1"/>
  <c r="G100" i="1"/>
  <c r="O99" i="1"/>
  <c r="K99" i="1"/>
  <c r="M99" i="1" s="1"/>
  <c r="G99" i="1"/>
  <c r="L98" i="1"/>
  <c r="J98" i="1"/>
  <c r="G98" i="1" s="1"/>
  <c r="I98" i="1"/>
  <c r="H98" i="1"/>
  <c r="O97" i="1"/>
  <c r="K97" i="1"/>
  <c r="M97" i="1" s="1"/>
  <c r="G97" i="1"/>
  <c r="O96" i="1"/>
  <c r="M96" i="1"/>
  <c r="K96" i="1"/>
  <c r="G96" i="1"/>
  <c r="O95" i="1"/>
  <c r="K95" i="1"/>
  <c r="M95" i="1" s="1"/>
  <c r="G95" i="1"/>
  <c r="O94" i="1"/>
  <c r="K94" i="1"/>
  <c r="M94" i="1" s="1"/>
  <c r="G94" i="1"/>
  <c r="O93" i="1"/>
  <c r="M93" i="1"/>
  <c r="K93" i="1"/>
  <c r="G93" i="1"/>
  <c r="O92" i="1"/>
  <c r="M92" i="1"/>
  <c r="K92" i="1"/>
  <c r="G92" i="1"/>
  <c r="O91" i="1"/>
  <c r="K91" i="1"/>
  <c r="M91" i="1" s="1"/>
  <c r="G91" i="1"/>
  <c r="O90" i="1"/>
  <c r="K90" i="1"/>
  <c r="M90" i="1" s="1"/>
  <c r="G90" i="1"/>
  <c r="O89" i="1"/>
  <c r="M89" i="1"/>
  <c r="K89" i="1"/>
  <c r="G89" i="1"/>
  <c r="O88" i="1"/>
  <c r="K88" i="1"/>
  <c r="M88" i="1" s="1"/>
  <c r="G88" i="1"/>
  <c r="O87" i="1"/>
  <c r="K87" i="1"/>
  <c r="M87" i="1" s="1"/>
  <c r="G87" i="1"/>
  <c r="O86" i="1"/>
  <c r="K86" i="1"/>
  <c r="M86" i="1" s="1"/>
  <c r="G86" i="1"/>
  <c r="O85" i="1"/>
  <c r="K85" i="1"/>
  <c r="M85" i="1" s="1"/>
  <c r="G85" i="1"/>
  <c r="O84" i="1"/>
  <c r="M84" i="1"/>
  <c r="K84" i="1"/>
  <c r="G84" i="1"/>
  <c r="O83" i="1"/>
  <c r="M83" i="1"/>
  <c r="K83" i="1"/>
  <c r="G83" i="1"/>
  <c r="O82" i="1"/>
  <c r="K82" i="1"/>
  <c r="M82" i="1" s="1"/>
  <c r="G82" i="1"/>
  <c r="L81" i="1"/>
  <c r="J81" i="1"/>
  <c r="G81" i="1" s="1"/>
  <c r="I81" i="1"/>
  <c r="O81" i="1" s="1"/>
  <c r="H81" i="1"/>
  <c r="L80" i="1"/>
  <c r="L77" i="1" s="1"/>
  <c r="K80" i="1"/>
  <c r="J80" i="1"/>
  <c r="J77" i="1" s="1"/>
  <c r="I80" i="1"/>
  <c r="H80" i="1"/>
  <c r="G80" i="1"/>
  <c r="G77" i="1" s="1"/>
  <c r="F80" i="1"/>
  <c r="F77" i="1" s="1"/>
  <c r="O79" i="1"/>
  <c r="K79" i="1"/>
  <c r="M79" i="1" s="1"/>
  <c r="O78" i="1"/>
  <c r="K78" i="1"/>
  <c r="M78" i="1" s="1"/>
  <c r="H77" i="1"/>
  <c r="L76" i="1"/>
  <c r="K76" i="1"/>
  <c r="J76" i="1"/>
  <c r="I76" i="1"/>
  <c r="H76" i="1"/>
  <c r="G76" i="1"/>
  <c r="F76" i="1"/>
  <c r="L75" i="1"/>
  <c r="K75" i="1"/>
  <c r="J75" i="1"/>
  <c r="I75" i="1"/>
  <c r="I74" i="1" s="1"/>
  <c r="H75" i="1"/>
  <c r="G75" i="1"/>
  <c r="F75" i="1"/>
  <c r="O73" i="1"/>
  <c r="K73" i="1"/>
  <c r="M73" i="1" s="1"/>
  <c r="O72" i="1"/>
  <c r="K72" i="1"/>
  <c r="M72" i="1" s="1"/>
  <c r="O71" i="1"/>
  <c r="M71" i="1"/>
  <c r="K71" i="1"/>
  <c r="O70" i="1"/>
  <c r="K70" i="1"/>
  <c r="M70" i="1" s="1"/>
  <c r="L69" i="1"/>
  <c r="J69" i="1"/>
  <c r="I69" i="1"/>
  <c r="H69" i="1"/>
  <c r="G69" i="1"/>
  <c r="F69" i="1"/>
  <c r="O68" i="1"/>
  <c r="K68" i="1"/>
  <c r="M68" i="1" s="1"/>
  <c r="O67" i="1"/>
  <c r="K67" i="1"/>
  <c r="M67" i="1" s="1"/>
  <c r="L66" i="1"/>
  <c r="K66" i="1"/>
  <c r="J66" i="1"/>
  <c r="I66" i="1"/>
  <c r="O66" i="1" s="1"/>
  <c r="H66" i="1"/>
  <c r="G66" i="1"/>
  <c r="F66" i="1"/>
  <c r="L65" i="1"/>
  <c r="K65" i="1"/>
  <c r="J65" i="1"/>
  <c r="I65" i="1"/>
  <c r="H65" i="1"/>
  <c r="G65" i="1"/>
  <c r="F65" i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O61" i="1"/>
  <c r="M61" i="1"/>
  <c r="L60" i="1"/>
  <c r="K60" i="1"/>
  <c r="J60" i="1"/>
  <c r="I60" i="1"/>
  <c r="H60" i="1"/>
  <c r="G60" i="1"/>
  <c r="F60" i="1"/>
  <c r="O59" i="1"/>
  <c r="M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O52" i="1"/>
  <c r="K52" i="1"/>
  <c r="M52" i="1" s="1"/>
  <c r="O51" i="1"/>
  <c r="K51" i="1"/>
  <c r="M51" i="1" s="1"/>
  <c r="O50" i="1"/>
  <c r="K50" i="1"/>
  <c r="M50" i="1" s="1"/>
  <c r="O49" i="1"/>
  <c r="K49" i="1"/>
  <c r="M49" i="1" s="1"/>
  <c r="O48" i="1"/>
  <c r="K48" i="1"/>
  <c r="M48" i="1" s="1"/>
  <c r="O47" i="1"/>
  <c r="K47" i="1"/>
  <c r="O46" i="1"/>
  <c r="K46" i="1"/>
  <c r="M46" i="1" s="1"/>
  <c r="L45" i="1"/>
  <c r="J45" i="1"/>
  <c r="I45" i="1"/>
  <c r="O45" i="1" s="1"/>
  <c r="H45" i="1"/>
  <c r="G45" i="1"/>
  <c r="F45" i="1"/>
  <c r="O44" i="1"/>
  <c r="K44" i="1"/>
  <c r="M44" i="1" s="1"/>
  <c r="O43" i="1"/>
  <c r="K43" i="1"/>
  <c r="M43" i="1" s="1"/>
  <c r="O42" i="1"/>
  <c r="K42" i="1"/>
  <c r="M42" i="1" s="1"/>
  <c r="O41" i="1"/>
  <c r="K41" i="1"/>
  <c r="M41" i="1" s="1"/>
  <c r="O40" i="1"/>
  <c r="K40" i="1"/>
  <c r="M40" i="1" s="1"/>
  <c r="O39" i="1"/>
  <c r="M39" i="1"/>
  <c r="K39" i="1"/>
  <c r="O38" i="1"/>
  <c r="M38" i="1"/>
  <c r="K38" i="1"/>
  <c r="L37" i="1"/>
  <c r="J37" i="1"/>
  <c r="I37" i="1"/>
  <c r="H37" i="1"/>
  <c r="O37" i="1" s="1"/>
  <c r="G37" i="1"/>
  <c r="F37" i="1"/>
  <c r="O36" i="1"/>
  <c r="M36" i="1"/>
  <c r="K36" i="1"/>
  <c r="O35" i="1"/>
  <c r="K35" i="1"/>
  <c r="M35" i="1" s="1"/>
  <c r="O34" i="1"/>
  <c r="K34" i="1"/>
  <c r="M34" i="1" s="1"/>
  <c r="O33" i="1"/>
  <c r="K33" i="1"/>
  <c r="M33" i="1" s="1"/>
  <c r="O32" i="1"/>
  <c r="K32" i="1"/>
  <c r="M32" i="1" s="1"/>
  <c r="O31" i="1"/>
  <c r="K31" i="1"/>
  <c r="M31" i="1" s="1"/>
  <c r="O30" i="1"/>
  <c r="K30" i="1"/>
  <c r="M30" i="1" s="1"/>
  <c r="O29" i="1"/>
  <c r="K29" i="1"/>
  <c r="M29" i="1" s="1"/>
  <c r="O28" i="1"/>
  <c r="M28" i="1"/>
  <c r="K28" i="1"/>
  <c r="O27" i="1"/>
  <c r="K27" i="1"/>
  <c r="M27" i="1" s="1"/>
  <c r="O26" i="1"/>
  <c r="K26" i="1"/>
  <c r="M26" i="1" s="1"/>
  <c r="O25" i="1"/>
  <c r="M25" i="1"/>
  <c r="K25" i="1"/>
  <c r="O24" i="1"/>
  <c r="K24" i="1"/>
  <c r="M24" i="1" s="1"/>
  <c r="O23" i="1"/>
  <c r="K23" i="1"/>
  <c r="M23" i="1" s="1"/>
  <c r="O22" i="1"/>
  <c r="K22" i="1"/>
  <c r="M22" i="1" s="1"/>
  <c r="O21" i="1"/>
  <c r="M21" i="1"/>
  <c r="K21" i="1"/>
  <c r="O20" i="1"/>
  <c r="K20" i="1"/>
  <c r="M20" i="1" s="1"/>
  <c r="L19" i="1"/>
  <c r="L18" i="1" s="1"/>
  <c r="J19" i="1"/>
  <c r="I19" i="1"/>
  <c r="H19" i="1"/>
  <c r="O19" i="1" s="1"/>
  <c r="G19" i="1"/>
  <c r="F19" i="1"/>
  <c r="F18" i="1" s="1"/>
  <c r="I18" i="1"/>
  <c r="E16" i="1"/>
  <c r="D16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B6" i="1"/>
  <c r="H225" i="1" l="1"/>
  <c r="M133" i="1"/>
  <c r="O242" i="1"/>
  <c r="O251" i="1"/>
  <c r="K231" i="1"/>
  <c r="M234" i="1"/>
  <c r="O240" i="1"/>
  <c r="O246" i="1"/>
  <c r="M252" i="1"/>
  <c r="O253" i="1"/>
  <c r="M265" i="1"/>
  <c r="O266" i="1"/>
  <c r="L280" i="1"/>
  <c r="M315" i="1"/>
  <c r="K104" i="1"/>
  <c r="M246" i="1"/>
  <c r="M264" i="1"/>
  <c r="O98" i="1"/>
  <c r="J18" i="1"/>
  <c r="O60" i="1"/>
  <c r="O69" i="1"/>
  <c r="O80" i="1"/>
  <c r="O102" i="1"/>
  <c r="K118" i="1"/>
  <c r="M118" i="1" s="1"/>
  <c r="M251" i="1"/>
  <c r="M258" i="1"/>
  <c r="O262" i="1"/>
  <c r="O270" i="1"/>
  <c r="O112" i="1"/>
  <c r="K37" i="1"/>
  <c r="M37" i="1" s="1"/>
  <c r="K45" i="1"/>
  <c r="M45" i="1" s="1"/>
  <c r="M270" i="1"/>
  <c r="G18" i="1"/>
  <c r="O63" i="1"/>
  <c r="O135" i="1"/>
  <c r="K138" i="1"/>
  <c r="K137" i="1" s="1"/>
  <c r="M137" i="1" s="1"/>
  <c r="K191" i="1"/>
  <c r="K188" i="1" s="1"/>
  <c r="O236" i="1"/>
  <c r="O273" i="1"/>
  <c r="M305" i="1"/>
  <c r="O286" i="1"/>
  <c r="M157" i="1"/>
  <c r="O261" i="1"/>
  <c r="M243" i="1"/>
  <c r="M256" i="1"/>
  <c r="M269" i="1"/>
  <c r="M117" i="1"/>
  <c r="O235" i="1"/>
  <c r="O239" i="1"/>
  <c r="M255" i="1"/>
  <c r="M268" i="1"/>
  <c r="O272" i="1"/>
  <c r="O281" i="1"/>
  <c r="M286" i="1"/>
  <c r="O311" i="1"/>
  <c r="O277" i="1"/>
  <c r="O247" i="1"/>
  <c r="K19" i="1"/>
  <c r="O259" i="1"/>
  <c r="O263" i="1"/>
  <c r="J275" i="1"/>
  <c r="O283" i="1"/>
  <c r="M103" i="1"/>
  <c r="M308" i="1"/>
  <c r="K174" i="1"/>
  <c r="M174" i="1" s="1"/>
  <c r="O227" i="1"/>
  <c r="H74" i="1"/>
  <c r="O74" i="1" s="1"/>
  <c r="H275" i="1"/>
  <c r="O275" i="1" s="1"/>
  <c r="F302" i="1"/>
  <c r="F301" i="1" s="1"/>
  <c r="F300" i="1" s="1"/>
  <c r="O304" i="1"/>
  <c r="M287" i="1"/>
  <c r="K74" i="1"/>
  <c r="O185" i="1"/>
  <c r="O222" i="1"/>
  <c r="O226" i="1"/>
  <c r="H289" i="1"/>
  <c r="L74" i="1"/>
  <c r="J184" i="1"/>
  <c r="J178" i="1" s="1"/>
  <c r="J172" i="1" s="1"/>
  <c r="L285" i="1"/>
  <c r="O287" i="1"/>
  <c r="J289" i="1"/>
  <c r="J302" i="1"/>
  <c r="J301" i="1" s="1"/>
  <c r="J300" i="1" s="1"/>
  <c r="L184" i="1"/>
  <c r="L178" i="1" s="1"/>
  <c r="L172" i="1" s="1"/>
  <c r="H190" i="1"/>
  <c r="H189" i="1" s="1"/>
  <c r="H188" i="1" s="1"/>
  <c r="K225" i="1"/>
  <c r="O76" i="1"/>
  <c r="O105" i="1"/>
  <c r="O64" i="1"/>
  <c r="O55" i="1"/>
  <c r="O232" i="1"/>
  <c r="H302" i="1"/>
  <c r="H301" i="1" s="1"/>
  <c r="H300" i="1" s="1"/>
  <c r="O306" i="1"/>
  <c r="J74" i="1"/>
  <c r="M74" i="1" s="1"/>
  <c r="M102" i="1"/>
  <c r="G225" i="1"/>
  <c r="G219" i="1" s="1"/>
  <c r="J231" i="1"/>
  <c r="J230" i="1" s="1"/>
  <c r="G275" i="1"/>
  <c r="I289" i="1"/>
  <c r="O303" i="1"/>
  <c r="H54" i="1"/>
  <c r="L104" i="1"/>
  <c r="L54" i="1"/>
  <c r="M63" i="1"/>
  <c r="L231" i="1"/>
  <c r="O276" i="1"/>
  <c r="K285" i="1"/>
  <c r="O292" i="1"/>
  <c r="K302" i="1"/>
  <c r="M55" i="1"/>
  <c r="M191" i="1"/>
  <c r="M232" i="1"/>
  <c r="M277" i="1"/>
  <c r="L302" i="1"/>
  <c r="L301" i="1" s="1"/>
  <c r="L300" i="1" s="1"/>
  <c r="O305" i="1"/>
  <c r="M306" i="1"/>
  <c r="H220" i="1"/>
  <c r="H219" i="1" s="1"/>
  <c r="K275" i="1"/>
  <c r="K230" i="1" s="1"/>
  <c r="M153" i="1"/>
  <c r="L225" i="1"/>
  <c r="L219" i="1" s="1"/>
  <c r="O191" i="1"/>
  <c r="M227" i="1"/>
  <c r="I231" i="1"/>
  <c r="L275" i="1"/>
  <c r="F280" i="1"/>
  <c r="M282" i="1"/>
  <c r="M283" i="1"/>
  <c r="O288" i="1"/>
  <c r="J225" i="1"/>
  <c r="J219" i="1" s="1"/>
  <c r="M276" i="1"/>
  <c r="K280" i="1"/>
  <c r="O233" i="1"/>
  <c r="F54" i="1"/>
  <c r="G74" i="1"/>
  <c r="J104" i="1"/>
  <c r="O212" i="1"/>
  <c r="I275" i="1"/>
  <c r="M278" i="1"/>
  <c r="J280" i="1"/>
  <c r="M304" i="1"/>
  <c r="O318" i="1"/>
  <c r="D275" i="1"/>
  <c r="O65" i="1"/>
  <c r="F178" i="1"/>
  <c r="F172" i="1" s="1"/>
  <c r="M57" i="1"/>
  <c r="O62" i="1"/>
  <c r="F104" i="1"/>
  <c r="O106" i="1"/>
  <c r="G178" i="1"/>
  <c r="G172" i="1" s="1"/>
  <c r="F225" i="1"/>
  <c r="F219" i="1" s="1"/>
  <c r="O234" i="1"/>
  <c r="G104" i="1"/>
  <c r="M226" i="1"/>
  <c r="I280" i="1"/>
  <c r="M280" i="1" s="1"/>
  <c r="O57" i="1"/>
  <c r="H104" i="1"/>
  <c r="I104" i="1" s="1"/>
  <c r="O104" i="1" s="1"/>
  <c r="O108" i="1"/>
  <c r="O182" i="1"/>
  <c r="O187" i="1"/>
  <c r="F275" i="1"/>
  <c r="M281" i="1"/>
  <c r="G302" i="1"/>
  <c r="G301" i="1" s="1"/>
  <c r="G300" i="1" s="1"/>
  <c r="I54" i="1"/>
  <c r="O54" i="1" s="1"/>
  <c r="M56" i="1"/>
  <c r="I77" i="1"/>
  <c r="O77" i="1" s="1"/>
  <c r="H184" i="1"/>
  <c r="H178" i="1" s="1"/>
  <c r="H172" i="1" s="1"/>
  <c r="E231" i="1"/>
  <c r="E276" i="1"/>
  <c r="E275" i="1" s="1"/>
  <c r="K289" i="1"/>
  <c r="I302" i="1"/>
  <c r="M303" i="1"/>
  <c r="M319" i="1"/>
  <c r="J54" i="1"/>
  <c r="M75" i="1"/>
  <c r="D231" i="1"/>
  <c r="J285" i="1"/>
  <c r="L289" i="1"/>
  <c r="O319" i="1"/>
  <c r="G54" i="1"/>
  <c r="O75" i="1"/>
  <c r="O153" i="1"/>
  <c r="M222" i="1"/>
  <c r="D281" i="1"/>
  <c r="D280" i="1" s="1"/>
  <c r="O58" i="1"/>
  <c r="F74" i="1"/>
  <c r="M182" i="1"/>
  <c r="D225" i="1"/>
  <c r="D219" i="1" s="1"/>
  <c r="H280" i="1"/>
  <c r="O56" i="1"/>
  <c r="M105" i="1"/>
  <c r="G285" i="1"/>
  <c r="F289" i="1"/>
  <c r="M165" i="1"/>
  <c r="K184" i="1"/>
  <c r="M228" i="1"/>
  <c r="M233" i="1"/>
  <c r="G280" i="1"/>
  <c r="H285" i="1"/>
  <c r="G289" i="1"/>
  <c r="O291" i="1"/>
  <c r="D302" i="1"/>
  <c r="D301" i="1" s="1"/>
  <c r="D300" i="1" s="1"/>
  <c r="O206" i="1"/>
  <c r="K54" i="1"/>
  <c r="O165" i="1"/>
  <c r="I225" i="1"/>
  <c r="I285" i="1"/>
  <c r="E280" i="1"/>
  <c r="K206" i="1"/>
  <c r="K205" i="1" s="1"/>
  <c r="O195" i="1"/>
  <c r="K195" i="1"/>
  <c r="K194" i="1" s="1"/>
  <c r="O179" i="1"/>
  <c r="K162" i="1"/>
  <c r="M162" i="1" s="1"/>
  <c r="M163" i="1"/>
  <c r="M121" i="1"/>
  <c r="M113" i="1"/>
  <c r="M127" i="1"/>
  <c r="L114" i="1"/>
  <c r="M124" i="1"/>
  <c r="K123" i="1"/>
  <c r="M120" i="1"/>
  <c r="M111" i="1"/>
  <c r="O162" i="1"/>
  <c r="E225" i="1"/>
  <c r="E219" i="1" s="1"/>
  <c r="E285" i="1"/>
  <c r="K155" i="1"/>
  <c r="M155" i="1" s="1"/>
  <c r="M156" i="1"/>
  <c r="D285" i="1"/>
  <c r="O225" i="1"/>
  <c r="K318" i="1"/>
  <c r="K317" i="1" s="1"/>
  <c r="E302" i="1"/>
  <c r="E301" i="1" s="1"/>
  <c r="E300" i="1" s="1"/>
  <c r="K301" i="1"/>
  <c r="M307" i="1"/>
  <c r="D289" i="1"/>
  <c r="E289" i="1"/>
  <c r="I151" i="1"/>
  <c r="O152" i="1"/>
  <c r="M19" i="1"/>
  <c r="I188" i="1"/>
  <c r="M189" i="1"/>
  <c r="M62" i="1"/>
  <c r="M66" i="1"/>
  <c r="K81" i="1"/>
  <c r="M81" i="1" s="1"/>
  <c r="K98" i="1"/>
  <c r="M98" i="1" s="1"/>
  <c r="M108" i="1"/>
  <c r="M119" i="1"/>
  <c r="M122" i="1"/>
  <c r="K179" i="1"/>
  <c r="F231" i="1"/>
  <c r="F230" i="1" s="1"/>
  <c r="M238" i="1"/>
  <c r="M250" i="1"/>
  <c r="M262" i="1"/>
  <c r="M274" i="1"/>
  <c r="F285" i="1"/>
  <c r="M292" i="1"/>
  <c r="M60" i="1"/>
  <c r="K69" i="1"/>
  <c r="K77" i="1"/>
  <c r="M125" i="1"/>
  <c r="M128" i="1"/>
  <c r="I184" i="1"/>
  <c r="M190" i="1"/>
  <c r="I205" i="1"/>
  <c r="G231" i="1"/>
  <c r="M237" i="1"/>
  <c r="M249" i="1"/>
  <c r="M261" i="1"/>
  <c r="M273" i="1"/>
  <c r="M291" i="1"/>
  <c r="H317" i="1"/>
  <c r="H18" i="1"/>
  <c r="O18" i="1" s="1"/>
  <c r="M58" i="1"/>
  <c r="M185" i="1"/>
  <c r="M187" i="1"/>
  <c r="O190" i="1"/>
  <c r="M206" i="1"/>
  <c r="M212" i="1"/>
  <c r="H231" i="1"/>
  <c r="M236" i="1"/>
  <c r="M248" i="1"/>
  <c r="M260" i="1"/>
  <c r="M272" i="1"/>
  <c r="M290" i="1"/>
  <c r="I317" i="1"/>
  <c r="M65" i="1"/>
  <c r="M69" i="1"/>
  <c r="M107" i="1"/>
  <c r="M235" i="1"/>
  <c r="M247" i="1"/>
  <c r="M259" i="1"/>
  <c r="M271" i="1"/>
  <c r="O290" i="1"/>
  <c r="M47" i="1"/>
  <c r="I194" i="1"/>
  <c r="K220" i="1"/>
  <c r="M288" i="1"/>
  <c r="M112" i="1"/>
  <c r="K115" i="1"/>
  <c r="K114" i="1" s="1"/>
  <c r="M114" i="1" s="1"/>
  <c r="M123" i="1"/>
  <c r="M126" i="1"/>
  <c r="M129" i="1"/>
  <c r="M138" i="1"/>
  <c r="F52" i="1"/>
  <c r="M64" i="1"/>
  <c r="M76" i="1"/>
  <c r="M80" i="1"/>
  <c r="M106" i="1"/>
  <c r="M132" i="1"/>
  <c r="K312" i="1"/>
  <c r="K152" i="1"/>
  <c r="K151" i="1" s="1"/>
  <c r="K18" i="1" l="1"/>
  <c r="M18" i="1" s="1"/>
  <c r="M275" i="1"/>
  <c r="O189" i="1"/>
  <c r="M77" i="1"/>
  <c r="O285" i="1"/>
  <c r="M231" i="1"/>
  <c r="O289" i="1"/>
  <c r="J53" i="1"/>
  <c r="J16" i="1" s="1"/>
  <c r="L193" i="1"/>
  <c r="L230" i="1"/>
  <c r="L53" i="1"/>
  <c r="L16" i="1" s="1"/>
  <c r="K219" i="1"/>
  <c r="M318" i="1"/>
  <c r="M285" i="1"/>
  <c r="O220" i="1"/>
  <c r="I230" i="1"/>
  <c r="M230" i="1" s="1"/>
  <c r="D230" i="1"/>
  <c r="D193" i="1" s="1"/>
  <c r="D15" i="1" s="1"/>
  <c r="D10" i="1" s="1"/>
  <c r="M225" i="1"/>
  <c r="M54" i="1"/>
  <c r="K178" i="1"/>
  <c r="K172" i="1" s="1"/>
  <c r="M289" i="1"/>
  <c r="F53" i="1"/>
  <c r="F16" i="1" s="1"/>
  <c r="G53" i="1"/>
  <c r="G16" i="1" s="1"/>
  <c r="I219" i="1"/>
  <c r="O219" i="1" s="1"/>
  <c r="O280" i="1"/>
  <c r="M104" i="1"/>
  <c r="I53" i="1"/>
  <c r="E230" i="1"/>
  <c r="E193" i="1" s="1"/>
  <c r="E15" i="1" s="1"/>
  <c r="E10" i="1" s="1"/>
  <c r="K53" i="1"/>
  <c r="G230" i="1"/>
  <c r="G193" i="1" s="1"/>
  <c r="H53" i="1"/>
  <c r="O302" i="1"/>
  <c r="M302" i="1"/>
  <c r="I301" i="1"/>
  <c r="E17" i="1"/>
  <c r="F193" i="1"/>
  <c r="M195" i="1"/>
  <c r="M179" i="1"/>
  <c r="D17" i="1"/>
  <c r="M188" i="1"/>
  <c r="O188" i="1"/>
  <c r="M115" i="1"/>
  <c r="O194" i="1"/>
  <c r="M194" i="1"/>
  <c r="O317" i="1"/>
  <c r="M317" i="1"/>
  <c r="M220" i="1"/>
  <c r="O205" i="1"/>
  <c r="M205" i="1"/>
  <c r="O151" i="1"/>
  <c r="M151" i="1"/>
  <c r="M152" i="1"/>
  <c r="O184" i="1"/>
  <c r="M184" i="1"/>
  <c r="I178" i="1"/>
  <c r="J193" i="1"/>
  <c r="O231" i="1"/>
  <c r="H230" i="1"/>
  <c r="K311" i="1"/>
  <c r="M311" i="1" s="1"/>
  <c r="M312" i="1"/>
  <c r="H17" i="1" l="1"/>
  <c r="K17" i="1"/>
  <c r="J17" i="1"/>
  <c r="J15" i="1"/>
  <c r="J10" i="1" s="1"/>
  <c r="G15" i="1"/>
  <c r="G10" i="1" s="1"/>
  <c r="L15" i="1"/>
  <c r="L10" i="1" s="1"/>
  <c r="L17" i="1"/>
  <c r="F15" i="1"/>
  <c r="F10" i="1" s="1"/>
  <c r="K16" i="1"/>
  <c r="M219" i="1"/>
  <c r="I17" i="1"/>
  <c r="O17" i="1" s="1"/>
  <c r="F17" i="1"/>
  <c r="H16" i="1"/>
  <c r="M53" i="1"/>
  <c r="O301" i="1"/>
  <c r="I300" i="1"/>
  <c r="O53" i="1"/>
  <c r="G17" i="1"/>
  <c r="M301" i="1"/>
  <c r="I172" i="1"/>
  <c r="O178" i="1"/>
  <c r="M178" i="1"/>
  <c r="K300" i="1"/>
  <c r="H193" i="1"/>
  <c r="O230" i="1"/>
  <c r="M17" i="1" l="1"/>
  <c r="O300" i="1"/>
  <c r="I193" i="1"/>
  <c r="O193" i="1" s="1"/>
  <c r="H15" i="1"/>
  <c r="H10" i="1" s="1"/>
  <c r="M300" i="1"/>
  <c r="K193" i="1"/>
  <c r="M172" i="1"/>
  <c r="O172" i="1"/>
  <c r="I16" i="1"/>
  <c r="K15" i="1" l="1"/>
  <c r="K10" i="1" s="1"/>
  <c r="M193" i="1"/>
  <c r="M16" i="1"/>
  <c r="I15" i="1"/>
  <c r="O16" i="1"/>
  <c r="I10" i="1" l="1"/>
  <c r="O15" i="1"/>
  <c r="M15" i="1"/>
</calcChain>
</file>

<file path=xl/sharedStrings.xml><?xml version="1.0" encoding="utf-8"?>
<sst xmlns="http://schemas.openxmlformats.org/spreadsheetml/2006/main" count="591" uniqueCount="520">
  <si>
    <t>PRIMĂRIA MUNICIPIULUI SATU MARE</t>
  </si>
  <si>
    <t>SERVICIUL BUGET</t>
  </si>
  <si>
    <t>Cap.70.02 " Locuinte, servicii si dezvoltare publica"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</si>
  <si>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</si>
  <si>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</si>
  <si>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</si>
  <si>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</si>
  <si>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</si>
  <si>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</si>
  <si>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01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</si>
  <si>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</si>
  <si>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</si>
  <si>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</si>
  <si>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</si>
  <si>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</si>
  <si>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</si>
  <si>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</si>
  <si>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</si>
  <si>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</si>
  <si>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</si>
  <si>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</si>
  <si>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</si>
  <si>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</si>
  <si>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</si>
  <si>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</si>
  <si>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</si>
  <si>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</si>
  <si>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</si>
  <si>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</si>
  <si>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</si>
  <si>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</si>
  <si>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</si>
  <si>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</si>
  <si>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</si>
  <si>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</si>
  <si>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</si>
  <si>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</si>
  <si>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</si>
  <si>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</si>
  <si>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</si>
  <si>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</si>
  <si>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</si>
  <si>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</si>
  <si>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</si>
  <si>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</si>
  <si>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</si>
  <si>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</si>
  <si>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</si>
  <si>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</si>
  <si>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</si>
  <si>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</si>
  <si>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</si>
  <si>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</si>
  <si>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</si>
  <si>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</si>
  <si>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</si>
  <si>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</si>
  <si>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</si>
  <si>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</si>
  <si>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</si>
  <si>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</si>
  <si>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</si>
  <si>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</si>
  <si>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</si>
  <si>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</si>
  <si>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</si>
  <si>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</si>
  <si>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</si>
  <si>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</si>
  <si>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</si>
  <si>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</si>
  <si>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</si>
  <si>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</si>
  <si>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</si>
  <si>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</si>
  <si>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</si>
  <si>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</si>
  <si>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</si>
  <si>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</si>
  <si>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</si>
  <si>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</si>
  <si>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
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</si>
  <si>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</si>
  <si>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</si>
  <si>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</si>
  <si>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</si>
  <si>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</si>
  <si>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</si>
  <si>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</si>
  <si>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</si>
  <si>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</si>
  <si>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</si>
  <si>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</si>
  <si>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</si>
  <si>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</si>
  <si>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</si>
  <si>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</si>
  <si>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</si>
  <si>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</si>
  <si>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</si>
  <si>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</si>
  <si>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</si>
  <si>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</si>
  <si>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</si>
  <si>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</si>
  <si>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</si>
  <si>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</si>
  <si>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</si>
  <si>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</si>
  <si>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</si>
  <si>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</si>
  <si>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</si>
  <si>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</si>
  <si>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</si>
  <si>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</si>
  <si>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</si>
  <si>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</si>
  <si>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</si>
  <si>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</si>
  <si>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</si>
  <si>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</si>
  <si>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</si>
  <si>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</si>
  <si>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Medicamete si materiale sanitare</t>
  </si>
  <si>
    <t>20,04</t>
  </si>
  <si>
    <t>20,04,02</t>
  </si>
  <si>
    <t xml:space="preserve">Dezinfectanti 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</si>
  <si>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</si>
  <si>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</si>
  <si>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</si>
  <si>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</si>
  <si>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</si>
  <si>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</si>
  <si>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</si>
  <si>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</si>
  <si>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</si>
  <si>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</si>
  <si>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</si>
  <si>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</si>
  <si>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</si>
  <si>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</si>
  <si>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</si>
  <si>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</si>
  <si>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</si>
  <si>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</si>
  <si>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</si>
  <si>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</si>
  <si>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</si>
  <si>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</si>
  <si>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</si>
  <si>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</si>
  <si>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</si>
  <si>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</si>
  <si>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</si>
  <si>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</si>
  <si>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</si>
  <si>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</si>
  <si>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</si>
  <si>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</si>
  <si>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</si>
  <si>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</si>
  <si>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</si>
  <si>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</si>
  <si>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</si>
  <si>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</si>
  <si>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</si>
  <si>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</si>
  <si>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</si>
  <si>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</si>
  <si>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</si>
  <si>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</si>
  <si>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</si>
  <si>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</si>
  <si>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</si>
  <si>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</si>
  <si>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</si>
  <si>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</si>
  <si>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</si>
  <si>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</si>
  <si>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</si>
  <si>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</si>
  <si>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20.30</t>
  </si>
  <si>
    <t>Reclama si publicitate</t>
  </si>
  <si>
    <t>20.30.01</t>
  </si>
  <si>
    <t>...+NE...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</si>
  <si>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</si>
  <si>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</si>
  <si>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</si>
  <si>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</si>
  <si>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</si>
  <si>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</si>
  <si>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</si>
  <si>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</si>
  <si>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</si>
  <si>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</si>
  <si>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</si>
  <si>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</si>
  <si>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</si>
  <si>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</si>
  <si>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</si>
  <si>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</si>
  <si>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</si>
  <si>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</si>
  <si>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</si>
  <si>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</si>
  <si>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</si>
  <si>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</si>
  <si>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</si>
  <si>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</si>
  <si>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</si>
  <si>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</si>
  <si>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</si>
  <si>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</si>
  <si>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</si>
  <si>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</si>
  <si>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</si>
  <si>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</si>
  <si>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</si>
  <si>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</si>
  <si>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</si>
  <si>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</si>
  <si>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</si>
  <si>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</si>
  <si>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</si>
  <si>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</si>
  <si>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</si>
  <si>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</si>
  <si>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</si>
  <si>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</si>
  <si>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</si>
  <si>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</si>
  <si>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</si>
  <si>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</si>
  <si>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</si>
  <si>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</si>
  <si>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</si>
  <si>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</si>
  <si>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</si>
  <si>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</si>
  <si>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</si>
  <si>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</si>
  <si>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</si>
  <si>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</si>
  <si>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</si>
  <si>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</si>
  <si>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</si>
  <si>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</si>
  <si>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</si>
  <si>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</si>
  <si>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</si>
  <si>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</si>
  <si>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</si>
  <si>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</si>
  <si>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</si>
  <si>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</si>
  <si>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</si>
  <si>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</si>
  <si>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</si>
  <si>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</si>
  <si>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</si>
  <si>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</si>
  <si>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</si>
  <si>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</si>
  <si>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</si>
  <si>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</si>
  <si>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</si>
  <si>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</si>
  <si>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</si>
  <si>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</si>
  <si>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</si>
  <si>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</si>
  <si>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</si>
  <si>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</si>
  <si>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Alte transferuri curente interne</t>
  </si>
  <si>
    <t>55.01.65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</si>
  <si>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</si>
  <si>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</si>
  <si>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</si>
  <si>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</si>
  <si>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</si>
  <si>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</si>
  <si>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</si>
  <si>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</si>
  <si>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</si>
  <si>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</si>
  <si>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</si>
  <si>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</si>
  <si>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</si>
  <si>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</si>
  <si>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</si>
  <si>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</si>
  <si>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</si>
  <si>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</si>
  <si>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</si>
  <si>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</si>
  <si>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</si>
  <si>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</si>
  <si>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</si>
  <si>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</si>
  <si>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</si>
  <si>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</si>
  <si>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</si>
  <si>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</si>
  <si>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</si>
  <si>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</si>
  <si>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</si>
  <si>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</si>
  <si>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</si>
  <si>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</si>
  <si>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</si>
  <si>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</si>
  <si>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</si>
  <si>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</si>
  <si>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</si>
  <si>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</si>
  <si>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</si>
  <si>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</si>
  <si>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81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</si>
  <si>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</si>
  <si>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</si>
  <si>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</si>
  <si>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</si>
  <si>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</si>
  <si>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</si>
  <si>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</si>
  <si>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</si>
  <si>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</si>
  <si>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</si>
  <si>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</si>
  <si>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</si>
  <si>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</si>
  <si>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</si>
  <si>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</si>
  <si>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</si>
  <si>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</si>
  <si>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</si>
  <si>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</si>
  <si>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</si>
  <si>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</si>
  <si>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SECŢIUNEA DE DEZVOLTARE (cod 51+55+56+70+84)</t>
  </si>
  <si>
    <t xml:space="preserve">TITLUL VI TRANSFERURI INTRE UNITATI ALE ADMINISTRATIEI PUBLICE  (cod 51.02)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</si>
  <si>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</si>
  <si>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</si>
  <si>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</si>
  <si>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</si>
  <si>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</si>
  <si>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</si>
  <si>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</si>
  <si>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</si>
  <si>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</si>
  <si>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</si>
  <si>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</si>
  <si>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</si>
  <si>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</si>
  <si>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</si>
  <si>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</si>
  <si>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</si>
  <si>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</si>
  <si>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</si>
  <si>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</si>
  <si>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</si>
  <si>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</si>
  <si>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</si>
  <si>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</si>
  <si>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</si>
  <si>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</si>
  <si>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</si>
  <si>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</si>
  <si>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</si>
  <si>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</si>
  <si>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</si>
  <si>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</si>
  <si>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</si>
  <si>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</si>
  <si>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</si>
  <si>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</si>
  <si>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</si>
  <si>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</si>
  <si>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</si>
  <si>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</si>
  <si>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</si>
  <si>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</si>
  <si>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</si>
  <si>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</si>
  <si>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</si>
  <si>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</si>
  <si>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</si>
  <si>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</si>
  <si>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</si>
  <si>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</si>
  <si>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56.48</t>
  </si>
  <si>
    <t>56.48.01</t>
  </si>
  <si>
    <t>56.48.02</t>
  </si>
  <si>
    <t>56.48.03</t>
  </si>
  <si>
    <t>58.01</t>
  </si>
  <si>
    <t>58.01.01</t>
  </si>
  <si>
    <t>58.01.02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</si>
  <si>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</si>
  <si>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</si>
  <si>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</si>
  <si>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</si>
  <si>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</si>
  <si>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</si>
  <si>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</si>
  <si>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</si>
  <si>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</si>
  <si>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</si>
  <si>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</si>
  <si>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</si>
  <si>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</si>
  <si>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</si>
  <si>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</si>
  <si>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</si>
  <si>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</si>
  <si>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</si>
  <si>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</si>
  <si>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</si>
  <si>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</si>
  <si>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</si>
  <si>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</si>
  <si>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</si>
  <si>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</si>
  <si>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</si>
  <si>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</si>
  <si>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</si>
  <si>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</si>
  <si>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</si>
  <si>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</si>
  <si>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</si>
  <si>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</si>
  <si>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</si>
  <si>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</si>
  <si>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</si>
  <si>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</si>
  <si>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</si>
  <si>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</si>
  <si>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</si>
  <si>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</si>
  <si>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</si>
  <si>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</si>
  <si>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</si>
  <si>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</si>
  <si>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</si>
  <si>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</si>
  <si>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</si>
  <si>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</si>
  <si>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</si>
  <si>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</si>
  <si>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</si>
  <si>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</si>
  <si>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</si>
  <si>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</si>
  <si>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Programe din Fondul Social European de Dezvoltare Regională</t>
  </si>
  <si>
    <t>58.02</t>
  </si>
  <si>
    <t>Finanțarea națională</t>
  </si>
  <si>
    <t>58.02.01</t>
  </si>
  <si>
    <t>Finanțare externă nerambursabilă</t>
  </si>
  <si>
    <t>58.02.02</t>
  </si>
  <si>
    <t xml:space="preserve">Cheltuieli neeligibile </t>
  </si>
  <si>
    <t>58.02.03</t>
  </si>
  <si>
    <t>Programe din Fondul Social European  si Norvegian- clima</t>
  </si>
  <si>
    <t>58.31.01</t>
  </si>
  <si>
    <t>58.31.02</t>
  </si>
  <si>
    <t>58.31.03</t>
  </si>
  <si>
    <t>Titlul XII  „Proiecte cu finanțare din sumele reprezentând asistența financiară nerambursabilă aferentă PNRR”     (cod 60.01 la 60.03)</t>
  </si>
  <si>
    <t>60</t>
  </si>
  <si>
    <t>Fonduri europene nerambursabile</t>
  </si>
  <si>
    <t>60.01</t>
  </si>
  <si>
    <t>Finanțare publică națională</t>
  </si>
  <si>
    <t>60.02</t>
  </si>
  <si>
    <t>Sume aferente TVA</t>
  </si>
  <si>
    <t>60.03</t>
  </si>
  <si>
    <t>Titlul XIII  „Proiecte cu finanțare din sumele aferente componentei de împrumut a PNRR”     (cod 61.01 la 61.03)</t>
  </si>
  <si>
    <t>61</t>
  </si>
  <si>
    <t>Fonduri din împrumut rambursabil</t>
  </si>
  <si>
    <t>61.01</t>
  </si>
  <si>
    <t>61.02</t>
  </si>
  <si>
    <t>61.03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</si>
  <si>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</si>
  <si>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</si>
  <si>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</si>
  <si>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</si>
  <si>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</si>
  <si>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</si>
  <si>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</si>
  <si>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</si>
  <si>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</si>
  <si>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</si>
  <si>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</si>
  <si>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</si>
  <si>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</si>
  <si>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</si>
  <si>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</si>
  <si>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</si>
  <si>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</si>
  <si>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</si>
  <si>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</si>
  <si>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</si>
  <si>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</si>
  <si>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</si>
  <si>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</si>
  <si>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</si>
  <si>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</si>
  <si>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85.01.02.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</si>
  <si>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</si>
  <si>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</si>
  <si>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</si>
  <si>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</si>
  <si>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</si>
  <si>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</si>
  <si>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85.01.01</t>
  </si>
  <si>
    <t xml:space="preserve">Titlul VIII Proiecte cu finantare din  Fonduri externe nerambursabile (FEN) postaderare </t>
  </si>
  <si>
    <t xml:space="preserve">Programe finanțate din Fondul European de Dezvoltare Regională (FEDR), aferente cadrului financiar 2021-2027 </t>
  </si>
  <si>
    <t>Titlul VIII Proiecte cu finantare din  Fonduri externe nerambursabile (FEN) postaderare</t>
  </si>
  <si>
    <t>Plati efectuate in anii precedenti si recuperate 
in anul curent</t>
  </si>
  <si>
    <t>Rambursari de credite externe 
(cod 81.01.01+81.01.02+81.01.05+81.01.06)</t>
  </si>
  <si>
    <t>Rambursari de credite interne
(cod 81.02.01+81.02.02+81.02.05)</t>
  </si>
  <si>
    <t xml:space="preserve">TITLUL XVI RAMBURSARI DE CREDITE  </t>
  </si>
  <si>
    <t xml:space="preserve">Alte cheltuieli  </t>
  </si>
  <si>
    <t>ANEXA nr. 11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</si>
</sst>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4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strike/>
      <sz val="10"/>
      <name val="Arial"/>
      <family val="2"/>
    </font>
    <font>
      <b/>
      <strike/>
      <sz val="12"/>
      <name val="Arial"/>
      <family val="2"/>
    </font>
    <font>
      <b/>
      <i/>
      <sz val="9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  <charset val="238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b/>
      <sz val="10"/>
      <name val="Arial-T&amp;M"/>
      <charset val="238"/>
    </font>
    <font>
      <b/>
      <sz val="8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  <charset val="238"/>
    </font>
    <font>
      <b/>
      <sz val="10"/>
      <name val="Calibri"/>
      <family val="2"/>
    </font>
    <font>
      <i/>
      <sz val="12"/>
      <color theme="0"/>
      <name val="Arial"/>
      <family val="2"/>
    </font>
    <font>
      <strike/>
      <sz val="10"/>
      <color theme="0"/>
      <name val="Arial"/>
      <family val="2"/>
    </font>
    <font>
      <i/>
      <sz val="10"/>
      <color theme="0"/>
      <name val="Arial"/>
      <family val="2"/>
    </font>
    <font>
      <sz val="12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7" fillId="0" borderId="0"/>
  </cellStyleXfs>
  <cellXfs count="368">
    <xf numFmtId="0" fontId="0" fillId="0" borderId="0" xfId="0"/>
    <xf numFmtId="0" fontId="1" fillId="0" borderId="0" xfId="3"/>
    <xf numFmtId="0" fontId="1" fillId="0" borderId="0" xfId="2"/>
    <xf numFmtId="0" fontId="3" fillId="3" borderId="0" xfId="3" applyFont="1" applyFill="1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0" fontId="5" fillId="3" borderId="0" xfId="2" applyFont="1" applyFill="1"/>
    <xf numFmtId="3" fontId="6" fillId="3" borderId="0" xfId="2" applyNumberFormat="1" applyFont="1" applyFill="1" applyAlignment="1">
      <alignment horizontal="center"/>
    </xf>
    <xf numFmtId="0" fontId="7" fillId="3" borderId="0" xfId="2" applyFont="1" applyFill="1" applyAlignment="1">
      <alignment horizontal="left"/>
    </xf>
    <xf numFmtId="3" fontId="5" fillId="3" borderId="0" xfId="2" applyNumberFormat="1" applyFont="1" applyFill="1"/>
    <xf numFmtId="3" fontId="5" fillId="3" borderId="0" xfId="2" applyNumberFormat="1" applyFont="1" applyFill="1" applyAlignment="1">
      <alignment horizontal="center"/>
    </xf>
    <xf numFmtId="1" fontId="9" fillId="5" borderId="6" xfId="4" applyNumberFormat="1" applyFont="1" applyFill="1" applyBorder="1" applyAlignment="1">
      <alignment horizontal="center" vertical="center" wrapText="1"/>
    </xf>
    <xf numFmtId="1" fontId="9" fillId="0" borderId="8" xfId="4" applyNumberFormat="1" applyFont="1" applyBorder="1" applyAlignment="1">
      <alignment horizontal="center" vertical="center" wrapText="1"/>
    </xf>
    <xf numFmtId="1" fontId="9" fillId="6" borderId="10" xfId="4" applyNumberFormat="1" applyFont="1" applyFill="1" applyBorder="1" applyAlignment="1">
      <alignment horizontal="center" vertical="center" wrapText="1"/>
    </xf>
    <xf numFmtId="3" fontId="3" fillId="6" borderId="10" xfId="4" applyNumberFormat="1" applyFont="1" applyFill="1" applyBorder="1" applyAlignment="1">
      <alignment vertical="center" wrapText="1"/>
    </xf>
    <xf numFmtId="1" fontId="9" fillId="7" borderId="8" xfId="4" applyNumberFormat="1" applyFont="1" applyFill="1" applyBorder="1" applyAlignment="1">
      <alignment horizontal="center" vertical="center" wrapText="1"/>
    </xf>
    <xf numFmtId="3" fontId="3" fillId="7" borderId="8" xfId="4" applyNumberFormat="1" applyFont="1" applyFill="1" applyBorder="1" applyAlignment="1">
      <alignment vertical="center" wrapText="1"/>
    </xf>
    <xf numFmtId="49" fontId="9" fillId="6" borderId="8" xfId="5" applyNumberFormat="1" applyFont="1" applyFill="1" applyBorder="1" applyAlignment="1">
      <alignment horizontal="right"/>
    </xf>
    <xf numFmtId="3" fontId="3" fillId="6" borderId="8" xfId="4" applyNumberFormat="1" applyFont="1" applyFill="1" applyBorder="1" applyAlignment="1">
      <alignment vertical="center" wrapText="1"/>
    </xf>
    <xf numFmtId="49" fontId="10" fillId="8" borderId="8" xfId="5" applyNumberFormat="1" applyFont="1" applyFill="1" applyBorder="1" applyAlignment="1">
      <alignment horizontal="right"/>
    </xf>
    <xf numFmtId="49" fontId="12" fillId="8" borderId="8" xfId="5" applyNumberFormat="1" applyFont="1" applyFill="1" applyBorder="1" applyAlignment="1">
      <alignment horizontal="right"/>
    </xf>
    <xf numFmtId="3" fontId="12" fillId="8" borderId="8" xfId="2" applyNumberFormat="1" applyFont="1" applyFill="1" applyBorder="1"/>
    <xf numFmtId="0" fontId="13" fillId="0" borderId="0" xfId="2" applyFont="1"/>
    <xf numFmtId="49" fontId="4" fillId="8" borderId="8" xfId="5" applyNumberFormat="1" applyFont="1" applyFill="1" applyBorder="1" applyAlignment="1">
      <alignment vertical="top"/>
    </xf>
    <xf numFmtId="49" fontId="9" fillId="8" borderId="8" xfId="5" applyNumberFormat="1" applyFont="1" applyFill="1" applyBorder="1" applyAlignment="1">
      <alignment horizontal="right"/>
    </xf>
    <xf numFmtId="49" fontId="3" fillId="8" borderId="8" xfId="5" applyNumberFormat="1" applyFont="1" applyFill="1" applyBorder="1" applyAlignment="1">
      <alignment horizontal="right"/>
    </xf>
    <xf numFmtId="3" fontId="3" fillId="8" borderId="8" xfId="2" applyNumberFormat="1" applyFont="1" applyFill="1" applyBorder="1"/>
    <xf numFmtId="0" fontId="14" fillId="8" borderId="8" xfId="5" applyFont="1" applyFill="1" applyBorder="1"/>
    <xf numFmtId="49" fontId="15" fillId="8" borderId="8" xfId="5" applyNumberFormat="1" applyFont="1" applyFill="1" applyBorder="1" applyAlignment="1">
      <alignment horizontal="right"/>
    </xf>
    <xf numFmtId="49" fontId="16" fillId="8" borderId="8" xfId="5" applyNumberFormat="1" applyFont="1" applyFill="1" applyBorder="1" applyAlignment="1">
      <alignment horizontal="right"/>
    </xf>
    <xf numFmtId="3" fontId="3" fillId="8" borderId="8" xfId="4" applyNumberFormat="1" applyFont="1" applyFill="1" applyBorder="1" applyAlignment="1">
      <alignment horizontal="right" vertical="center" wrapText="1"/>
    </xf>
    <xf numFmtId="3" fontId="16" fillId="8" borderId="8" xfId="2" applyNumberFormat="1" applyFont="1" applyFill="1" applyBorder="1" applyAlignment="1" applyProtection="1">
      <alignment horizontal="right"/>
      <protection locked="0"/>
    </xf>
    <xf numFmtId="0" fontId="18" fillId="8" borderId="8" xfId="5" applyFont="1" applyFill="1" applyBorder="1"/>
    <xf numFmtId="49" fontId="19" fillId="8" borderId="8" xfId="5" applyNumberFormat="1" applyFont="1" applyFill="1" applyBorder="1" applyAlignment="1">
      <alignment horizontal="right"/>
    </xf>
    <xf numFmtId="49" fontId="20" fillId="8" borderId="8" xfId="5" applyNumberFormat="1" applyFont="1" applyFill="1" applyBorder="1" applyAlignment="1">
      <alignment horizontal="right"/>
    </xf>
    <xf numFmtId="3" fontId="20" fillId="8" borderId="8" xfId="2" applyNumberFormat="1" applyFont="1" applyFill="1" applyBorder="1" applyAlignment="1" applyProtection="1">
      <alignment horizontal="right"/>
      <protection locked="0"/>
    </xf>
    <xf numFmtId="0" fontId="21" fillId="0" borderId="0" xfId="2" applyFont="1"/>
    <xf numFmtId="3" fontId="16" fillId="8" borderId="8" xfId="2" applyNumberFormat="1" applyFont="1" applyFill="1" applyBorder="1" applyAlignment="1" applyProtection="1">
      <alignment horizontal="right" vertical="center"/>
      <protection locked="0"/>
    </xf>
    <xf numFmtId="3" fontId="16" fillId="8" borderId="8" xfId="2" applyNumberFormat="1" applyFont="1" applyFill="1" applyBorder="1" applyAlignment="1">
      <alignment horizontal="right"/>
    </xf>
    <xf numFmtId="3" fontId="3" fillId="8" borderId="8" xfId="2" applyNumberFormat="1" applyFont="1" applyFill="1" applyBorder="1" applyAlignment="1">
      <alignment horizontal="right"/>
    </xf>
    <xf numFmtId="49" fontId="14" fillId="8" borderId="8" xfId="5" applyNumberFormat="1" applyFont="1" applyFill="1" applyBorder="1" applyAlignment="1">
      <alignment vertical="top"/>
    </xf>
    <xf numFmtId="49" fontId="14" fillId="8" borderId="8" xfId="5" quotePrefix="1" applyNumberFormat="1" applyFont="1" applyFill="1" applyBorder="1" applyAlignment="1">
      <alignment vertical="top"/>
    </xf>
    <xf numFmtId="49" fontId="14" fillId="8" borderId="8" xfId="5" applyNumberFormat="1" applyFont="1" applyFill="1" applyBorder="1" applyAlignment="1">
      <alignment vertical="top" wrapText="1"/>
    </xf>
    <xf numFmtId="1" fontId="19" fillId="8" borderId="8" xfId="2" quotePrefix="1" applyNumberFormat="1" applyFont="1" applyFill="1" applyBorder="1" applyAlignment="1">
      <alignment horizontal="right"/>
    </xf>
    <xf numFmtId="1" fontId="20" fillId="8" borderId="8" xfId="2" quotePrefix="1" applyNumberFormat="1" applyFont="1" applyFill="1" applyBorder="1" applyAlignment="1">
      <alignment horizontal="right"/>
    </xf>
    <xf numFmtId="3" fontId="22" fillId="8" borderId="8" xfId="2" applyNumberFormat="1" applyFont="1" applyFill="1" applyBorder="1" applyAlignment="1">
      <alignment horizontal="right" vertical="center"/>
    </xf>
    <xf numFmtId="3" fontId="12" fillId="8" borderId="8" xfId="2" applyNumberFormat="1" applyFont="1" applyFill="1" applyBorder="1" applyAlignment="1">
      <alignment horizontal="right"/>
    </xf>
    <xf numFmtId="0" fontId="1" fillId="9" borderId="8" xfId="5" applyFill="1" applyBorder="1"/>
    <xf numFmtId="49" fontId="9" fillId="9" borderId="8" xfId="5" applyNumberFormat="1" applyFont="1" applyFill="1" applyBorder="1" applyAlignment="1">
      <alignment horizontal="right"/>
    </xf>
    <xf numFmtId="49" fontId="3" fillId="9" borderId="8" xfId="5" applyNumberFormat="1" applyFont="1" applyFill="1" applyBorder="1" applyAlignment="1">
      <alignment horizontal="right"/>
    </xf>
    <xf numFmtId="3" fontId="3" fillId="9" borderId="8" xfId="2" applyNumberFormat="1" applyFont="1" applyFill="1" applyBorder="1" applyAlignment="1">
      <alignment horizontal="right"/>
    </xf>
    <xf numFmtId="49" fontId="1" fillId="0" borderId="8" xfId="5" applyNumberFormat="1" applyBorder="1" applyAlignment="1">
      <alignment horizontal="left" vertical="top"/>
    </xf>
    <xf numFmtId="49" fontId="15" fillId="0" borderId="8" xfId="5" applyNumberFormat="1" applyFont="1" applyBorder="1" applyAlignment="1">
      <alignment horizontal="right"/>
    </xf>
    <xf numFmtId="49" fontId="16" fillId="0" borderId="8" xfId="5" applyNumberFormat="1" applyFont="1" applyBorder="1" applyAlignment="1">
      <alignment horizontal="right"/>
    </xf>
    <xf numFmtId="3" fontId="3" fillId="0" borderId="8" xfId="2" applyNumberFormat="1" applyFont="1" applyBorder="1" applyAlignment="1">
      <alignment horizontal="right"/>
    </xf>
    <xf numFmtId="3" fontId="3" fillId="0" borderId="8" xfId="2" applyNumberFormat="1" applyFont="1" applyBorder="1" applyAlignment="1" applyProtection="1">
      <alignment horizontal="right"/>
      <protection locked="0"/>
    </xf>
    <xf numFmtId="0" fontId="1" fillId="0" borderId="8" xfId="5" applyBorder="1" applyAlignment="1">
      <alignment wrapText="1"/>
    </xf>
    <xf numFmtId="49" fontId="2" fillId="9" borderId="8" xfId="5" applyNumberFormat="1" applyFont="1" applyFill="1" applyBorder="1" applyAlignment="1">
      <alignment horizontal="left" vertical="top"/>
    </xf>
    <xf numFmtId="0" fontId="2" fillId="9" borderId="8" xfId="5" applyFont="1" applyFill="1" applyBorder="1"/>
    <xf numFmtId="49" fontId="1" fillId="10" borderId="8" xfId="5" applyNumberFormat="1" applyFill="1" applyBorder="1" applyAlignment="1">
      <alignment horizontal="left" vertical="top"/>
    </xf>
    <xf numFmtId="49" fontId="15" fillId="10" borderId="8" xfId="5" applyNumberFormat="1" applyFont="1" applyFill="1" applyBorder="1" applyAlignment="1">
      <alignment horizontal="right"/>
    </xf>
    <xf numFmtId="49" fontId="16" fillId="10" borderId="8" xfId="5" applyNumberFormat="1" applyFont="1" applyFill="1" applyBorder="1" applyAlignment="1">
      <alignment horizontal="right"/>
    </xf>
    <xf numFmtId="3" fontId="3" fillId="10" borderId="8" xfId="2" applyNumberFormat="1" applyFont="1" applyFill="1" applyBorder="1" applyAlignment="1">
      <alignment horizontal="right"/>
    </xf>
    <xf numFmtId="3" fontId="3" fillId="9" borderId="8" xfId="2" applyNumberFormat="1" applyFont="1" applyFill="1" applyBorder="1" applyAlignment="1" applyProtection="1">
      <alignment horizontal="right"/>
      <protection locked="0"/>
    </xf>
    <xf numFmtId="0" fontId="15" fillId="0" borderId="8" xfId="6" applyFont="1" applyBorder="1" applyAlignment="1">
      <alignment horizontal="right"/>
    </xf>
    <xf numFmtId="0" fontId="16" fillId="0" borderId="8" xfId="6" applyFont="1" applyBorder="1" applyAlignment="1">
      <alignment horizontal="right"/>
    </xf>
    <xf numFmtId="49" fontId="12" fillId="11" borderId="8" xfId="5" applyNumberFormat="1" applyFont="1" applyFill="1" applyBorder="1" applyAlignment="1">
      <alignment horizontal="left" vertical="top"/>
    </xf>
    <xf numFmtId="49" fontId="10" fillId="11" borderId="8" xfId="5" applyNumberFormat="1" applyFont="1" applyFill="1" applyBorder="1" applyAlignment="1">
      <alignment horizontal="right"/>
    </xf>
    <xf numFmtId="49" fontId="12" fillId="11" borderId="8" xfId="5" applyNumberFormat="1" applyFont="1" applyFill="1" applyBorder="1" applyAlignment="1">
      <alignment horizontal="right"/>
    </xf>
    <xf numFmtId="3" fontId="12" fillId="11" borderId="8" xfId="2" applyNumberFormat="1" applyFont="1" applyFill="1" applyBorder="1" applyAlignment="1">
      <alignment horizontal="right"/>
    </xf>
    <xf numFmtId="0" fontId="1" fillId="0" borderId="8" xfId="5" applyBorder="1"/>
    <xf numFmtId="0" fontId="2" fillId="0" borderId="8" xfId="5" applyFont="1" applyBorder="1"/>
    <xf numFmtId="49" fontId="2" fillId="9" borderId="8" xfId="5" applyNumberFormat="1" applyFont="1" applyFill="1" applyBorder="1"/>
    <xf numFmtId="0" fontId="15" fillId="0" borderId="8" xfId="5" applyFont="1" applyBorder="1" applyAlignment="1">
      <alignment horizontal="right"/>
    </xf>
    <xf numFmtId="0" fontId="16" fillId="0" borderId="8" xfId="5" applyFont="1" applyBorder="1" applyAlignment="1">
      <alignment horizontal="right"/>
    </xf>
    <xf numFmtId="0" fontId="1" fillId="10" borderId="0" xfId="2" applyFill="1"/>
    <xf numFmtId="49" fontId="13" fillId="11" borderId="8" xfId="5" applyNumberFormat="1" applyFont="1" applyFill="1" applyBorder="1" applyAlignment="1">
      <alignment horizontal="left" vertical="top"/>
    </xf>
    <xf numFmtId="0" fontId="13" fillId="10" borderId="0" xfId="2" applyFont="1" applyFill="1"/>
    <xf numFmtId="49" fontId="4" fillId="0" borderId="8" xfId="0" applyNumberFormat="1" applyFont="1" applyBorder="1" applyAlignment="1">
      <alignment horizontal="left" vertical="top"/>
    </xf>
    <xf numFmtId="49" fontId="9" fillId="0" borderId="8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/>
    </xf>
    <xf numFmtId="0" fontId="2" fillId="11" borderId="8" xfId="5" applyFont="1" applyFill="1" applyBorder="1"/>
    <xf numFmtId="49" fontId="10" fillId="11" borderId="8" xfId="5" applyNumberFormat="1" applyFont="1" applyFill="1" applyBorder="1" applyAlignment="1">
      <alignment horizontal="right" vertical="center"/>
    </xf>
    <xf numFmtId="49" fontId="12" fillId="11" borderId="8" xfId="5" applyNumberFormat="1" applyFont="1" applyFill="1" applyBorder="1" applyAlignment="1">
      <alignment horizontal="right" vertical="center"/>
    </xf>
    <xf numFmtId="3" fontId="3" fillId="11" borderId="8" xfId="2" applyNumberFormat="1" applyFont="1" applyFill="1" applyBorder="1" applyAlignment="1">
      <alignment horizontal="right"/>
    </xf>
    <xf numFmtId="49" fontId="9" fillId="0" borderId="8" xfId="5" applyNumberFormat="1" applyFont="1" applyBorder="1" applyAlignment="1">
      <alignment horizontal="right"/>
    </xf>
    <xf numFmtId="49" fontId="3" fillId="0" borderId="8" xfId="5" applyNumberFormat="1" applyFont="1" applyBorder="1" applyAlignment="1">
      <alignment horizontal="right"/>
    </xf>
    <xf numFmtId="0" fontId="25" fillId="0" borderId="8" xfId="5" applyFont="1" applyBorder="1" applyAlignment="1">
      <alignment wrapText="1"/>
    </xf>
    <xf numFmtId="49" fontId="26" fillId="0" borderId="8" xfId="5" applyNumberFormat="1" applyFont="1" applyBorder="1" applyAlignment="1">
      <alignment horizontal="right"/>
    </xf>
    <xf numFmtId="49" fontId="13" fillId="0" borderId="8" xfId="5" applyNumberFormat="1" applyFont="1" applyBorder="1" applyAlignment="1">
      <alignment horizontal="right"/>
    </xf>
    <xf numFmtId="3" fontId="12" fillId="0" borderId="8" xfId="2" applyNumberFormat="1" applyFont="1" applyBorder="1" applyAlignment="1" applyProtection="1">
      <alignment horizontal="right"/>
      <protection locked="0"/>
    </xf>
    <xf numFmtId="0" fontId="25" fillId="10" borderId="0" xfId="2" applyFont="1" applyFill="1"/>
    <xf numFmtId="49" fontId="27" fillId="0" borderId="13" xfId="5" applyNumberFormat="1" applyFont="1" applyBorder="1" applyAlignment="1">
      <alignment horizontal="left" vertical="top"/>
    </xf>
    <xf numFmtId="0" fontId="1" fillId="11" borderId="8" xfId="5" applyFill="1" applyBorder="1"/>
    <xf numFmtId="49" fontId="9" fillId="11" borderId="8" xfId="5" applyNumberFormat="1" applyFont="1" applyFill="1" applyBorder="1" applyAlignment="1">
      <alignment horizontal="right"/>
    </xf>
    <xf numFmtId="49" fontId="3" fillId="11" borderId="8" xfId="5" applyNumberFormat="1" applyFont="1" applyFill="1" applyBorder="1" applyAlignment="1">
      <alignment horizontal="right"/>
    </xf>
    <xf numFmtId="0" fontId="1" fillId="0" borderId="8" xfId="5" applyBorder="1" applyAlignment="1">
      <alignment horizontal="left" vertical="center"/>
    </xf>
    <xf numFmtId="0" fontId="15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49" fontId="29" fillId="9" borderId="8" xfId="5" applyNumberFormat="1" applyFont="1" applyFill="1" applyBorder="1" applyAlignment="1">
      <alignment horizontal="left" vertical="top"/>
    </xf>
    <xf numFmtId="49" fontId="29" fillId="0" borderId="8" xfId="5" applyNumberFormat="1" applyFont="1" applyBorder="1" applyAlignment="1">
      <alignment horizontal="left" vertical="top"/>
    </xf>
    <xf numFmtId="3" fontId="16" fillId="0" borderId="8" xfId="2" applyNumberFormat="1" applyFont="1" applyBorder="1" applyAlignment="1" applyProtection="1">
      <alignment horizontal="right"/>
      <protection locked="0"/>
    </xf>
    <xf numFmtId="49" fontId="10" fillId="7" borderId="8" xfId="5" applyNumberFormat="1" applyFont="1" applyFill="1" applyBorder="1" applyAlignment="1">
      <alignment horizontal="right"/>
    </xf>
    <xf numFmtId="49" fontId="12" fillId="7" borderId="8" xfId="5" applyNumberFormat="1" applyFont="1" applyFill="1" applyBorder="1" applyAlignment="1">
      <alignment horizontal="right"/>
    </xf>
    <xf numFmtId="3" fontId="12" fillId="7" borderId="8" xfId="2" applyNumberFormat="1" applyFont="1" applyFill="1" applyBorder="1" applyAlignment="1">
      <alignment horizontal="right"/>
    </xf>
    <xf numFmtId="49" fontId="10" fillId="4" borderId="8" xfId="5" applyNumberFormat="1" applyFont="1" applyFill="1" applyBorder="1" applyAlignment="1">
      <alignment horizontal="right"/>
    </xf>
    <xf numFmtId="49" fontId="12" fillId="4" borderId="8" xfId="5" applyNumberFormat="1" applyFont="1" applyFill="1" applyBorder="1" applyAlignment="1">
      <alignment horizontal="right"/>
    </xf>
    <xf numFmtId="3" fontId="12" fillId="4" borderId="8" xfId="2" applyNumberFormat="1" applyFont="1" applyFill="1" applyBorder="1" applyAlignment="1">
      <alignment horizontal="right"/>
    </xf>
    <xf numFmtId="3" fontId="16" fillId="0" borderId="8" xfId="2" applyNumberFormat="1" applyFont="1" applyBorder="1" applyAlignment="1">
      <alignment horizontal="right"/>
    </xf>
    <xf numFmtId="0" fontId="9" fillId="12" borderId="8" xfId="2" applyFont="1" applyFill="1" applyBorder="1" applyAlignment="1">
      <alignment horizontal="center" vertical="center"/>
    </xf>
    <xf numFmtId="3" fontId="12" fillId="12" borderId="8" xfId="2" applyNumberFormat="1" applyFont="1" applyFill="1" applyBorder="1" applyAlignment="1">
      <alignment horizontal="right"/>
    </xf>
    <xf numFmtId="0" fontId="25" fillId="0" borderId="0" xfId="2" applyFont="1"/>
    <xf numFmtId="49" fontId="9" fillId="7" borderId="8" xfId="5" applyNumberFormat="1" applyFont="1" applyFill="1" applyBorder="1" applyAlignment="1">
      <alignment horizontal="right"/>
    </xf>
    <xf numFmtId="49" fontId="3" fillId="7" borderId="8" xfId="5" applyNumberFormat="1" applyFont="1" applyFill="1" applyBorder="1" applyAlignment="1">
      <alignment horizontal="right"/>
    </xf>
    <xf numFmtId="49" fontId="2" fillId="7" borderId="8" xfId="5" applyNumberFormat="1" applyFont="1" applyFill="1" applyBorder="1" applyAlignment="1">
      <alignment horizontal="left" vertical="top"/>
    </xf>
    <xf numFmtId="0" fontId="1" fillId="7" borderId="8" xfId="5" applyFill="1" applyBorder="1"/>
    <xf numFmtId="3" fontId="3" fillId="7" borderId="8" xfId="2" applyNumberFormat="1" applyFont="1" applyFill="1" applyBorder="1" applyAlignment="1">
      <alignment horizontal="right"/>
    </xf>
    <xf numFmtId="49" fontId="1" fillId="7" borderId="8" xfId="5" applyNumberFormat="1" applyFill="1" applyBorder="1" applyAlignment="1">
      <alignment horizontal="left" vertical="top"/>
    </xf>
    <xf numFmtId="49" fontId="15" fillId="7" borderId="8" xfId="5" applyNumberFormat="1" applyFont="1" applyFill="1" applyBorder="1" applyAlignment="1">
      <alignment horizontal="right"/>
    </xf>
    <xf numFmtId="49" fontId="16" fillId="7" borderId="8" xfId="5" applyNumberFormat="1" applyFont="1" applyFill="1" applyBorder="1" applyAlignment="1">
      <alignment horizontal="right"/>
    </xf>
    <xf numFmtId="3" fontId="31" fillId="7" borderId="8" xfId="2" applyNumberFormat="1" applyFont="1" applyFill="1" applyBorder="1" applyAlignment="1" applyProtection="1">
      <alignment horizontal="right"/>
      <protection locked="0"/>
    </xf>
    <xf numFmtId="3" fontId="16" fillId="7" borderId="8" xfId="2" applyNumberFormat="1" applyFont="1" applyFill="1" applyBorder="1" applyAlignment="1" applyProtection="1">
      <alignment horizontal="right"/>
      <protection locked="0"/>
    </xf>
    <xf numFmtId="0" fontId="30" fillId="10" borderId="0" xfId="2" applyFont="1" applyFill="1"/>
    <xf numFmtId="0" fontId="33" fillId="7" borderId="8" xfId="0" applyFont="1" applyFill="1" applyBorder="1" applyAlignment="1">
      <alignment wrapText="1"/>
    </xf>
    <xf numFmtId="49" fontId="26" fillId="7" borderId="8" xfId="5" applyNumberFormat="1" applyFont="1" applyFill="1" applyBorder="1" applyAlignment="1">
      <alignment horizontal="right"/>
    </xf>
    <xf numFmtId="49" fontId="13" fillId="7" borderId="8" xfId="5" applyNumberFormat="1" applyFont="1" applyFill="1" applyBorder="1" applyAlignment="1">
      <alignment horizontal="right"/>
    </xf>
    <xf numFmtId="3" fontId="34" fillId="7" borderId="8" xfId="2" applyNumberFormat="1" applyFont="1" applyFill="1" applyBorder="1" applyAlignment="1" applyProtection="1">
      <alignment horizontal="right"/>
      <protection locked="0"/>
    </xf>
    <xf numFmtId="0" fontId="32" fillId="10" borderId="0" xfId="2" applyFont="1" applyFill="1"/>
    <xf numFmtId="3" fontId="34" fillId="7" borderId="8" xfId="2" applyNumberFormat="1" applyFont="1" applyFill="1" applyBorder="1" applyAlignment="1">
      <alignment horizontal="right"/>
    </xf>
    <xf numFmtId="0" fontId="1" fillId="7" borderId="8" xfId="5" applyFill="1" applyBorder="1" applyAlignment="1">
      <alignment wrapText="1"/>
    </xf>
    <xf numFmtId="0" fontId="25" fillId="7" borderId="8" xfId="5" applyFont="1" applyFill="1" applyBorder="1" applyAlignment="1">
      <alignment wrapText="1"/>
    </xf>
    <xf numFmtId="3" fontId="16" fillId="7" borderId="8" xfId="2" applyNumberFormat="1" applyFont="1" applyFill="1" applyBorder="1" applyAlignment="1">
      <alignment horizontal="right"/>
    </xf>
    <xf numFmtId="0" fontId="9" fillId="7" borderId="8" xfId="0" quotePrefix="1" applyFont="1" applyFill="1" applyBorder="1"/>
    <xf numFmtId="0" fontId="14" fillId="0" borderId="8" xfId="0" applyFont="1" applyBorder="1" applyAlignment="1">
      <alignment horizontal="left" wrapText="1" indent="2"/>
    </xf>
    <xf numFmtId="0" fontId="15" fillId="0" borderId="8" xfId="0" quotePrefix="1" applyFont="1" applyBorder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14" fillId="0" borderId="11" xfId="0" applyFont="1" applyBorder="1" applyAlignment="1">
      <alignment horizontal="left" wrapText="1" indent="2"/>
    </xf>
    <xf numFmtId="3" fontId="16" fillId="0" borderId="8" xfId="0" quotePrefix="1" applyNumberFormat="1" applyFont="1" applyBorder="1" applyAlignment="1">
      <alignment horizontal="right"/>
    </xf>
    <xf numFmtId="0" fontId="14" fillId="0" borderId="8" xfId="0" applyFont="1" applyBorder="1" applyAlignment="1">
      <alignment horizontal="left" wrapText="1"/>
    </xf>
    <xf numFmtId="0" fontId="15" fillId="0" borderId="8" xfId="0" applyFont="1" applyBorder="1" applyAlignment="1">
      <alignment horizontal="right"/>
    </xf>
    <xf numFmtId="0" fontId="16" fillId="9" borderId="8" xfId="0" applyFont="1" applyFill="1" applyBorder="1" applyAlignment="1">
      <alignment horizontal="right"/>
    </xf>
    <xf numFmtId="0" fontId="27" fillId="4" borderId="16" xfId="7" applyFill="1" applyBorder="1" applyAlignment="1">
      <alignment horizontal="left" wrapText="1"/>
    </xf>
    <xf numFmtId="0" fontId="27" fillId="4" borderId="13" xfId="7" applyFill="1" applyBorder="1" applyAlignment="1">
      <alignment horizontal="left" wrapText="1" indent="2"/>
    </xf>
    <xf numFmtId="3" fontId="16" fillId="0" borderId="8" xfId="0" applyNumberFormat="1" applyFont="1" applyBorder="1" applyAlignment="1">
      <alignment horizontal="right"/>
    </xf>
    <xf numFmtId="0" fontId="27" fillId="4" borderId="17" xfId="7" applyFill="1" applyBorder="1" applyAlignment="1">
      <alignment horizontal="left" wrapText="1"/>
    </xf>
    <xf numFmtId="0" fontId="27" fillId="4" borderId="18" xfId="7" applyFill="1" applyBorder="1" applyAlignment="1">
      <alignment horizontal="left" wrapText="1" indent="2"/>
    </xf>
    <xf numFmtId="3" fontId="16" fillId="0" borderId="19" xfId="0" applyNumberFormat="1" applyFont="1" applyBorder="1" applyAlignment="1">
      <alignment horizontal="right"/>
    </xf>
    <xf numFmtId="0" fontId="27" fillId="4" borderId="8" xfId="7" applyFill="1" applyBorder="1" applyAlignment="1">
      <alignment horizontal="left" wrapText="1" indent="2"/>
    </xf>
    <xf numFmtId="0" fontId="27" fillId="4" borderId="8" xfId="7" applyFill="1" applyBorder="1" applyAlignment="1">
      <alignment horizontal="right"/>
    </xf>
    <xf numFmtId="0" fontId="27" fillId="10" borderId="8" xfId="7" quotePrefix="1" applyFill="1" applyBorder="1" applyAlignment="1">
      <alignment horizontal="left" wrapText="1" indent="2"/>
    </xf>
    <xf numFmtId="4" fontId="15" fillId="10" borderId="8" xfId="0" applyNumberFormat="1" applyFont="1" applyFill="1" applyBorder="1" applyAlignment="1">
      <alignment horizontal="right"/>
    </xf>
    <xf numFmtId="4" fontId="15" fillId="13" borderId="8" xfId="0" applyNumberFormat="1" applyFont="1" applyFill="1" applyBorder="1" applyAlignment="1">
      <alignment horizontal="right"/>
    </xf>
    <xf numFmtId="0" fontId="36" fillId="4" borderId="8" xfId="0" applyFont="1" applyFill="1" applyBorder="1" applyAlignment="1">
      <alignment vertical="center" wrapText="1"/>
    </xf>
    <xf numFmtId="3" fontId="15" fillId="0" borderId="8" xfId="0" applyNumberFormat="1" applyFont="1" applyBorder="1" applyAlignment="1">
      <alignment horizontal="right"/>
    </xf>
    <xf numFmtId="3" fontId="2" fillId="0" borderId="8" xfId="2" applyNumberFormat="1" applyFont="1" applyBorder="1" applyAlignment="1">
      <alignment horizontal="right"/>
    </xf>
    <xf numFmtId="0" fontId="36" fillId="4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right"/>
    </xf>
    <xf numFmtId="49" fontId="37" fillId="7" borderId="8" xfId="5" applyNumberFormat="1" applyFont="1" applyFill="1" applyBorder="1" applyAlignment="1">
      <alignment horizontal="left" vertical="top"/>
    </xf>
    <xf numFmtId="0" fontId="16" fillId="10" borderId="0" xfId="2" applyFont="1" applyFill="1"/>
    <xf numFmtId="49" fontId="16" fillId="7" borderId="8" xfId="5" applyNumberFormat="1" applyFont="1" applyFill="1" applyBorder="1" applyAlignment="1">
      <alignment horizontal="left" vertical="top"/>
    </xf>
    <xf numFmtId="0" fontId="3" fillId="7" borderId="8" xfId="5" applyFont="1" applyFill="1" applyBorder="1" applyAlignment="1">
      <alignment horizontal="right"/>
    </xf>
    <xf numFmtId="49" fontId="16" fillId="9" borderId="8" xfId="5" applyNumberFormat="1" applyFont="1" applyFill="1" applyBorder="1" applyAlignment="1">
      <alignment horizontal="left" vertical="top"/>
    </xf>
    <xf numFmtId="0" fontId="3" fillId="9" borderId="8" xfId="5" applyFont="1" applyFill="1" applyBorder="1" applyAlignment="1">
      <alignment horizontal="right"/>
    </xf>
    <xf numFmtId="0" fontId="1" fillId="0" borderId="8" xfId="5" applyBorder="1" applyAlignment="1">
      <alignment horizontal="right"/>
    </xf>
    <xf numFmtId="3" fontId="38" fillId="0" borderId="8" xfId="5" applyNumberFormat="1" applyFont="1" applyBorder="1" applyAlignment="1">
      <alignment horizontal="right"/>
    </xf>
    <xf numFmtId="0" fontId="9" fillId="7" borderId="8" xfId="5" applyFont="1" applyFill="1" applyBorder="1" applyAlignment="1">
      <alignment horizontal="right"/>
    </xf>
    <xf numFmtId="3" fontId="38" fillId="7" borderId="8" xfId="5" applyNumberFormat="1" applyFont="1" applyFill="1" applyBorder="1" applyAlignment="1">
      <alignment horizontal="right"/>
    </xf>
    <xf numFmtId="0" fontId="9" fillId="9" borderId="8" xfId="5" applyFont="1" applyFill="1" applyBorder="1" applyAlignment="1">
      <alignment horizontal="right"/>
    </xf>
    <xf numFmtId="0" fontId="9" fillId="11" borderId="8" xfId="5" applyFont="1" applyFill="1" applyBorder="1" applyAlignment="1">
      <alignment horizontal="right"/>
    </xf>
    <xf numFmtId="0" fontId="3" fillId="11" borderId="8" xfId="5" applyFont="1" applyFill="1" applyBorder="1" applyAlignment="1">
      <alignment horizontal="right"/>
    </xf>
    <xf numFmtId="49" fontId="2" fillId="9" borderId="8" xfId="5" applyNumberFormat="1" applyFont="1" applyFill="1" applyBorder="1" applyAlignment="1">
      <alignment vertical="top"/>
    </xf>
    <xf numFmtId="49" fontId="2" fillId="0" borderId="8" xfId="5" applyNumberFormat="1" applyFont="1" applyBorder="1" applyAlignment="1">
      <alignment vertical="top"/>
    </xf>
    <xf numFmtId="49" fontId="2" fillId="11" borderId="8" xfId="5" applyNumberFormat="1" applyFont="1" applyFill="1" applyBorder="1" applyAlignment="1">
      <alignment vertical="top"/>
    </xf>
    <xf numFmtId="0" fontId="9" fillId="11" borderId="8" xfId="2" applyFont="1" applyFill="1" applyBorder="1" applyAlignment="1">
      <alignment horizontal="right"/>
    </xf>
    <xf numFmtId="0" fontId="3" fillId="11" borderId="8" xfId="2" applyFont="1" applyFill="1" applyBorder="1" applyAlignment="1">
      <alignment horizontal="right"/>
    </xf>
    <xf numFmtId="3" fontId="16" fillId="11" borderId="8" xfId="2" applyNumberFormat="1" applyFont="1" applyFill="1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2" fillId="0" borderId="0" xfId="0" applyFont="1"/>
    <xf numFmtId="1" fontId="1" fillId="0" borderId="0" xfId="2" applyNumberFormat="1"/>
    <xf numFmtId="0" fontId="40" fillId="3" borderId="0" xfId="2" applyFont="1" applyFill="1"/>
    <xf numFmtId="0" fontId="41" fillId="3" borderId="0" xfId="2" applyFont="1" applyFill="1"/>
    <xf numFmtId="0" fontId="42" fillId="3" borderId="0" xfId="2" applyFont="1" applyFill="1"/>
    <xf numFmtId="0" fontId="43" fillId="3" borderId="0" xfId="2" applyFont="1" applyFill="1"/>
    <xf numFmtId="0" fontId="1" fillId="4" borderId="0" xfId="2" applyFill="1" applyAlignment="1">
      <alignment horizontal="center"/>
    </xf>
    <xf numFmtId="49" fontId="14" fillId="0" borderId="8" xfId="5" applyNumberFormat="1" applyFont="1" applyBorder="1" applyAlignment="1">
      <alignment horizontal="left" vertical="top"/>
    </xf>
    <xf numFmtId="0" fontId="14" fillId="0" borderId="8" xfId="5" applyFont="1" applyBorder="1" applyAlignment="1">
      <alignment wrapText="1"/>
    </xf>
    <xf numFmtId="0" fontId="14" fillId="0" borderId="8" xfId="5" applyFont="1" applyBorder="1"/>
    <xf numFmtId="49" fontId="2" fillId="9" borderId="8" xfId="5" applyNumberFormat="1" applyFont="1" applyFill="1" applyBorder="1" applyAlignment="1">
      <alignment horizontal="right"/>
    </xf>
    <xf numFmtId="0" fontId="1" fillId="0" borderId="8" xfId="0" quotePrefix="1" applyFont="1" applyBorder="1" applyAlignment="1">
      <alignment horizontal="right"/>
    </xf>
    <xf numFmtId="0" fontId="2" fillId="7" borderId="8" xfId="0" quotePrefix="1" applyFont="1" applyFill="1" applyBorder="1"/>
    <xf numFmtId="0" fontId="2" fillId="9" borderId="8" xfId="0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9" borderId="13" xfId="7" applyFont="1" applyFill="1" applyBorder="1" applyAlignment="1">
      <alignment horizontal="right"/>
    </xf>
    <xf numFmtId="0" fontId="1" fillId="4" borderId="13" xfId="7" applyFont="1" applyFill="1" applyBorder="1" applyAlignment="1">
      <alignment horizontal="right"/>
    </xf>
    <xf numFmtId="0" fontId="1" fillId="4" borderId="18" xfId="7" applyFont="1" applyFill="1" applyBorder="1" applyAlignment="1">
      <alignment horizontal="right"/>
    </xf>
    <xf numFmtId="0" fontId="1" fillId="4" borderId="8" xfId="7" applyFont="1" applyFill="1" applyBorder="1" applyAlignment="1">
      <alignment horizontal="right"/>
    </xf>
    <xf numFmtId="49" fontId="2" fillId="10" borderId="8" xfId="0" quotePrefix="1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/>
    </xf>
    <xf numFmtId="49" fontId="2" fillId="10" borderId="8" xfId="0" applyNumberFormat="1" applyFon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/>
    </xf>
    <xf numFmtId="3" fontId="16" fillId="0" borderId="8" xfId="5" applyNumberFormat="1" applyFont="1" applyBorder="1" applyAlignment="1">
      <alignment horizontal="right"/>
    </xf>
    <xf numFmtId="3" fontId="3" fillId="10" borderId="8" xfId="0" applyNumberFormat="1" applyFont="1" applyFill="1" applyBorder="1" applyAlignment="1">
      <alignment horizontal="right"/>
    </xf>
    <xf numFmtId="49" fontId="4" fillId="7" borderId="8" xfId="5" applyNumberFormat="1" applyFont="1" applyFill="1" applyBorder="1" applyAlignment="1">
      <alignment horizontal="center"/>
    </xf>
    <xf numFmtId="49" fontId="4" fillId="0" borderId="8" xfId="5" applyNumberFormat="1" applyFont="1" applyBorder="1" applyAlignment="1">
      <alignment horizontal="center"/>
    </xf>
    <xf numFmtId="1" fontId="9" fillId="0" borderId="22" xfId="4" applyNumberFormat="1" applyFont="1" applyBorder="1" applyAlignment="1">
      <alignment horizontal="center" vertical="center" wrapText="1"/>
    </xf>
    <xf numFmtId="3" fontId="3" fillId="6" borderId="24" xfId="4" applyNumberFormat="1" applyFont="1" applyFill="1" applyBorder="1" applyAlignment="1">
      <alignment vertical="center" wrapText="1"/>
    </xf>
    <xf numFmtId="3" fontId="3" fillId="7" borderId="22" xfId="4" applyNumberFormat="1" applyFont="1" applyFill="1" applyBorder="1" applyAlignment="1">
      <alignment vertical="center" wrapText="1"/>
    </xf>
    <xf numFmtId="3" fontId="3" fillId="6" borderId="22" xfId="4" applyNumberFormat="1" applyFont="1" applyFill="1" applyBorder="1" applyAlignment="1">
      <alignment vertical="center" wrapText="1"/>
    </xf>
    <xf numFmtId="3" fontId="12" fillId="8" borderId="22" xfId="2" applyNumberFormat="1" applyFont="1" applyFill="1" applyBorder="1"/>
    <xf numFmtId="49" fontId="4" fillId="8" borderId="25" xfId="5" applyNumberFormat="1" applyFont="1" applyFill="1" applyBorder="1" applyAlignment="1">
      <alignment vertical="top"/>
    </xf>
    <xf numFmtId="3" fontId="3" fillId="8" borderId="22" xfId="2" applyNumberFormat="1" applyFont="1" applyFill="1" applyBorder="1"/>
    <xf numFmtId="0" fontId="4" fillId="8" borderId="25" xfId="5" applyFont="1" applyFill="1" applyBorder="1"/>
    <xf numFmtId="3" fontId="16" fillId="8" borderId="22" xfId="2" applyNumberFormat="1" applyFont="1" applyFill="1" applyBorder="1" applyAlignment="1" applyProtection="1">
      <alignment horizontal="right"/>
      <protection locked="0"/>
    </xf>
    <xf numFmtId="0" fontId="17" fillId="8" borderId="25" xfId="5" applyFont="1" applyFill="1" applyBorder="1"/>
    <xf numFmtId="3" fontId="20" fillId="8" borderId="22" xfId="2" applyNumberFormat="1" applyFont="1" applyFill="1" applyBorder="1" applyAlignment="1" applyProtection="1">
      <alignment horizontal="right"/>
      <protection locked="0"/>
    </xf>
    <xf numFmtId="3" fontId="16" fillId="8" borderId="22" xfId="2" applyNumberFormat="1" applyFont="1" applyFill="1" applyBorder="1" applyAlignment="1" applyProtection="1">
      <alignment horizontal="right" vertical="center"/>
      <protection locked="0"/>
    </xf>
    <xf numFmtId="3" fontId="3" fillId="8" borderId="22" xfId="2" applyNumberFormat="1" applyFont="1" applyFill="1" applyBorder="1" applyAlignment="1">
      <alignment horizontal="right"/>
    </xf>
    <xf numFmtId="3" fontId="16" fillId="8" borderId="22" xfId="2" applyNumberFormat="1" applyFont="1" applyFill="1" applyBorder="1" applyAlignment="1">
      <alignment horizontal="right"/>
    </xf>
    <xf numFmtId="49" fontId="4" fillId="8" borderId="25" xfId="5" quotePrefix="1" applyNumberFormat="1" applyFont="1" applyFill="1" applyBorder="1" applyAlignment="1">
      <alignment vertical="top"/>
    </xf>
    <xf numFmtId="3" fontId="22" fillId="8" borderId="22" xfId="2" applyNumberFormat="1" applyFont="1" applyFill="1" applyBorder="1" applyAlignment="1">
      <alignment horizontal="right" vertical="center"/>
    </xf>
    <xf numFmtId="3" fontId="12" fillId="8" borderId="22" xfId="2" applyNumberFormat="1" applyFont="1" applyFill="1" applyBorder="1" applyAlignment="1">
      <alignment horizontal="right"/>
    </xf>
    <xf numFmtId="49" fontId="2" fillId="9" borderId="25" xfId="5" applyNumberFormat="1" applyFont="1" applyFill="1" applyBorder="1" applyAlignment="1">
      <alignment horizontal="left" vertical="center"/>
    </xf>
    <xf numFmtId="3" fontId="3" fillId="9" borderId="22" xfId="2" applyNumberFormat="1" applyFont="1" applyFill="1" applyBorder="1" applyAlignment="1">
      <alignment horizontal="right"/>
    </xf>
    <xf numFmtId="49" fontId="2" fillId="0" borderId="25" xfId="5" quotePrefix="1" applyNumberFormat="1" applyFont="1" applyBorder="1" applyAlignment="1">
      <alignment horizontal="left" vertical="top"/>
    </xf>
    <xf numFmtId="3" fontId="3" fillId="0" borderId="22" xfId="2" applyNumberFormat="1" applyFont="1" applyBorder="1" applyAlignment="1">
      <alignment horizontal="right"/>
    </xf>
    <xf numFmtId="3" fontId="3" fillId="0" borderId="22" xfId="2" applyNumberFormat="1" applyFont="1" applyBorder="1" applyAlignment="1" applyProtection="1">
      <alignment horizontal="right"/>
      <protection locked="0"/>
    </xf>
    <xf numFmtId="49" fontId="2" fillId="9" borderId="25" xfId="5" applyNumberFormat="1" applyFont="1" applyFill="1" applyBorder="1" applyAlignment="1">
      <alignment horizontal="left" vertical="top"/>
    </xf>
    <xf numFmtId="49" fontId="2" fillId="0" borderId="25" xfId="5" applyNumberFormat="1" applyFont="1" applyBorder="1" applyAlignment="1">
      <alignment horizontal="left" vertical="top"/>
    </xf>
    <xf numFmtId="3" fontId="3" fillId="10" borderId="22" xfId="2" applyNumberFormat="1" applyFont="1" applyFill="1" applyBorder="1" applyAlignment="1">
      <alignment horizontal="right"/>
    </xf>
    <xf numFmtId="164" fontId="2" fillId="9" borderId="25" xfId="1" applyFont="1" applyFill="1" applyBorder="1" applyAlignment="1">
      <alignment horizontal="left" vertical="top"/>
    </xf>
    <xf numFmtId="0" fontId="2" fillId="9" borderId="25" xfId="5" applyFont="1" applyFill="1" applyBorder="1"/>
    <xf numFmtId="3" fontId="3" fillId="9" borderId="22" xfId="2" applyNumberFormat="1" applyFont="1" applyFill="1" applyBorder="1" applyAlignment="1" applyProtection="1">
      <alignment horizontal="right"/>
      <protection locked="0"/>
    </xf>
    <xf numFmtId="49" fontId="12" fillId="11" borderId="25" xfId="5" applyNumberFormat="1" applyFont="1" applyFill="1" applyBorder="1" applyAlignment="1">
      <alignment horizontal="left" vertical="top"/>
    </xf>
    <xf numFmtId="3" fontId="12" fillId="11" borderId="22" xfId="2" applyNumberFormat="1" applyFont="1" applyFill="1" applyBorder="1" applyAlignment="1">
      <alignment horizontal="right"/>
    </xf>
    <xf numFmtId="0" fontId="2" fillId="0" borderId="25" xfId="5" applyFont="1" applyBorder="1"/>
    <xf numFmtId="49" fontId="2" fillId="9" borderId="25" xfId="5" applyNumberFormat="1" applyFont="1" applyFill="1" applyBorder="1"/>
    <xf numFmtId="49" fontId="2" fillId="0" borderId="25" xfId="5" applyNumberFormat="1" applyFont="1" applyBorder="1"/>
    <xf numFmtId="49" fontId="12" fillId="11" borderId="25" xfId="5" applyNumberFormat="1" applyFont="1" applyFill="1" applyBorder="1" applyAlignment="1">
      <alignment horizontal="left"/>
    </xf>
    <xf numFmtId="3" fontId="3" fillId="11" borderId="22" xfId="2" applyNumberFormat="1" applyFont="1" applyFill="1" applyBorder="1" applyAlignment="1">
      <alignment horizontal="right"/>
    </xf>
    <xf numFmtId="0" fontId="1" fillId="0" borderId="25" xfId="5" applyBorder="1"/>
    <xf numFmtId="0" fontId="25" fillId="0" borderId="25" xfId="5" applyFont="1" applyBorder="1"/>
    <xf numFmtId="3" fontId="12" fillId="0" borderId="22" xfId="2" applyNumberFormat="1" applyFont="1" applyBorder="1" applyAlignment="1" applyProtection="1">
      <alignment horizontal="right"/>
      <protection locked="0"/>
    </xf>
    <xf numFmtId="0" fontId="1" fillId="0" borderId="25" xfId="2" applyBorder="1"/>
    <xf numFmtId="49" fontId="2" fillId="11" borderId="25" xfId="5" applyNumberFormat="1" applyFont="1" applyFill="1" applyBorder="1" applyAlignment="1">
      <alignment horizontal="left" vertical="top"/>
    </xf>
    <xf numFmtId="0" fontId="2" fillId="9" borderId="25" xfId="5" applyFont="1" applyFill="1" applyBorder="1" applyAlignment="1">
      <alignment horizontal="left" vertical="center"/>
    </xf>
    <xf numFmtId="0" fontId="28" fillId="9" borderId="25" xfId="5" applyFont="1" applyFill="1" applyBorder="1"/>
    <xf numFmtId="0" fontId="29" fillId="0" borderId="25" xfId="5" applyFont="1" applyBorder="1"/>
    <xf numFmtId="49" fontId="12" fillId="11" borderId="25" xfId="5" quotePrefix="1" applyNumberFormat="1" applyFont="1" applyFill="1" applyBorder="1" applyAlignment="1">
      <alignment horizontal="left" vertical="top"/>
    </xf>
    <xf numFmtId="3" fontId="16" fillId="0" borderId="22" xfId="2" applyNumberFormat="1" applyFont="1" applyBorder="1" applyAlignment="1" applyProtection="1">
      <alignment horizontal="right"/>
      <protection locked="0"/>
    </xf>
    <xf numFmtId="3" fontId="12" fillId="7" borderId="22" xfId="2" applyNumberFormat="1" applyFont="1" applyFill="1" applyBorder="1" applyAlignment="1">
      <alignment horizontal="right"/>
    </xf>
    <xf numFmtId="3" fontId="12" fillId="4" borderId="22" xfId="2" applyNumberFormat="1" applyFont="1" applyFill="1" applyBorder="1" applyAlignment="1">
      <alignment horizontal="right"/>
    </xf>
    <xf numFmtId="3" fontId="16" fillId="0" borderId="22" xfId="2" applyNumberFormat="1" applyFont="1" applyBorder="1" applyAlignment="1">
      <alignment horizontal="right"/>
    </xf>
    <xf numFmtId="3" fontId="12" fillId="12" borderId="22" xfId="2" applyNumberFormat="1" applyFont="1" applyFill="1" applyBorder="1" applyAlignment="1">
      <alignment horizontal="right"/>
    </xf>
    <xf numFmtId="49" fontId="2" fillId="7" borderId="25" xfId="5" applyNumberFormat="1" applyFont="1" applyFill="1" applyBorder="1" applyAlignment="1">
      <alignment horizontal="left" vertical="top"/>
    </xf>
    <xf numFmtId="3" fontId="3" fillId="7" borderId="22" xfId="2" applyNumberFormat="1" applyFont="1" applyFill="1" applyBorder="1" applyAlignment="1">
      <alignment horizontal="right"/>
    </xf>
    <xf numFmtId="0" fontId="30" fillId="7" borderId="25" xfId="5" applyFont="1" applyFill="1" applyBorder="1"/>
    <xf numFmtId="3" fontId="31" fillId="7" borderId="22" xfId="2" applyNumberFormat="1" applyFont="1" applyFill="1" applyBorder="1" applyAlignment="1" applyProtection="1">
      <alignment horizontal="right"/>
      <protection locked="0"/>
    </xf>
    <xf numFmtId="0" fontId="32" fillId="7" borderId="25" xfId="5" applyFont="1" applyFill="1" applyBorder="1"/>
    <xf numFmtId="3" fontId="34" fillId="7" borderId="22" xfId="2" applyNumberFormat="1" applyFont="1" applyFill="1" applyBorder="1" applyAlignment="1" applyProtection="1">
      <alignment horizontal="right"/>
      <protection locked="0"/>
    </xf>
    <xf numFmtId="3" fontId="34" fillId="7" borderId="22" xfId="2" applyNumberFormat="1" applyFont="1" applyFill="1" applyBorder="1" applyAlignment="1">
      <alignment horizontal="right"/>
    </xf>
    <xf numFmtId="3" fontId="16" fillId="7" borderId="22" xfId="2" applyNumberFormat="1" applyFont="1" applyFill="1" applyBorder="1" applyAlignment="1" applyProtection="1">
      <alignment horizontal="right"/>
      <protection locked="0"/>
    </xf>
    <xf numFmtId="49" fontId="2" fillId="7" borderId="25" xfId="5" applyNumberFormat="1" applyFont="1" applyFill="1" applyBorder="1" applyAlignment="1">
      <alignment horizontal="center"/>
    </xf>
    <xf numFmtId="3" fontId="16" fillId="7" borderId="22" xfId="2" applyNumberFormat="1" applyFont="1" applyFill="1" applyBorder="1" applyAlignment="1">
      <alignment horizontal="right"/>
    </xf>
    <xf numFmtId="3" fontId="3" fillId="0" borderId="22" xfId="0" quotePrefix="1" applyNumberFormat="1" applyFont="1" applyBorder="1" applyAlignment="1">
      <alignment horizontal="right"/>
    </xf>
    <xf numFmtId="0" fontId="1" fillId="0" borderId="12" xfId="2" applyBorder="1"/>
    <xf numFmtId="3" fontId="16" fillId="0" borderId="22" xfId="0" quotePrefix="1" applyNumberFormat="1" applyFont="1" applyBorder="1" applyAlignment="1">
      <alignment horizontal="right"/>
    </xf>
    <xf numFmtId="0" fontId="4" fillId="0" borderId="25" xfId="0" applyFont="1" applyBorder="1"/>
    <xf numFmtId="0" fontId="1" fillId="0" borderId="25" xfId="0" applyFont="1" applyBorder="1" applyAlignment="1">
      <alignment horizontal="left" wrapText="1"/>
    </xf>
    <xf numFmtId="0" fontId="16" fillId="9" borderId="22" xfId="0" applyFont="1" applyFill="1" applyBorder="1" applyAlignment="1">
      <alignment horizontal="right"/>
    </xf>
    <xf numFmtId="3" fontId="16" fillId="0" borderId="22" xfId="0" applyNumberFormat="1" applyFont="1" applyBorder="1" applyAlignment="1">
      <alignment horizontal="right"/>
    </xf>
    <xf numFmtId="0" fontId="27" fillId="4" borderId="27" xfId="7" applyFill="1" applyBorder="1" applyAlignment="1">
      <alignment horizontal="left" wrapText="1"/>
    </xf>
    <xf numFmtId="0" fontId="27" fillId="4" borderId="0" xfId="7" applyFill="1" applyAlignment="1">
      <alignment horizontal="left" wrapText="1" indent="2"/>
    </xf>
    <xf numFmtId="0" fontId="1" fillId="4" borderId="0" xfId="7" applyFont="1" applyFill="1" applyAlignment="1">
      <alignment horizontal="right"/>
    </xf>
    <xf numFmtId="0" fontId="27" fillId="4" borderId="25" xfId="7" applyFill="1" applyBorder="1" applyAlignment="1">
      <alignment horizontal="left" wrapText="1"/>
    </xf>
    <xf numFmtId="4" fontId="15" fillId="13" borderId="22" xfId="0" applyNumberFormat="1" applyFont="1" applyFill="1" applyBorder="1" applyAlignment="1">
      <alignment horizontal="right"/>
    </xf>
    <xf numFmtId="3" fontId="2" fillId="0" borderId="22" xfId="2" applyNumberFormat="1" applyFont="1" applyBorder="1" applyAlignment="1">
      <alignment horizontal="right"/>
    </xf>
    <xf numFmtId="3" fontId="3" fillId="10" borderId="22" xfId="0" applyNumberFormat="1" applyFont="1" applyFill="1" applyBorder="1" applyAlignment="1">
      <alignment horizontal="right"/>
    </xf>
    <xf numFmtId="0" fontId="12" fillId="7" borderId="25" xfId="5" applyFont="1" applyFill="1" applyBorder="1"/>
    <xf numFmtId="49" fontId="3" fillId="7" borderId="25" xfId="5" quotePrefix="1" applyNumberFormat="1" applyFont="1" applyFill="1" applyBorder="1" applyAlignment="1">
      <alignment horizontal="left" vertical="top"/>
    </xf>
    <xf numFmtId="49" fontId="3" fillId="9" borderId="25" xfId="5" applyNumberFormat="1" applyFont="1" applyFill="1" applyBorder="1" applyAlignment="1">
      <alignment horizontal="left" vertical="top"/>
    </xf>
    <xf numFmtId="49" fontId="3" fillId="0" borderId="25" xfId="5" applyNumberFormat="1" applyFont="1" applyBorder="1" applyAlignment="1">
      <alignment horizontal="left" vertical="top"/>
    </xf>
    <xf numFmtId="49" fontId="22" fillId="0" borderId="25" xfId="5" applyNumberFormat="1" applyFont="1" applyBorder="1" applyAlignment="1">
      <alignment horizontal="left" vertical="top"/>
    </xf>
    <xf numFmtId="49" fontId="2" fillId="11" borderId="25" xfId="5" quotePrefix="1" applyNumberFormat="1" applyFont="1" applyFill="1" applyBorder="1" applyAlignment="1">
      <alignment horizontal="left" vertical="top"/>
    </xf>
    <xf numFmtId="49" fontId="2" fillId="9" borderId="25" xfId="5" applyNumberFormat="1" applyFont="1" applyFill="1" applyBorder="1" applyAlignment="1">
      <alignment vertical="top"/>
    </xf>
    <xf numFmtId="49" fontId="2" fillId="0" borderId="25" xfId="5" applyNumberFormat="1" applyFont="1" applyBorder="1" applyAlignment="1">
      <alignment vertical="top"/>
    </xf>
    <xf numFmtId="49" fontId="2" fillId="11" borderId="25" xfId="5" applyNumberFormat="1" applyFont="1" applyFill="1" applyBorder="1" applyAlignment="1">
      <alignment vertical="top"/>
    </xf>
    <xf numFmtId="3" fontId="16" fillId="11" borderId="22" xfId="2" applyNumberFormat="1" applyFont="1" applyFill="1" applyBorder="1" applyAlignment="1">
      <alignment horizontal="right"/>
    </xf>
    <xf numFmtId="0" fontId="1" fillId="0" borderId="30" xfId="2" applyBorder="1" applyAlignment="1">
      <alignment horizontal="right"/>
    </xf>
    <xf numFmtId="0" fontId="16" fillId="0" borderId="30" xfId="2" applyFont="1" applyBorder="1" applyAlignment="1">
      <alignment horizontal="right"/>
    </xf>
    <xf numFmtId="3" fontId="16" fillId="0" borderId="30" xfId="2" applyNumberFormat="1" applyFont="1" applyBorder="1" applyAlignment="1">
      <alignment horizontal="right"/>
    </xf>
    <xf numFmtId="3" fontId="16" fillId="0" borderId="31" xfId="2" applyNumberFormat="1" applyFont="1" applyBorder="1" applyAlignment="1">
      <alignment horizontal="right"/>
    </xf>
    <xf numFmtId="0" fontId="4" fillId="9" borderId="25" xfId="0" quotePrefix="1" applyFont="1" applyFill="1" applyBorder="1" applyAlignment="1">
      <alignment horizontal="center" wrapText="1"/>
    </xf>
    <xf numFmtId="0" fontId="4" fillId="9" borderId="8" xfId="0" quotePrefix="1" applyFont="1" applyFill="1" applyBorder="1" applyAlignment="1">
      <alignment horizontal="center" wrapText="1"/>
    </xf>
    <xf numFmtId="49" fontId="2" fillId="0" borderId="26" xfId="5" applyNumberFormat="1" applyFont="1" applyBorder="1" applyAlignment="1">
      <alignment horizontal="center" vertical="top" wrapText="1"/>
    </xf>
    <xf numFmtId="49" fontId="2" fillId="0" borderId="20" xfId="5" applyNumberFormat="1" applyFont="1" applyBorder="1" applyAlignment="1">
      <alignment horizontal="center" vertical="top"/>
    </xf>
    <xf numFmtId="49" fontId="2" fillId="0" borderId="28" xfId="5" applyNumberFormat="1" applyFont="1" applyBorder="1" applyAlignment="1">
      <alignment horizontal="center" vertical="top"/>
    </xf>
    <xf numFmtId="49" fontId="2" fillId="0" borderId="29" xfId="5" applyNumberFormat="1" applyFont="1" applyBorder="1" applyAlignment="1">
      <alignment horizontal="center" vertical="top"/>
    </xf>
    <xf numFmtId="1" fontId="4" fillId="5" borderId="4" xfId="4" applyNumberFormat="1" applyFont="1" applyFill="1" applyBorder="1" applyAlignment="1">
      <alignment horizontal="center" vertical="center" wrapText="1"/>
    </xf>
    <xf numFmtId="1" fontId="4" fillId="5" borderId="5" xfId="4" applyNumberFormat="1" applyFont="1" applyFill="1" applyBorder="1" applyAlignment="1">
      <alignment horizontal="center" vertical="center" wrapText="1"/>
    </xf>
    <xf numFmtId="49" fontId="2" fillId="9" borderId="25" xfId="5" applyNumberFormat="1" applyFont="1" applyFill="1" applyBorder="1" applyAlignment="1">
      <alignment horizontal="left" vertical="top" wrapText="1"/>
    </xf>
    <xf numFmtId="0" fontId="0" fillId="9" borderId="8" xfId="0" applyFill="1" applyBorder="1"/>
    <xf numFmtId="1" fontId="4" fillId="0" borderId="4" xfId="4" applyNumberFormat="1" applyFont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6" borderId="23" xfId="4" applyNumberFormat="1" applyFont="1" applyFill="1" applyBorder="1" applyAlignment="1">
      <alignment horizontal="center" vertical="center" wrapText="1"/>
    </xf>
    <xf numFmtId="1" fontId="4" fillId="6" borderId="9" xfId="4" applyNumberFormat="1" applyFont="1" applyFill="1" applyBorder="1" applyAlignment="1">
      <alignment horizontal="center" vertical="center" wrapText="1"/>
    </xf>
    <xf numFmtId="1" fontId="4" fillId="7" borderId="12" xfId="4" applyNumberFormat="1" applyFont="1" applyFill="1" applyBorder="1" applyAlignment="1">
      <alignment horizontal="center" vertical="center" wrapText="1"/>
    </xf>
    <xf numFmtId="1" fontId="4" fillId="7" borderId="11" xfId="4" applyNumberFormat="1" applyFont="1" applyFill="1" applyBorder="1" applyAlignment="1">
      <alignment horizontal="center" vertical="center" wrapText="1"/>
    </xf>
    <xf numFmtId="49" fontId="11" fillId="8" borderId="12" xfId="5" applyNumberFormat="1" applyFont="1" applyFill="1" applyBorder="1" applyAlignment="1">
      <alignment horizontal="center" vertical="center" wrapText="1"/>
    </xf>
    <xf numFmtId="49" fontId="11" fillId="8" borderId="11" xfId="5" applyNumberFormat="1" applyFont="1" applyFill="1" applyBorder="1" applyAlignment="1">
      <alignment horizontal="center" vertical="center" wrapText="1"/>
    </xf>
    <xf numFmtId="0" fontId="23" fillId="8" borderId="12" xfId="5" applyFont="1" applyFill="1" applyBorder="1" applyAlignment="1">
      <alignment horizontal="center" vertical="center" wrapText="1"/>
    </xf>
    <xf numFmtId="0" fontId="23" fillId="8" borderId="11" xfId="5" applyFont="1" applyFill="1" applyBorder="1" applyAlignment="1">
      <alignment horizontal="center" vertical="center" wrapText="1"/>
    </xf>
    <xf numFmtId="49" fontId="2" fillId="9" borderId="25" xfId="5" applyNumberFormat="1" applyFont="1" applyFill="1" applyBorder="1" applyAlignment="1">
      <alignment horizontal="left" vertical="top"/>
    </xf>
    <xf numFmtId="49" fontId="2" fillId="9" borderId="8" xfId="5" applyNumberFormat="1" applyFont="1" applyFill="1" applyBorder="1" applyAlignment="1">
      <alignment horizontal="left" vertical="top"/>
    </xf>
    <xf numFmtId="0" fontId="2" fillId="9" borderId="25" xfId="6" applyFont="1" applyFill="1" applyBorder="1" applyAlignment="1">
      <alignment horizontal="left" wrapText="1"/>
    </xf>
    <xf numFmtId="0" fontId="2" fillId="9" borderId="8" xfId="6" applyFont="1" applyFill="1" applyBorder="1" applyAlignment="1">
      <alignment horizontal="left" wrapText="1"/>
    </xf>
    <xf numFmtId="0" fontId="2" fillId="0" borderId="0" xfId="2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3" fontId="8" fillId="3" borderId="0" xfId="2" quotePrefix="1" applyNumberFormat="1" applyFont="1" applyFill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49" fontId="12" fillId="11" borderId="25" xfId="5" applyNumberFormat="1" applyFont="1" applyFill="1" applyBorder="1" applyAlignment="1">
      <alignment horizontal="left" vertical="top" wrapText="1"/>
    </xf>
    <xf numFmtId="49" fontId="12" fillId="11" borderId="8" xfId="5" applyNumberFormat="1" applyFont="1" applyFill="1" applyBorder="1" applyAlignment="1">
      <alignment horizontal="left" vertical="top" wrapText="1"/>
    </xf>
    <xf numFmtId="49" fontId="28" fillId="11" borderId="25" xfId="5" applyNumberFormat="1" applyFont="1" applyFill="1" applyBorder="1" applyAlignment="1">
      <alignment horizontal="center" vertical="center" wrapText="1"/>
    </xf>
    <xf numFmtId="49" fontId="28" fillId="11" borderId="8" xfId="5" applyNumberFormat="1" applyFont="1" applyFill="1" applyBorder="1" applyAlignment="1">
      <alignment horizontal="center" vertical="center" wrapText="1"/>
    </xf>
    <xf numFmtId="0" fontId="2" fillId="0" borderId="25" xfId="5" applyFont="1" applyBorder="1" applyAlignment="1">
      <alignment horizontal="left" wrapText="1"/>
    </xf>
    <xf numFmtId="0" fontId="2" fillId="0" borderId="8" xfId="5" applyFont="1" applyBorder="1" applyAlignment="1">
      <alignment horizontal="left" wrapText="1"/>
    </xf>
    <xf numFmtId="49" fontId="2" fillId="0" borderId="25" xfId="5" applyNumberFormat="1" applyFont="1" applyBorder="1" applyAlignment="1">
      <alignment horizontal="left" wrapText="1"/>
    </xf>
    <xf numFmtId="49" fontId="2" fillId="0" borderId="8" xfId="5" applyNumberFormat="1" applyFont="1" applyBorder="1" applyAlignment="1">
      <alignment horizontal="left" wrapText="1"/>
    </xf>
    <xf numFmtId="49" fontId="28" fillId="7" borderId="25" xfId="5" applyNumberFormat="1" applyFont="1" applyFill="1" applyBorder="1" applyAlignment="1">
      <alignment horizontal="center" vertical="center" wrapText="1"/>
    </xf>
    <xf numFmtId="49" fontId="28" fillId="7" borderId="8" xfId="5" applyNumberFormat="1" applyFont="1" applyFill="1" applyBorder="1" applyAlignment="1">
      <alignment horizontal="center" vertical="center" wrapText="1"/>
    </xf>
    <xf numFmtId="1" fontId="3" fillId="12" borderId="25" xfId="4" applyNumberFormat="1" applyFont="1" applyFill="1" applyBorder="1" applyAlignment="1">
      <alignment horizontal="center" vertical="center" wrapText="1"/>
    </xf>
    <xf numFmtId="1" fontId="3" fillId="12" borderId="8" xfId="4" applyNumberFormat="1" applyFont="1" applyFill="1" applyBorder="1" applyAlignment="1">
      <alignment horizontal="center" vertical="center" wrapText="1"/>
    </xf>
    <xf numFmtId="49" fontId="2" fillId="7" borderId="25" xfId="5" applyNumberFormat="1" applyFont="1" applyFill="1" applyBorder="1" applyAlignment="1">
      <alignment horizontal="left" vertical="center" wrapText="1"/>
    </xf>
    <xf numFmtId="49" fontId="2" fillId="7" borderId="8" xfId="5" applyNumberFormat="1" applyFont="1" applyFill="1" applyBorder="1" applyAlignment="1">
      <alignment horizontal="left" vertical="center" wrapText="1"/>
    </xf>
    <xf numFmtId="49" fontId="2" fillId="7" borderId="25" xfId="5" applyNumberFormat="1" applyFont="1" applyFill="1" applyBorder="1" applyAlignment="1">
      <alignment horizontal="left" vertical="top" wrapText="1"/>
    </xf>
    <xf numFmtId="49" fontId="2" fillId="7" borderId="8" xfId="5" applyNumberFormat="1" applyFont="1" applyFill="1" applyBorder="1" applyAlignment="1">
      <alignment horizontal="left" vertical="top" wrapText="1"/>
    </xf>
    <xf numFmtId="49" fontId="12" fillId="4" borderId="26" xfId="5" applyNumberFormat="1" applyFont="1" applyFill="1" applyBorder="1" applyAlignment="1">
      <alignment horizontal="center" vertical="center" wrapText="1"/>
    </xf>
    <xf numFmtId="49" fontId="12" fillId="4" borderId="20" xfId="5" applyNumberFormat="1" applyFont="1" applyFill="1" applyBorder="1" applyAlignment="1">
      <alignment horizontal="center" vertical="center" wrapText="1"/>
    </xf>
    <xf numFmtId="49" fontId="12" fillId="4" borderId="27" xfId="5" applyNumberFormat="1" applyFont="1" applyFill="1" applyBorder="1" applyAlignment="1">
      <alignment horizontal="center" vertical="center" wrapText="1"/>
    </xf>
    <xf numFmtId="49" fontId="12" fillId="4" borderId="21" xfId="5" applyNumberFormat="1" applyFont="1" applyFill="1" applyBorder="1" applyAlignment="1">
      <alignment horizontal="center" vertical="center" wrapText="1"/>
    </xf>
    <xf numFmtId="49" fontId="12" fillId="4" borderId="23" xfId="5" applyNumberFormat="1" applyFont="1" applyFill="1" applyBorder="1" applyAlignment="1">
      <alignment horizontal="center" vertical="center" wrapText="1"/>
    </xf>
    <xf numFmtId="49" fontId="12" fillId="4" borderId="9" xfId="5" applyNumberFormat="1" applyFont="1" applyFill="1" applyBorder="1" applyAlignment="1">
      <alignment horizontal="center" vertical="center" wrapText="1"/>
    </xf>
    <xf numFmtId="0" fontId="2" fillId="9" borderId="12" xfId="5" applyFont="1" applyFill="1" applyBorder="1" applyAlignment="1">
      <alignment horizontal="center" wrapText="1"/>
    </xf>
    <xf numFmtId="0" fontId="2" fillId="9" borderId="11" xfId="5" applyFont="1" applyFill="1" applyBorder="1" applyAlignment="1">
      <alignment horizontal="center" wrapText="1"/>
    </xf>
    <xf numFmtId="0" fontId="12" fillId="8" borderId="12" xfId="5" applyFont="1" applyFill="1" applyBorder="1" applyAlignment="1">
      <alignment horizontal="center"/>
    </xf>
    <xf numFmtId="0" fontId="12" fillId="8" borderId="11" xfId="5" applyFont="1" applyFill="1" applyBorder="1" applyAlignment="1">
      <alignment horizontal="center"/>
    </xf>
    <xf numFmtId="49" fontId="12" fillId="11" borderId="12" xfId="5" applyNumberFormat="1" applyFont="1" applyFill="1" applyBorder="1" applyAlignment="1">
      <alignment horizontal="center" vertical="top"/>
    </xf>
    <xf numFmtId="49" fontId="12" fillId="11" borderId="11" xfId="5" applyNumberFormat="1" applyFont="1" applyFill="1" applyBorder="1" applyAlignment="1">
      <alignment horizontal="center" vertical="top"/>
    </xf>
    <xf numFmtId="0" fontId="2" fillId="9" borderId="25" xfId="0" applyFont="1" applyFill="1" applyBorder="1" applyAlignment="1">
      <alignment horizontal="left" wrapText="1"/>
    </xf>
    <xf numFmtId="0" fontId="2" fillId="9" borderId="8" xfId="0" applyFont="1" applyFill="1" applyBorder="1" applyAlignment="1">
      <alignment horizontal="left" wrapText="1"/>
    </xf>
    <xf numFmtId="0" fontId="4" fillId="9" borderId="25" xfId="0" applyFont="1" applyFill="1" applyBorder="1" applyAlignment="1">
      <alignment horizontal="left" wrapText="1"/>
    </xf>
    <xf numFmtId="0" fontId="4" fillId="9" borderId="8" xfId="0" applyFont="1" applyFill="1" applyBorder="1" applyAlignment="1">
      <alignment horizontal="left" wrapText="1"/>
    </xf>
    <xf numFmtId="0" fontId="4" fillId="9" borderId="25" xfId="0" applyFont="1" applyFill="1" applyBorder="1" applyAlignment="1">
      <alignment wrapText="1"/>
    </xf>
    <xf numFmtId="0" fontId="35" fillId="9" borderId="8" xfId="0" applyFont="1" applyFill="1" applyBorder="1"/>
    <xf numFmtId="0" fontId="27" fillId="9" borderId="14" xfId="7" applyFill="1" applyBorder="1" applyAlignment="1">
      <alignment vertical="justify" wrapText="1"/>
    </xf>
    <xf numFmtId="0" fontId="27" fillId="9" borderId="15" xfId="7" applyFill="1" applyBorder="1" applyAlignment="1">
      <alignment vertical="justify" wrapText="1"/>
    </xf>
    <xf numFmtId="49" fontId="28" fillId="7" borderId="25" xfId="5" applyNumberFormat="1" applyFont="1" applyFill="1" applyBorder="1" applyAlignment="1">
      <alignment horizontal="left" vertical="center" wrapText="1"/>
    </xf>
    <xf numFmtId="49" fontId="28" fillId="7" borderId="8" xfId="5" applyNumberFormat="1" applyFont="1" applyFill="1" applyBorder="1" applyAlignment="1">
      <alignment horizontal="left" vertical="center" wrapText="1"/>
    </xf>
    <xf numFmtId="0" fontId="2" fillId="0" borderId="0" xfId="2" applyFont="1" applyAlignment="1">
      <alignment horizontal="center"/>
    </xf>
    <xf numFmtId="0" fontId="1" fillId="0" borderId="0" xfId="2" applyAlignment="1">
      <alignment horizontal="left"/>
    </xf>
    <xf numFmtId="0" fontId="2" fillId="0" borderId="0" xfId="3" applyFont="1"/>
  </cellXfs>
  <cellStyles count="8">
    <cellStyle name="Comma" xfId="1" builtinId="3"/>
    <cellStyle name="Normal" xfId="0" builtinId="0"/>
    <cellStyle name="Normal 3" xfId="7" xr:uid="{605ABCE4-B227-49FF-8813-C562647AF20B}"/>
    <cellStyle name="Normal_Anexa F 140 146 10.07" xfId="5" xr:uid="{6A8B3A31-1A3B-4EC5-B160-F0B6DC130F0E}"/>
    <cellStyle name="Normal_F 07" xfId="3" xr:uid="{189CA7D5-E92E-4E40-ABD7-5E8606361119}"/>
    <cellStyle name="Normal_mach03" xfId="4" xr:uid="{F66FB787-3F0F-4157-8E3B-6A509683073C}"/>
    <cellStyle name="Normal_mach31" xfId="2" xr:uid="{3454AF7D-5445-44B6-B9E2-E5E1F92A2194}"/>
    <cellStyle name="Normal_Machete buget 99" xfId="6" xr:uid="{76AE118B-EC9B-427B-9CEF-E0AA1581E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195</xdr:row>
      <xdr:rowOff>0</xdr:rowOff>
    </xdr:from>
    <xdr:to>
      <xdr:col>2</xdr:col>
      <xdr:colOff>19050</xdr:colOff>
      <xdr:row>195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7D1E237-D7E1-43F9-BBB2-B1722B3AEE29}"/>
            </a:ext>
          </a:extLst>
        </xdr:cNvPr>
        <xdr:cNvSpPr>
          <a:spLocks/>
        </xdr:cNvSpPr>
      </xdr:nvSpPr>
      <xdr:spPr bwMode="auto">
        <a:xfrm>
          <a:off x="3562350" y="19354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207</xdr:row>
      <xdr:rowOff>0</xdr:rowOff>
    </xdr:from>
    <xdr:to>
      <xdr:col>2</xdr:col>
      <xdr:colOff>19050</xdr:colOff>
      <xdr:row>207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FBC12353-3DC0-41FA-A3C2-609BE78AA690}"/>
            </a:ext>
          </a:extLst>
        </xdr:cNvPr>
        <xdr:cNvSpPr>
          <a:spLocks/>
        </xdr:cNvSpPr>
      </xdr:nvSpPr>
      <xdr:spPr bwMode="auto">
        <a:xfrm>
          <a:off x="3562350" y="200691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207</xdr:row>
      <xdr:rowOff>0</xdr:rowOff>
    </xdr:from>
    <xdr:to>
      <xdr:col>2</xdr:col>
      <xdr:colOff>19050</xdr:colOff>
      <xdr:row>207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CF93647E-5CCD-42ED-958A-F4890FCCDAD0}"/>
            </a:ext>
          </a:extLst>
        </xdr:cNvPr>
        <xdr:cNvSpPr>
          <a:spLocks/>
        </xdr:cNvSpPr>
      </xdr:nvSpPr>
      <xdr:spPr bwMode="auto">
        <a:xfrm>
          <a:off x="3562350" y="200691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4.%20%20%2031.12.2024\1%20%2002-%2051,54,55,70,83,84%20%20%20IV%20%202024.xls" TargetMode="External"/><Relationship Id="rId1" Type="http://schemas.openxmlformats.org/officeDocument/2006/relationships/externalLinkPath" Target="/aduse/B%20I%20L%20A%20N%20T/Bilant%202024/4.%20%20%2031.12.2024/1%20%2002-%2051,54,55,70,83,84%20%20%20IV%20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1">
          <cell r="N11">
            <v>35592000</v>
          </cell>
        </row>
      </sheetData>
      <sheetData sheetId="5">
        <row r="13">
          <cell r="N13">
            <v>0</v>
          </cell>
        </row>
      </sheetData>
      <sheetData sheetId="6">
        <row r="6">
          <cell r="B6" t="str">
            <v>la data de  31.12.2024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finale</v>
          </cell>
          <cell r="F9" t="str">
            <v xml:space="preserve">Credite  bugetare  initiale </v>
          </cell>
          <cell r="G9" t="str">
            <v>Credite bugetare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7">
        <row r="8">
          <cell r="J8">
            <v>0</v>
          </cell>
        </row>
      </sheetData>
      <sheetData sheetId="8">
        <row r="8">
          <cell r="J8">
            <v>0</v>
          </cell>
        </row>
      </sheetData>
      <sheetData sheetId="9"/>
      <sheetData sheetId="10">
        <row r="8">
          <cell r="K8">
            <v>0</v>
          </cell>
        </row>
      </sheetData>
      <sheetData sheetId="11">
        <row r="6">
          <cell r="B6" t="str">
            <v>la data de  31.12.2024</v>
          </cell>
        </row>
      </sheetData>
      <sheetData sheetId="12">
        <row r="11">
          <cell r="D11">
            <v>0</v>
          </cell>
        </row>
      </sheetData>
      <sheetData sheetId="13">
        <row r="11">
          <cell r="D11">
            <v>0</v>
          </cell>
        </row>
      </sheetData>
      <sheetData sheetId="14">
        <row r="9">
          <cell r="L9">
            <v>0</v>
          </cell>
        </row>
      </sheetData>
      <sheetData sheetId="15"/>
      <sheetData sheetId="16">
        <row r="8">
          <cell r="J8">
            <v>0</v>
          </cell>
        </row>
      </sheetData>
      <sheetData sheetId="17">
        <row r="8">
          <cell r="J8">
            <v>0</v>
          </cell>
        </row>
      </sheetData>
      <sheetData sheetId="18">
        <row r="8">
          <cell r="J8">
            <v>83100</v>
          </cell>
        </row>
      </sheetData>
      <sheetData sheetId="19"/>
      <sheetData sheetId="20">
        <row r="9">
          <cell r="D9">
            <v>10815000</v>
          </cell>
        </row>
      </sheetData>
      <sheetData sheetId="21">
        <row r="10">
          <cell r="D10">
            <v>0</v>
          </cell>
        </row>
      </sheetData>
      <sheetData sheetId="22">
        <row r="10">
          <cell r="D10">
            <v>1502000</v>
          </cell>
        </row>
      </sheetData>
      <sheetData sheetId="23">
        <row r="10">
          <cell r="E10">
            <v>0</v>
          </cell>
        </row>
      </sheetData>
      <sheetData sheetId="24">
        <row r="10">
          <cell r="E10">
            <v>0</v>
          </cell>
        </row>
      </sheetData>
      <sheetData sheetId="25">
        <row r="10">
          <cell r="D10">
            <v>0</v>
          </cell>
        </row>
      </sheetData>
      <sheetData sheetId="26">
        <row r="10">
          <cell r="E10">
            <v>0</v>
          </cell>
        </row>
      </sheetData>
      <sheetData sheetId="27">
        <row r="10">
          <cell r="E10">
            <v>0</v>
          </cell>
        </row>
      </sheetData>
      <sheetData sheetId="28">
        <row r="10">
          <cell r="D10">
            <v>0</v>
          </cell>
        </row>
      </sheetData>
      <sheetData sheetId="29">
        <row r="10">
          <cell r="D10">
            <v>3854620</v>
          </cell>
        </row>
      </sheetData>
      <sheetData sheetId="30"/>
      <sheetData sheetId="31"/>
      <sheetData sheetId="32">
        <row r="10">
          <cell r="D10">
            <v>118500</v>
          </cell>
        </row>
      </sheetData>
      <sheetData sheetId="33">
        <row r="10">
          <cell r="D10">
            <v>0</v>
          </cell>
        </row>
      </sheetData>
      <sheetData sheetId="34">
        <row r="10">
          <cell r="F10">
            <v>10000</v>
          </cell>
        </row>
      </sheetData>
      <sheetData sheetId="35">
        <row r="10">
          <cell r="F10">
            <v>16000000</v>
          </cell>
        </row>
      </sheetData>
      <sheetData sheetId="36">
        <row r="10">
          <cell r="D10">
            <v>289000</v>
          </cell>
        </row>
      </sheetData>
      <sheetData sheetId="37"/>
      <sheetData sheetId="38">
        <row r="9">
          <cell r="J9">
            <v>436600</v>
          </cell>
          <cell r="K9">
            <v>436600</v>
          </cell>
          <cell r="L9">
            <v>436600</v>
          </cell>
          <cell r="M9">
            <v>436600</v>
          </cell>
          <cell r="N9">
            <v>436035</v>
          </cell>
          <cell r="O9">
            <v>436035</v>
          </cell>
          <cell r="P9">
            <v>436035</v>
          </cell>
          <cell r="Q9">
            <v>0</v>
          </cell>
          <cell r="R9">
            <v>311147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22"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93804</v>
          </cell>
        </row>
        <row r="34"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58028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128483</v>
          </cell>
        </row>
        <row r="45">
          <cell r="L45">
            <v>632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28511</v>
          </cell>
        </row>
        <row r="46">
          <cell r="L46">
            <v>3580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1821</v>
          </cell>
        </row>
        <row r="47">
          <cell r="L47">
            <v>432388</v>
          </cell>
          <cell r="M47">
            <v>436600</v>
          </cell>
          <cell r="N47">
            <v>436035</v>
          </cell>
          <cell r="O47">
            <v>436035</v>
          </cell>
          <cell r="P47">
            <v>436035</v>
          </cell>
          <cell r="Q47">
            <v>0</v>
          </cell>
          <cell r="R47">
            <v>500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4">
          <cell r="J54">
            <v>24996266</v>
          </cell>
          <cell r="K54">
            <v>19169289</v>
          </cell>
          <cell r="L54">
            <v>24996266</v>
          </cell>
          <cell r="M54">
            <v>19169289</v>
          </cell>
          <cell r="N54">
            <v>5034193</v>
          </cell>
          <cell r="O54">
            <v>5034193</v>
          </cell>
          <cell r="P54">
            <v>5034193</v>
          </cell>
          <cell r="Q54">
            <v>0</v>
          </cell>
          <cell r="R54">
            <v>5333</v>
          </cell>
        </row>
        <row r="58">
          <cell r="L58">
            <v>986000</v>
          </cell>
          <cell r="M58">
            <v>986000</v>
          </cell>
          <cell r="N58">
            <v>7485</v>
          </cell>
          <cell r="O58">
            <v>7485</v>
          </cell>
          <cell r="P58">
            <v>7485</v>
          </cell>
          <cell r="R58">
            <v>198</v>
          </cell>
        </row>
        <row r="60">
          <cell r="L60">
            <v>181000</v>
          </cell>
          <cell r="M60">
            <v>181000</v>
          </cell>
          <cell r="N60">
            <v>1422</v>
          </cell>
          <cell r="O60">
            <v>1422</v>
          </cell>
          <cell r="P60">
            <v>1422</v>
          </cell>
          <cell r="R60">
            <v>0</v>
          </cell>
        </row>
        <row r="64">
          <cell r="L64">
            <v>2198350</v>
          </cell>
          <cell r="M64">
            <v>517650</v>
          </cell>
        </row>
        <row r="65">
          <cell r="L65">
            <v>4500</v>
          </cell>
          <cell r="M65">
            <v>4500</v>
          </cell>
          <cell r="N65">
            <v>113</v>
          </cell>
          <cell r="O65">
            <v>113</v>
          </cell>
          <cell r="P65">
            <v>113</v>
          </cell>
        </row>
        <row r="66">
          <cell r="L66">
            <v>417650</v>
          </cell>
          <cell r="M66">
            <v>98350</v>
          </cell>
        </row>
        <row r="70">
          <cell r="L70">
            <v>1791596</v>
          </cell>
          <cell r="M70">
            <v>1791596</v>
          </cell>
          <cell r="N70">
            <v>65320</v>
          </cell>
          <cell r="O70">
            <v>65320</v>
          </cell>
          <cell r="P70">
            <v>65320</v>
          </cell>
          <cell r="R70">
            <v>793</v>
          </cell>
        </row>
        <row r="72">
          <cell r="L72">
            <v>340404</v>
          </cell>
          <cell r="M72">
            <v>340404</v>
          </cell>
          <cell r="N72">
            <v>12411</v>
          </cell>
          <cell r="O72">
            <v>12411</v>
          </cell>
          <cell r="P72">
            <v>12411</v>
          </cell>
        </row>
        <row r="76">
          <cell r="L76">
            <v>2499385</v>
          </cell>
          <cell r="M76">
            <v>950588</v>
          </cell>
          <cell r="N76">
            <v>66390</v>
          </cell>
          <cell r="O76">
            <v>66390</v>
          </cell>
          <cell r="P76">
            <v>66390</v>
          </cell>
          <cell r="R76">
            <v>198</v>
          </cell>
        </row>
        <row r="78">
          <cell r="L78">
            <v>469015</v>
          </cell>
          <cell r="M78">
            <v>180612</v>
          </cell>
          <cell r="N78">
            <v>12614</v>
          </cell>
          <cell r="O78">
            <v>12614</v>
          </cell>
          <cell r="P78">
            <v>12614</v>
          </cell>
        </row>
        <row r="82">
          <cell r="L82">
            <v>1379648</v>
          </cell>
          <cell r="M82">
            <v>1378652</v>
          </cell>
          <cell r="N82">
            <v>67710</v>
          </cell>
          <cell r="O82">
            <v>67710</v>
          </cell>
          <cell r="P82">
            <v>67710</v>
          </cell>
          <cell r="R82">
            <v>218</v>
          </cell>
        </row>
        <row r="84">
          <cell r="L84">
            <v>258142</v>
          </cell>
          <cell r="M84">
            <v>261944</v>
          </cell>
          <cell r="N84">
            <v>12865</v>
          </cell>
          <cell r="O84">
            <v>12865</v>
          </cell>
          <cell r="P84">
            <v>12865</v>
          </cell>
        </row>
        <row r="88">
          <cell r="L88">
            <v>2400200</v>
          </cell>
          <cell r="M88">
            <v>966000</v>
          </cell>
        </row>
        <row r="89">
          <cell r="M89">
            <v>2000</v>
          </cell>
          <cell r="N89">
            <v>113</v>
          </cell>
          <cell r="O89">
            <v>113</v>
          </cell>
          <cell r="P89">
            <v>113</v>
          </cell>
        </row>
        <row r="90">
          <cell r="L90">
            <v>451300</v>
          </cell>
          <cell r="M90">
            <v>183500</v>
          </cell>
        </row>
        <row r="94">
          <cell r="L94">
            <v>2419160</v>
          </cell>
          <cell r="M94">
            <v>568740</v>
          </cell>
        </row>
        <row r="96">
          <cell r="L96">
            <v>459640</v>
          </cell>
          <cell r="M96">
            <v>108060</v>
          </cell>
        </row>
        <row r="100">
          <cell r="L100">
            <v>2271913</v>
          </cell>
          <cell r="M100">
            <v>3412009</v>
          </cell>
          <cell r="N100">
            <v>1683463</v>
          </cell>
          <cell r="O100">
            <v>1683463</v>
          </cell>
          <cell r="P100">
            <v>1683463</v>
          </cell>
          <cell r="R100">
            <v>1336</v>
          </cell>
        </row>
        <row r="101">
          <cell r="M101">
            <v>1097102</v>
          </cell>
        </row>
        <row r="102">
          <cell r="L102">
            <v>431663</v>
          </cell>
          <cell r="M102">
            <v>648282</v>
          </cell>
          <cell r="N102">
            <v>319858</v>
          </cell>
          <cell r="O102">
            <v>319858</v>
          </cell>
          <cell r="P102">
            <v>319858</v>
          </cell>
        </row>
        <row r="106">
          <cell r="L106">
            <v>1751512</v>
          </cell>
          <cell r="M106">
            <v>948403</v>
          </cell>
          <cell r="N106">
            <v>76860</v>
          </cell>
          <cell r="O106">
            <v>76860</v>
          </cell>
          <cell r="P106">
            <v>76860</v>
          </cell>
        </row>
        <row r="108">
          <cell r="L108">
            <v>327088</v>
          </cell>
          <cell r="M108">
            <v>180197</v>
          </cell>
          <cell r="N108">
            <v>14603</v>
          </cell>
          <cell r="O108">
            <v>14603</v>
          </cell>
          <cell r="P108">
            <v>14603</v>
          </cell>
        </row>
        <row r="112">
          <cell r="L112">
            <v>1074202</v>
          </cell>
          <cell r="M112">
            <v>519580</v>
          </cell>
        </row>
        <row r="114">
          <cell r="L114">
            <v>204098</v>
          </cell>
          <cell r="M114">
            <v>98720</v>
          </cell>
        </row>
        <row r="118">
          <cell r="L118">
            <v>496807</v>
          </cell>
          <cell r="M118">
            <v>496807</v>
          </cell>
          <cell r="N118">
            <v>67323</v>
          </cell>
          <cell r="O118">
            <v>67323</v>
          </cell>
          <cell r="P118">
            <v>67323</v>
          </cell>
          <cell r="R118">
            <v>1892</v>
          </cell>
        </row>
        <row r="120">
          <cell r="L120">
            <v>94393</v>
          </cell>
          <cell r="M120">
            <v>94393</v>
          </cell>
          <cell r="N120">
            <v>12791</v>
          </cell>
          <cell r="O120">
            <v>12791</v>
          </cell>
          <cell r="P120">
            <v>12791</v>
          </cell>
        </row>
        <row r="124">
          <cell r="L124">
            <v>1604705</v>
          </cell>
          <cell r="M124">
            <v>2500163</v>
          </cell>
          <cell r="N124">
            <v>2195254</v>
          </cell>
          <cell r="O124">
            <v>2195254</v>
          </cell>
          <cell r="P124">
            <v>2195254</v>
          </cell>
          <cell r="R124">
            <v>198</v>
          </cell>
        </row>
        <row r="126">
          <cell r="L126">
            <v>304895</v>
          </cell>
          <cell r="M126">
            <v>475037</v>
          </cell>
          <cell r="N126">
            <v>417098</v>
          </cell>
          <cell r="O126">
            <v>417098</v>
          </cell>
          <cell r="P126">
            <v>417098</v>
          </cell>
        </row>
        <row r="130">
          <cell r="L130">
            <v>150000</v>
          </cell>
          <cell r="M130">
            <v>150000</v>
          </cell>
          <cell r="N130">
            <v>500</v>
          </cell>
          <cell r="O130">
            <v>500</v>
          </cell>
          <cell r="P130">
            <v>500</v>
          </cell>
          <cell r="R130">
            <v>500</v>
          </cell>
        </row>
        <row r="132">
          <cell r="L132">
            <v>29000</v>
          </cell>
          <cell r="M132">
            <v>29000</v>
          </cell>
        </row>
      </sheetData>
      <sheetData sheetId="39">
        <row r="8">
          <cell r="J8">
            <v>32909000</v>
          </cell>
          <cell r="K8">
            <v>32685000</v>
          </cell>
          <cell r="L8">
            <v>43499000</v>
          </cell>
          <cell r="M8">
            <v>41264000</v>
          </cell>
          <cell r="N8">
            <v>32097545</v>
          </cell>
          <cell r="O8">
            <v>32097545</v>
          </cell>
          <cell r="P8">
            <v>32097545</v>
          </cell>
          <cell r="Q8">
            <v>0</v>
          </cell>
          <cell r="R8">
            <v>192030</v>
          </cell>
        </row>
        <row r="12">
          <cell r="L12">
            <v>7555000</v>
          </cell>
          <cell r="M12">
            <v>5544000</v>
          </cell>
          <cell r="N12">
            <v>1617298</v>
          </cell>
          <cell r="O12">
            <v>1617298</v>
          </cell>
          <cell r="P12">
            <v>1617298</v>
          </cell>
          <cell r="Q12">
            <v>0</v>
          </cell>
        </row>
        <row r="15">
          <cell r="L15">
            <v>200000</v>
          </cell>
          <cell r="M15">
            <v>200000</v>
          </cell>
          <cell r="N15">
            <v>200000</v>
          </cell>
          <cell r="O15">
            <v>200000</v>
          </cell>
          <cell r="P15">
            <v>200000</v>
          </cell>
          <cell r="R15">
            <v>200000</v>
          </cell>
        </row>
        <row r="19">
          <cell r="L19">
            <v>2835000</v>
          </cell>
          <cell r="M19">
            <v>2835000</v>
          </cell>
          <cell r="N19">
            <v>2651191</v>
          </cell>
          <cell r="O19">
            <v>2651191</v>
          </cell>
          <cell r="P19">
            <v>2651191</v>
          </cell>
          <cell r="Q19">
            <v>0</v>
          </cell>
          <cell r="R19">
            <v>0</v>
          </cell>
        </row>
        <row r="25">
          <cell r="L25">
            <v>224000</v>
          </cell>
        </row>
        <row r="30">
          <cell r="L30">
            <v>6140000</v>
          </cell>
          <cell r="M30">
            <v>6140000</v>
          </cell>
          <cell r="N30">
            <v>6085347</v>
          </cell>
          <cell r="O30">
            <v>6085347</v>
          </cell>
          <cell r="P30">
            <v>6085347</v>
          </cell>
        </row>
        <row r="31">
          <cell r="R31">
            <v>-7970</v>
          </cell>
        </row>
        <row r="32">
          <cell r="L32">
            <v>26545000</v>
          </cell>
          <cell r="M32">
            <v>26545000</v>
          </cell>
          <cell r="N32">
            <v>21543709</v>
          </cell>
          <cell r="O32">
            <v>21543709</v>
          </cell>
          <cell r="P32">
            <v>21543709</v>
          </cell>
        </row>
      </sheetData>
      <sheetData sheetId="40">
        <row r="8">
          <cell r="J8">
            <v>8132300</v>
          </cell>
          <cell r="K8">
            <v>9681135</v>
          </cell>
          <cell r="L8">
            <v>18632300</v>
          </cell>
          <cell r="M8">
            <v>18163800</v>
          </cell>
          <cell r="N8">
            <v>17183724</v>
          </cell>
          <cell r="O8">
            <v>17183724</v>
          </cell>
          <cell r="P8">
            <v>17183724</v>
          </cell>
          <cell r="Q8">
            <v>0</v>
          </cell>
          <cell r="R8">
            <v>18446422</v>
          </cell>
        </row>
        <row r="14">
          <cell r="L14">
            <v>10500000</v>
          </cell>
          <cell r="M14">
            <v>8500000</v>
          </cell>
          <cell r="N14">
            <v>8155133</v>
          </cell>
          <cell r="O14">
            <v>8155133</v>
          </cell>
          <cell r="P14">
            <v>8155133</v>
          </cell>
          <cell r="Q14">
            <v>0</v>
          </cell>
          <cell r="R14">
            <v>8155133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23">
          <cell r="L23">
            <v>2717500</v>
          </cell>
          <cell r="M23">
            <v>3583000</v>
          </cell>
          <cell r="N23">
            <v>3198481</v>
          </cell>
          <cell r="O23">
            <v>3198481</v>
          </cell>
          <cell r="P23">
            <v>3198481</v>
          </cell>
          <cell r="R23">
            <v>9732509</v>
          </cell>
        </row>
        <row r="24">
          <cell r="L24">
            <v>5414800</v>
          </cell>
          <cell r="M24">
            <v>5414800</v>
          </cell>
          <cell r="N24">
            <v>5368802</v>
          </cell>
          <cell r="O24">
            <v>5368802</v>
          </cell>
          <cell r="P24">
            <v>5368802</v>
          </cell>
          <cell r="R24">
            <v>365666</v>
          </cell>
        </row>
        <row r="25">
          <cell r="M25">
            <v>683335</v>
          </cell>
          <cell r="N25">
            <v>478643</v>
          </cell>
          <cell r="O25">
            <v>478643</v>
          </cell>
          <cell r="P25">
            <v>478643</v>
          </cell>
          <cell r="R25">
            <v>193114</v>
          </cell>
        </row>
        <row r="27">
          <cell r="M27">
            <v>-17335</v>
          </cell>
          <cell r="N27">
            <v>-17335</v>
          </cell>
          <cell r="O27">
            <v>-17335</v>
          </cell>
          <cell r="P27">
            <v>-17335</v>
          </cell>
        </row>
      </sheetData>
      <sheetData sheetId="41">
        <row r="8">
          <cell r="J8">
            <v>10774910</v>
          </cell>
          <cell r="K8">
            <v>7850855</v>
          </cell>
          <cell r="L8">
            <v>25939910</v>
          </cell>
          <cell r="M8">
            <v>30007000</v>
          </cell>
          <cell r="N8">
            <v>25664829</v>
          </cell>
          <cell r="O8">
            <v>25664829</v>
          </cell>
          <cell r="P8">
            <v>25664829</v>
          </cell>
          <cell r="Q8">
            <v>0</v>
          </cell>
          <cell r="R8">
            <v>22129023</v>
          </cell>
        </row>
        <row r="13">
          <cell r="L13">
            <v>10000</v>
          </cell>
          <cell r="M13">
            <v>5000</v>
          </cell>
          <cell r="N13">
            <v>436</v>
          </cell>
          <cell r="O13">
            <v>436</v>
          </cell>
          <cell r="P13">
            <v>436</v>
          </cell>
          <cell r="Q13">
            <v>0</v>
          </cell>
          <cell r="R13">
            <v>436</v>
          </cell>
        </row>
        <row r="14">
          <cell r="L14">
            <v>10000</v>
          </cell>
          <cell r="M14">
            <v>10000</v>
          </cell>
          <cell r="N14">
            <v>8312</v>
          </cell>
          <cell r="O14">
            <v>8312</v>
          </cell>
          <cell r="P14">
            <v>8312</v>
          </cell>
          <cell r="Q14">
            <v>0</v>
          </cell>
          <cell r="R14">
            <v>8312</v>
          </cell>
        </row>
        <row r="15">
          <cell r="L15">
            <v>1000000</v>
          </cell>
          <cell r="M15">
            <v>1740000</v>
          </cell>
          <cell r="N15">
            <v>1173883</v>
          </cell>
          <cell r="O15">
            <v>1173883</v>
          </cell>
          <cell r="P15">
            <v>1173883</v>
          </cell>
          <cell r="Q15">
            <v>0</v>
          </cell>
          <cell r="R15">
            <v>1179676</v>
          </cell>
        </row>
        <row r="16">
          <cell r="L16">
            <v>7000000</v>
          </cell>
          <cell r="M16">
            <v>6354128</v>
          </cell>
          <cell r="N16">
            <v>5987026</v>
          </cell>
          <cell r="O16">
            <v>5987026</v>
          </cell>
          <cell r="P16">
            <v>5987026</v>
          </cell>
          <cell r="Q16">
            <v>0</v>
          </cell>
          <cell r="R16">
            <v>5684194</v>
          </cell>
        </row>
        <row r="17">
          <cell r="L17">
            <v>30000</v>
          </cell>
          <cell r="M17">
            <v>5000</v>
          </cell>
          <cell r="N17">
            <v>3981</v>
          </cell>
          <cell r="O17">
            <v>3981</v>
          </cell>
          <cell r="P17">
            <v>3981</v>
          </cell>
          <cell r="Q17">
            <v>0</v>
          </cell>
          <cell r="R17">
            <v>3981</v>
          </cell>
        </row>
        <row r="18">
          <cell r="L18">
            <v>50000</v>
          </cell>
          <cell r="M18">
            <v>449000</v>
          </cell>
          <cell r="N18">
            <v>437224</v>
          </cell>
          <cell r="O18">
            <v>437224</v>
          </cell>
          <cell r="P18">
            <v>437224</v>
          </cell>
          <cell r="Q18">
            <v>0</v>
          </cell>
          <cell r="R18">
            <v>437224</v>
          </cell>
        </row>
        <row r="19">
          <cell r="L19">
            <v>50000</v>
          </cell>
          <cell r="M19">
            <v>140000</v>
          </cell>
          <cell r="N19">
            <v>43786</v>
          </cell>
          <cell r="O19">
            <v>43786</v>
          </cell>
          <cell r="P19">
            <v>43786</v>
          </cell>
          <cell r="Q19">
            <v>0</v>
          </cell>
          <cell r="R19">
            <v>45108</v>
          </cell>
        </row>
        <row r="20">
          <cell r="L20">
            <v>600000</v>
          </cell>
          <cell r="M20">
            <v>995000</v>
          </cell>
          <cell r="N20">
            <v>835797</v>
          </cell>
          <cell r="O20">
            <v>835797</v>
          </cell>
          <cell r="P20">
            <v>835797</v>
          </cell>
          <cell r="Q20">
            <v>0</v>
          </cell>
          <cell r="R20">
            <v>762675</v>
          </cell>
        </row>
        <row r="21">
          <cell r="L21">
            <v>2500000</v>
          </cell>
          <cell r="M21">
            <v>4696000</v>
          </cell>
          <cell r="N21">
            <v>4387264</v>
          </cell>
          <cell r="O21">
            <v>4387264</v>
          </cell>
          <cell r="P21">
            <v>4387264</v>
          </cell>
          <cell r="Q21">
            <v>0</v>
          </cell>
          <cell r="R21">
            <v>4263188</v>
          </cell>
        </row>
        <row r="26">
          <cell r="L26">
            <v>100000</v>
          </cell>
          <cell r="M26">
            <v>20000</v>
          </cell>
          <cell r="N26">
            <v>10279</v>
          </cell>
          <cell r="O26">
            <v>10279</v>
          </cell>
          <cell r="P26">
            <v>10279</v>
          </cell>
          <cell r="Q26">
            <v>0</v>
          </cell>
          <cell r="R26">
            <v>0</v>
          </cell>
        </row>
        <row r="27">
          <cell r="L27">
            <v>150000</v>
          </cell>
          <cell r="M27">
            <v>1185000</v>
          </cell>
          <cell r="N27">
            <v>1179543</v>
          </cell>
          <cell r="O27">
            <v>1179543</v>
          </cell>
          <cell r="P27">
            <v>1179543</v>
          </cell>
          <cell r="Q27">
            <v>0</v>
          </cell>
          <cell r="R27">
            <v>1179543</v>
          </cell>
        </row>
        <row r="30">
          <cell r="L30">
            <v>40000</v>
          </cell>
          <cell r="M30">
            <v>60000</v>
          </cell>
          <cell r="N30">
            <v>41838</v>
          </cell>
          <cell r="O30">
            <v>41838</v>
          </cell>
          <cell r="P30">
            <v>41838</v>
          </cell>
          <cell r="Q30">
            <v>0</v>
          </cell>
          <cell r="R30">
            <v>41838</v>
          </cell>
        </row>
        <row r="31">
          <cell r="L31">
            <v>60000</v>
          </cell>
          <cell r="M31">
            <v>60000</v>
          </cell>
          <cell r="N31">
            <v>51087</v>
          </cell>
          <cell r="O31">
            <v>51087</v>
          </cell>
          <cell r="P31">
            <v>51087</v>
          </cell>
          <cell r="Q31">
            <v>0</v>
          </cell>
          <cell r="R31">
            <v>51087</v>
          </cell>
        </row>
        <row r="32">
          <cell r="L32">
            <v>3400000</v>
          </cell>
          <cell r="M32">
            <v>6294947</v>
          </cell>
          <cell r="N32">
            <v>5473908</v>
          </cell>
          <cell r="O32">
            <v>5473908</v>
          </cell>
          <cell r="P32">
            <v>5473908</v>
          </cell>
          <cell r="Q32">
            <v>0</v>
          </cell>
          <cell r="R32">
            <v>5136088</v>
          </cell>
        </row>
        <row r="36">
          <cell r="L36">
            <v>165000</v>
          </cell>
          <cell r="M36">
            <v>154000</v>
          </cell>
          <cell r="N36">
            <v>153755</v>
          </cell>
          <cell r="O36">
            <v>153755</v>
          </cell>
          <cell r="P36">
            <v>153755</v>
          </cell>
          <cell r="Q36">
            <v>0</v>
          </cell>
          <cell r="R36">
            <v>0</v>
          </cell>
        </row>
        <row r="39">
          <cell r="L39">
            <v>0</v>
          </cell>
          <cell r="M39">
            <v>-11930</v>
          </cell>
          <cell r="N39">
            <v>-11983</v>
          </cell>
          <cell r="O39">
            <v>-11983</v>
          </cell>
          <cell r="P39">
            <v>-11983</v>
          </cell>
        </row>
        <row r="44"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184481</v>
          </cell>
        </row>
        <row r="48">
          <cell r="L48">
            <v>2738000</v>
          </cell>
          <cell r="M48">
            <v>2366000</v>
          </cell>
          <cell r="N48">
            <v>2364147</v>
          </cell>
          <cell r="O48">
            <v>2364147</v>
          </cell>
          <cell r="P48">
            <v>2364147</v>
          </cell>
          <cell r="Q48">
            <v>0</v>
          </cell>
          <cell r="R48">
            <v>778336</v>
          </cell>
        </row>
        <row r="49">
          <cell r="L49">
            <v>831600</v>
          </cell>
          <cell r="M49">
            <v>1153600</v>
          </cell>
          <cell r="N49">
            <v>49657</v>
          </cell>
          <cell r="O49">
            <v>49657</v>
          </cell>
          <cell r="P49">
            <v>49657</v>
          </cell>
          <cell r="Q49">
            <v>0</v>
          </cell>
          <cell r="R49">
            <v>139099</v>
          </cell>
        </row>
        <row r="50"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196252</v>
          </cell>
        </row>
        <row r="51">
          <cell r="L51">
            <v>7205310</v>
          </cell>
          <cell r="M51">
            <v>4331255</v>
          </cell>
          <cell r="N51">
            <v>3474889</v>
          </cell>
          <cell r="O51">
            <v>3474889</v>
          </cell>
          <cell r="P51">
            <v>3474889</v>
          </cell>
          <cell r="Q51">
            <v>0</v>
          </cell>
          <cell r="R51">
            <v>2037505</v>
          </cell>
        </row>
        <row r="54">
          <cell r="L54">
            <v>0</v>
          </cell>
          <cell r="M54">
            <v>0</v>
          </cell>
        </row>
      </sheetData>
      <sheetData sheetId="42">
        <row r="8">
          <cell r="J8">
            <v>0</v>
          </cell>
          <cell r="K8">
            <v>20000</v>
          </cell>
          <cell r="L8">
            <v>0</v>
          </cell>
          <cell r="M8">
            <v>20000</v>
          </cell>
          <cell r="N8">
            <v>14287</v>
          </cell>
          <cell r="O8">
            <v>14287</v>
          </cell>
          <cell r="P8">
            <v>14287</v>
          </cell>
          <cell r="Q8">
            <v>0</v>
          </cell>
          <cell r="R8">
            <v>14686</v>
          </cell>
        </row>
        <row r="12">
          <cell r="L12">
            <v>0</v>
          </cell>
          <cell r="M12">
            <v>20000</v>
          </cell>
          <cell r="N12">
            <v>14287</v>
          </cell>
          <cell r="O12">
            <v>14287</v>
          </cell>
          <cell r="P12">
            <v>14287</v>
          </cell>
          <cell r="R12">
            <v>12757</v>
          </cell>
        </row>
        <row r="16">
          <cell r="R16">
            <v>1929</v>
          </cell>
        </row>
        <row r="27">
          <cell r="K27">
            <v>322000</v>
          </cell>
          <cell r="L27">
            <v>400000</v>
          </cell>
          <cell r="M27">
            <v>322000</v>
          </cell>
          <cell r="N27">
            <v>400000</v>
          </cell>
          <cell r="O27">
            <v>227922</v>
          </cell>
          <cell r="P27">
            <v>227922</v>
          </cell>
          <cell r="Q27">
            <v>227922</v>
          </cell>
          <cell r="R27">
            <v>0</v>
          </cell>
          <cell r="S27">
            <v>228283</v>
          </cell>
        </row>
        <row r="32">
          <cell r="M32">
            <v>64400</v>
          </cell>
          <cell r="N32">
            <v>80000</v>
          </cell>
          <cell r="O32">
            <v>45584</v>
          </cell>
          <cell r="P32">
            <v>45584</v>
          </cell>
          <cell r="Q32">
            <v>45584</v>
          </cell>
          <cell r="S32">
            <v>45586</v>
          </cell>
        </row>
        <row r="33">
          <cell r="M33">
            <v>257600</v>
          </cell>
          <cell r="N33">
            <v>320000</v>
          </cell>
          <cell r="O33">
            <v>182338</v>
          </cell>
          <cell r="P33">
            <v>182338</v>
          </cell>
          <cell r="Q33">
            <v>182338</v>
          </cell>
          <cell r="S33">
            <v>182697</v>
          </cell>
        </row>
      </sheetData>
      <sheetData sheetId="43">
        <row r="8">
          <cell r="J8">
            <v>3588000</v>
          </cell>
          <cell r="K8">
            <v>1438000</v>
          </cell>
          <cell r="L8">
            <v>3588000</v>
          </cell>
          <cell r="M8">
            <v>1438000</v>
          </cell>
          <cell r="N8">
            <v>1408692</v>
          </cell>
          <cell r="O8">
            <v>1408692</v>
          </cell>
          <cell r="P8">
            <v>1408692</v>
          </cell>
          <cell r="Q8">
            <v>0</v>
          </cell>
          <cell r="R8">
            <v>24737563</v>
          </cell>
        </row>
        <row r="13">
          <cell r="L13">
            <v>465000</v>
          </cell>
          <cell r="M13">
            <v>355000</v>
          </cell>
          <cell r="N13">
            <v>339583</v>
          </cell>
          <cell r="O13">
            <v>339583</v>
          </cell>
          <cell r="P13">
            <v>339583</v>
          </cell>
          <cell r="R13">
            <v>2377</v>
          </cell>
        </row>
        <row r="14">
          <cell r="L14">
            <v>2623000</v>
          </cell>
          <cell r="M14">
            <v>863000</v>
          </cell>
          <cell r="N14">
            <v>855381</v>
          </cell>
          <cell r="O14">
            <v>855381</v>
          </cell>
          <cell r="P14">
            <v>855381</v>
          </cell>
          <cell r="R14">
            <v>17803</v>
          </cell>
        </row>
        <row r="15">
          <cell r="L15">
            <v>500000</v>
          </cell>
          <cell r="M15">
            <v>220000</v>
          </cell>
          <cell r="N15">
            <v>213728</v>
          </cell>
          <cell r="O15">
            <v>213728</v>
          </cell>
          <cell r="P15">
            <v>213728</v>
          </cell>
        </row>
        <row r="18">
          <cell r="R18">
            <v>24717383</v>
          </cell>
        </row>
      </sheetData>
      <sheetData sheetId="44"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6">
          <cell r="J46">
            <v>2817000</v>
          </cell>
          <cell r="K46">
            <v>5000</v>
          </cell>
          <cell r="L46">
            <v>2817000</v>
          </cell>
          <cell r="M46">
            <v>5000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L47">
            <v>2363000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L48">
            <v>5000</v>
          </cell>
          <cell r="M48">
            <v>5000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L49">
            <v>449000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3">
          <cell r="L53">
            <v>0</v>
          </cell>
          <cell r="M53">
            <v>0</v>
          </cell>
          <cell r="N53">
            <v>8747</v>
          </cell>
          <cell r="O53">
            <v>8747</v>
          </cell>
          <cell r="P53">
            <v>8747</v>
          </cell>
          <cell r="Q53">
            <v>0</v>
          </cell>
          <cell r="R53">
            <v>8747</v>
          </cell>
        </row>
        <row r="54">
          <cell r="L54">
            <v>0</v>
          </cell>
          <cell r="N54">
            <v>1607</v>
          </cell>
          <cell r="O54">
            <v>1607</v>
          </cell>
          <cell r="P54">
            <v>1607</v>
          </cell>
          <cell r="Q54">
            <v>0</v>
          </cell>
          <cell r="R54">
            <v>1607</v>
          </cell>
        </row>
        <row r="55">
          <cell r="L55">
            <v>0</v>
          </cell>
          <cell r="N55">
            <v>7140</v>
          </cell>
          <cell r="O55">
            <v>7140</v>
          </cell>
          <cell r="P55">
            <v>7140</v>
          </cell>
          <cell r="Q55">
            <v>0</v>
          </cell>
          <cell r="R55">
            <v>7140</v>
          </cell>
        </row>
        <row r="59">
          <cell r="J59">
            <v>176200</v>
          </cell>
          <cell r="K59">
            <v>176200</v>
          </cell>
          <cell r="L59">
            <v>176200</v>
          </cell>
          <cell r="M59">
            <v>176200</v>
          </cell>
          <cell r="N59">
            <v>176120</v>
          </cell>
          <cell r="O59">
            <v>176120</v>
          </cell>
          <cell r="P59">
            <v>176120</v>
          </cell>
        </row>
        <row r="65">
          <cell r="J65">
            <v>311700</v>
          </cell>
          <cell r="K65">
            <v>311700</v>
          </cell>
          <cell r="L65">
            <v>311700</v>
          </cell>
          <cell r="M65">
            <v>311700</v>
          </cell>
          <cell r="N65">
            <v>145180</v>
          </cell>
          <cell r="O65">
            <v>145180</v>
          </cell>
          <cell r="P65">
            <v>145180</v>
          </cell>
          <cell r="R65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8">
          <cell r="L8">
            <v>8350000</v>
          </cell>
        </row>
      </sheetData>
      <sheetData sheetId="48">
        <row r="8">
          <cell r="K8">
            <v>5000</v>
          </cell>
        </row>
      </sheetData>
      <sheetData sheetId="49"/>
      <sheetData sheetId="50">
        <row r="13">
          <cell r="L13">
            <v>1200000</v>
          </cell>
        </row>
      </sheetData>
      <sheetData sheetId="51"/>
      <sheetData sheetId="52">
        <row r="8">
          <cell r="J8">
            <v>1110000</v>
          </cell>
        </row>
      </sheetData>
      <sheetData sheetId="53">
        <row r="8">
          <cell r="J8">
            <v>3180000</v>
          </cell>
        </row>
      </sheetData>
      <sheetData sheetId="54">
        <row r="8">
          <cell r="J8">
            <v>29794860</v>
          </cell>
        </row>
      </sheetData>
      <sheetData sheetId="55">
        <row r="8">
          <cell r="J8">
            <v>31150000</v>
          </cell>
        </row>
      </sheetData>
      <sheetData sheetId="56">
        <row r="8">
          <cell r="J8">
            <v>17870000</v>
          </cell>
        </row>
      </sheetData>
      <sheetData sheetId="57">
        <row r="8">
          <cell r="J8">
            <v>4214280</v>
          </cell>
        </row>
      </sheetData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336E-B3B0-4C55-9D63-D9DAF00F5FCA}">
  <sheetPr>
    <tabColor rgb="FFFF0000"/>
  </sheetPr>
  <dimension ref="A1:P324"/>
  <sheetViews>
    <sheetView tabSelected="1" zoomScaleNormal="100" zoomScaleSheetLayoutView="85" workbookViewId="0">
      <selection activeCell="L4" sqref="L4"/>
    </sheetView>
  </sheetViews>
  <sheetFormatPr defaultRowHeight="12.75"/>
  <cols>
    <col min="1" max="1" width="5.140625" style="2" customWidth="1"/>
    <col min="2" max="2" width="48.28515625" style="183" customWidth="1"/>
    <col min="3" max="3" width="8.7109375" style="2" customWidth="1"/>
    <col min="4" max="5" width="13" style="2" customWidth="1"/>
    <col min="6" max="7" width="15.42578125" style="2" customWidth="1"/>
    <col min="8" max="9" width="13.7109375" style="2" customWidth="1"/>
    <col min="10" max="10" width="13" style="2" customWidth="1"/>
    <col min="11" max="11" width="13.42578125" style="2" customWidth="1"/>
    <col min="12" max="12" width="16.140625" style="2" customWidth="1"/>
    <col min="13" max="13" width="14.85546875" style="6" customWidth="1"/>
    <col min="14" max="14" width="12.42578125" style="6" customWidth="1"/>
    <col min="15" max="15" width="12.85546875" style="6" customWidth="1"/>
    <col min="16" max="16" width="9.140625" style="6"/>
    <col min="17" max="256" width="9.140625" style="2"/>
    <col min="257" max="257" width="5.140625" style="2" customWidth="1"/>
    <col min="258" max="258" width="48.28515625" style="2" customWidth="1"/>
    <col min="259" max="259" width="8.7109375" style="2" customWidth="1"/>
    <col min="260" max="261" width="13" style="2" customWidth="1"/>
    <col min="262" max="263" width="15.42578125" style="2" customWidth="1"/>
    <col min="264" max="265" width="13.7109375" style="2" customWidth="1"/>
    <col min="266" max="266" width="13" style="2" customWidth="1"/>
    <col min="267" max="267" width="13.42578125" style="2" customWidth="1"/>
    <col min="268" max="268" width="16.140625" style="2" customWidth="1"/>
    <col min="269" max="269" width="14.85546875" style="2" customWidth="1"/>
    <col min="270" max="270" width="12.42578125" style="2" customWidth="1"/>
    <col min="271" max="271" width="12.85546875" style="2" customWidth="1"/>
    <col min="272" max="512" width="9.140625" style="2"/>
    <col min="513" max="513" width="5.140625" style="2" customWidth="1"/>
    <col min="514" max="514" width="48.28515625" style="2" customWidth="1"/>
    <col min="515" max="515" width="8.7109375" style="2" customWidth="1"/>
    <col min="516" max="517" width="13" style="2" customWidth="1"/>
    <col min="518" max="519" width="15.42578125" style="2" customWidth="1"/>
    <col min="520" max="521" width="13.7109375" style="2" customWidth="1"/>
    <col min="522" max="522" width="13" style="2" customWidth="1"/>
    <col min="523" max="523" width="13.42578125" style="2" customWidth="1"/>
    <col min="524" max="524" width="16.140625" style="2" customWidth="1"/>
    <col min="525" max="525" width="14.85546875" style="2" customWidth="1"/>
    <col min="526" max="526" width="12.42578125" style="2" customWidth="1"/>
    <col min="527" max="527" width="12.85546875" style="2" customWidth="1"/>
    <col min="528" max="768" width="9.140625" style="2"/>
    <col min="769" max="769" width="5.140625" style="2" customWidth="1"/>
    <col min="770" max="770" width="48.28515625" style="2" customWidth="1"/>
    <col min="771" max="771" width="8.7109375" style="2" customWidth="1"/>
    <col min="772" max="773" width="13" style="2" customWidth="1"/>
    <col min="774" max="775" width="15.42578125" style="2" customWidth="1"/>
    <col min="776" max="777" width="13.7109375" style="2" customWidth="1"/>
    <col min="778" max="778" width="13" style="2" customWidth="1"/>
    <col min="779" max="779" width="13.42578125" style="2" customWidth="1"/>
    <col min="780" max="780" width="16.140625" style="2" customWidth="1"/>
    <col min="781" max="781" width="14.85546875" style="2" customWidth="1"/>
    <col min="782" max="782" width="12.42578125" style="2" customWidth="1"/>
    <col min="783" max="783" width="12.85546875" style="2" customWidth="1"/>
    <col min="784" max="1024" width="9.140625" style="2"/>
    <col min="1025" max="1025" width="5.140625" style="2" customWidth="1"/>
    <col min="1026" max="1026" width="48.28515625" style="2" customWidth="1"/>
    <col min="1027" max="1027" width="8.7109375" style="2" customWidth="1"/>
    <col min="1028" max="1029" width="13" style="2" customWidth="1"/>
    <col min="1030" max="1031" width="15.42578125" style="2" customWidth="1"/>
    <col min="1032" max="1033" width="13.7109375" style="2" customWidth="1"/>
    <col min="1034" max="1034" width="13" style="2" customWidth="1"/>
    <col min="1035" max="1035" width="13.42578125" style="2" customWidth="1"/>
    <col min="1036" max="1036" width="16.140625" style="2" customWidth="1"/>
    <col min="1037" max="1037" width="14.85546875" style="2" customWidth="1"/>
    <col min="1038" max="1038" width="12.42578125" style="2" customWidth="1"/>
    <col min="1039" max="1039" width="12.85546875" style="2" customWidth="1"/>
    <col min="1040" max="1280" width="9.140625" style="2"/>
    <col min="1281" max="1281" width="5.140625" style="2" customWidth="1"/>
    <col min="1282" max="1282" width="48.28515625" style="2" customWidth="1"/>
    <col min="1283" max="1283" width="8.7109375" style="2" customWidth="1"/>
    <col min="1284" max="1285" width="13" style="2" customWidth="1"/>
    <col min="1286" max="1287" width="15.42578125" style="2" customWidth="1"/>
    <col min="1288" max="1289" width="13.7109375" style="2" customWidth="1"/>
    <col min="1290" max="1290" width="13" style="2" customWidth="1"/>
    <col min="1291" max="1291" width="13.42578125" style="2" customWidth="1"/>
    <col min="1292" max="1292" width="16.140625" style="2" customWidth="1"/>
    <col min="1293" max="1293" width="14.85546875" style="2" customWidth="1"/>
    <col min="1294" max="1294" width="12.42578125" style="2" customWidth="1"/>
    <col min="1295" max="1295" width="12.85546875" style="2" customWidth="1"/>
    <col min="1296" max="1536" width="9.140625" style="2"/>
    <col min="1537" max="1537" width="5.140625" style="2" customWidth="1"/>
    <col min="1538" max="1538" width="48.28515625" style="2" customWidth="1"/>
    <col min="1539" max="1539" width="8.7109375" style="2" customWidth="1"/>
    <col min="1540" max="1541" width="13" style="2" customWidth="1"/>
    <col min="1542" max="1543" width="15.42578125" style="2" customWidth="1"/>
    <col min="1544" max="1545" width="13.7109375" style="2" customWidth="1"/>
    <col min="1546" max="1546" width="13" style="2" customWidth="1"/>
    <col min="1547" max="1547" width="13.42578125" style="2" customWidth="1"/>
    <col min="1548" max="1548" width="16.140625" style="2" customWidth="1"/>
    <col min="1549" max="1549" width="14.85546875" style="2" customWidth="1"/>
    <col min="1550" max="1550" width="12.42578125" style="2" customWidth="1"/>
    <col min="1551" max="1551" width="12.85546875" style="2" customWidth="1"/>
    <col min="1552" max="1792" width="9.140625" style="2"/>
    <col min="1793" max="1793" width="5.140625" style="2" customWidth="1"/>
    <col min="1794" max="1794" width="48.28515625" style="2" customWidth="1"/>
    <col min="1795" max="1795" width="8.7109375" style="2" customWidth="1"/>
    <col min="1796" max="1797" width="13" style="2" customWidth="1"/>
    <col min="1798" max="1799" width="15.42578125" style="2" customWidth="1"/>
    <col min="1800" max="1801" width="13.7109375" style="2" customWidth="1"/>
    <col min="1802" max="1802" width="13" style="2" customWidth="1"/>
    <col min="1803" max="1803" width="13.42578125" style="2" customWidth="1"/>
    <col min="1804" max="1804" width="16.140625" style="2" customWidth="1"/>
    <col min="1805" max="1805" width="14.85546875" style="2" customWidth="1"/>
    <col min="1806" max="1806" width="12.42578125" style="2" customWidth="1"/>
    <col min="1807" max="1807" width="12.85546875" style="2" customWidth="1"/>
    <col min="1808" max="2048" width="9.140625" style="2"/>
    <col min="2049" max="2049" width="5.140625" style="2" customWidth="1"/>
    <col min="2050" max="2050" width="48.28515625" style="2" customWidth="1"/>
    <col min="2051" max="2051" width="8.7109375" style="2" customWidth="1"/>
    <col min="2052" max="2053" width="13" style="2" customWidth="1"/>
    <col min="2054" max="2055" width="15.42578125" style="2" customWidth="1"/>
    <col min="2056" max="2057" width="13.7109375" style="2" customWidth="1"/>
    <col min="2058" max="2058" width="13" style="2" customWidth="1"/>
    <col min="2059" max="2059" width="13.42578125" style="2" customWidth="1"/>
    <col min="2060" max="2060" width="16.140625" style="2" customWidth="1"/>
    <col min="2061" max="2061" width="14.85546875" style="2" customWidth="1"/>
    <col min="2062" max="2062" width="12.42578125" style="2" customWidth="1"/>
    <col min="2063" max="2063" width="12.85546875" style="2" customWidth="1"/>
    <col min="2064" max="2304" width="9.140625" style="2"/>
    <col min="2305" max="2305" width="5.140625" style="2" customWidth="1"/>
    <col min="2306" max="2306" width="48.28515625" style="2" customWidth="1"/>
    <col min="2307" max="2307" width="8.7109375" style="2" customWidth="1"/>
    <col min="2308" max="2309" width="13" style="2" customWidth="1"/>
    <col min="2310" max="2311" width="15.42578125" style="2" customWidth="1"/>
    <col min="2312" max="2313" width="13.7109375" style="2" customWidth="1"/>
    <col min="2314" max="2314" width="13" style="2" customWidth="1"/>
    <col min="2315" max="2315" width="13.42578125" style="2" customWidth="1"/>
    <col min="2316" max="2316" width="16.140625" style="2" customWidth="1"/>
    <col min="2317" max="2317" width="14.85546875" style="2" customWidth="1"/>
    <col min="2318" max="2318" width="12.42578125" style="2" customWidth="1"/>
    <col min="2319" max="2319" width="12.85546875" style="2" customWidth="1"/>
    <col min="2320" max="2560" width="9.140625" style="2"/>
    <col min="2561" max="2561" width="5.140625" style="2" customWidth="1"/>
    <col min="2562" max="2562" width="48.28515625" style="2" customWidth="1"/>
    <col min="2563" max="2563" width="8.7109375" style="2" customWidth="1"/>
    <col min="2564" max="2565" width="13" style="2" customWidth="1"/>
    <col min="2566" max="2567" width="15.42578125" style="2" customWidth="1"/>
    <col min="2568" max="2569" width="13.7109375" style="2" customWidth="1"/>
    <col min="2570" max="2570" width="13" style="2" customWidth="1"/>
    <col min="2571" max="2571" width="13.42578125" style="2" customWidth="1"/>
    <col min="2572" max="2572" width="16.140625" style="2" customWidth="1"/>
    <col min="2573" max="2573" width="14.85546875" style="2" customWidth="1"/>
    <col min="2574" max="2574" width="12.42578125" style="2" customWidth="1"/>
    <col min="2575" max="2575" width="12.85546875" style="2" customWidth="1"/>
    <col min="2576" max="2816" width="9.140625" style="2"/>
    <col min="2817" max="2817" width="5.140625" style="2" customWidth="1"/>
    <col min="2818" max="2818" width="48.28515625" style="2" customWidth="1"/>
    <col min="2819" max="2819" width="8.7109375" style="2" customWidth="1"/>
    <col min="2820" max="2821" width="13" style="2" customWidth="1"/>
    <col min="2822" max="2823" width="15.42578125" style="2" customWidth="1"/>
    <col min="2824" max="2825" width="13.7109375" style="2" customWidth="1"/>
    <col min="2826" max="2826" width="13" style="2" customWidth="1"/>
    <col min="2827" max="2827" width="13.42578125" style="2" customWidth="1"/>
    <col min="2828" max="2828" width="16.140625" style="2" customWidth="1"/>
    <col min="2829" max="2829" width="14.85546875" style="2" customWidth="1"/>
    <col min="2830" max="2830" width="12.42578125" style="2" customWidth="1"/>
    <col min="2831" max="2831" width="12.85546875" style="2" customWidth="1"/>
    <col min="2832" max="3072" width="9.140625" style="2"/>
    <col min="3073" max="3073" width="5.140625" style="2" customWidth="1"/>
    <col min="3074" max="3074" width="48.28515625" style="2" customWidth="1"/>
    <col min="3075" max="3075" width="8.7109375" style="2" customWidth="1"/>
    <col min="3076" max="3077" width="13" style="2" customWidth="1"/>
    <col min="3078" max="3079" width="15.42578125" style="2" customWidth="1"/>
    <col min="3080" max="3081" width="13.7109375" style="2" customWidth="1"/>
    <col min="3082" max="3082" width="13" style="2" customWidth="1"/>
    <col min="3083" max="3083" width="13.42578125" style="2" customWidth="1"/>
    <col min="3084" max="3084" width="16.140625" style="2" customWidth="1"/>
    <col min="3085" max="3085" width="14.85546875" style="2" customWidth="1"/>
    <col min="3086" max="3086" width="12.42578125" style="2" customWidth="1"/>
    <col min="3087" max="3087" width="12.85546875" style="2" customWidth="1"/>
    <col min="3088" max="3328" width="9.140625" style="2"/>
    <col min="3329" max="3329" width="5.140625" style="2" customWidth="1"/>
    <col min="3330" max="3330" width="48.28515625" style="2" customWidth="1"/>
    <col min="3331" max="3331" width="8.7109375" style="2" customWidth="1"/>
    <col min="3332" max="3333" width="13" style="2" customWidth="1"/>
    <col min="3334" max="3335" width="15.42578125" style="2" customWidth="1"/>
    <col min="3336" max="3337" width="13.7109375" style="2" customWidth="1"/>
    <col min="3338" max="3338" width="13" style="2" customWidth="1"/>
    <col min="3339" max="3339" width="13.42578125" style="2" customWidth="1"/>
    <col min="3340" max="3340" width="16.140625" style="2" customWidth="1"/>
    <col min="3341" max="3341" width="14.85546875" style="2" customWidth="1"/>
    <col min="3342" max="3342" width="12.42578125" style="2" customWidth="1"/>
    <col min="3343" max="3343" width="12.85546875" style="2" customWidth="1"/>
    <col min="3344" max="3584" width="9.140625" style="2"/>
    <col min="3585" max="3585" width="5.140625" style="2" customWidth="1"/>
    <col min="3586" max="3586" width="48.28515625" style="2" customWidth="1"/>
    <col min="3587" max="3587" width="8.7109375" style="2" customWidth="1"/>
    <col min="3588" max="3589" width="13" style="2" customWidth="1"/>
    <col min="3590" max="3591" width="15.42578125" style="2" customWidth="1"/>
    <col min="3592" max="3593" width="13.7109375" style="2" customWidth="1"/>
    <col min="3594" max="3594" width="13" style="2" customWidth="1"/>
    <col min="3595" max="3595" width="13.42578125" style="2" customWidth="1"/>
    <col min="3596" max="3596" width="16.140625" style="2" customWidth="1"/>
    <col min="3597" max="3597" width="14.85546875" style="2" customWidth="1"/>
    <col min="3598" max="3598" width="12.42578125" style="2" customWidth="1"/>
    <col min="3599" max="3599" width="12.85546875" style="2" customWidth="1"/>
    <col min="3600" max="3840" width="9.140625" style="2"/>
    <col min="3841" max="3841" width="5.140625" style="2" customWidth="1"/>
    <col min="3842" max="3842" width="48.28515625" style="2" customWidth="1"/>
    <col min="3843" max="3843" width="8.7109375" style="2" customWidth="1"/>
    <col min="3844" max="3845" width="13" style="2" customWidth="1"/>
    <col min="3846" max="3847" width="15.42578125" style="2" customWidth="1"/>
    <col min="3848" max="3849" width="13.7109375" style="2" customWidth="1"/>
    <col min="3850" max="3850" width="13" style="2" customWidth="1"/>
    <col min="3851" max="3851" width="13.42578125" style="2" customWidth="1"/>
    <col min="3852" max="3852" width="16.140625" style="2" customWidth="1"/>
    <col min="3853" max="3853" width="14.85546875" style="2" customWidth="1"/>
    <col min="3854" max="3854" width="12.42578125" style="2" customWidth="1"/>
    <col min="3855" max="3855" width="12.85546875" style="2" customWidth="1"/>
    <col min="3856" max="4096" width="9.140625" style="2"/>
    <col min="4097" max="4097" width="5.140625" style="2" customWidth="1"/>
    <col min="4098" max="4098" width="48.28515625" style="2" customWidth="1"/>
    <col min="4099" max="4099" width="8.7109375" style="2" customWidth="1"/>
    <col min="4100" max="4101" width="13" style="2" customWidth="1"/>
    <col min="4102" max="4103" width="15.42578125" style="2" customWidth="1"/>
    <col min="4104" max="4105" width="13.7109375" style="2" customWidth="1"/>
    <col min="4106" max="4106" width="13" style="2" customWidth="1"/>
    <col min="4107" max="4107" width="13.42578125" style="2" customWidth="1"/>
    <col min="4108" max="4108" width="16.140625" style="2" customWidth="1"/>
    <col min="4109" max="4109" width="14.85546875" style="2" customWidth="1"/>
    <col min="4110" max="4110" width="12.42578125" style="2" customWidth="1"/>
    <col min="4111" max="4111" width="12.85546875" style="2" customWidth="1"/>
    <col min="4112" max="4352" width="9.140625" style="2"/>
    <col min="4353" max="4353" width="5.140625" style="2" customWidth="1"/>
    <col min="4354" max="4354" width="48.28515625" style="2" customWidth="1"/>
    <col min="4355" max="4355" width="8.7109375" style="2" customWidth="1"/>
    <col min="4356" max="4357" width="13" style="2" customWidth="1"/>
    <col min="4358" max="4359" width="15.42578125" style="2" customWidth="1"/>
    <col min="4360" max="4361" width="13.7109375" style="2" customWidth="1"/>
    <col min="4362" max="4362" width="13" style="2" customWidth="1"/>
    <col min="4363" max="4363" width="13.42578125" style="2" customWidth="1"/>
    <col min="4364" max="4364" width="16.140625" style="2" customWidth="1"/>
    <col min="4365" max="4365" width="14.85546875" style="2" customWidth="1"/>
    <col min="4366" max="4366" width="12.42578125" style="2" customWidth="1"/>
    <col min="4367" max="4367" width="12.85546875" style="2" customWidth="1"/>
    <col min="4368" max="4608" width="9.140625" style="2"/>
    <col min="4609" max="4609" width="5.140625" style="2" customWidth="1"/>
    <col min="4610" max="4610" width="48.28515625" style="2" customWidth="1"/>
    <col min="4611" max="4611" width="8.7109375" style="2" customWidth="1"/>
    <col min="4612" max="4613" width="13" style="2" customWidth="1"/>
    <col min="4614" max="4615" width="15.42578125" style="2" customWidth="1"/>
    <col min="4616" max="4617" width="13.7109375" style="2" customWidth="1"/>
    <col min="4618" max="4618" width="13" style="2" customWidth="1"/>
    <col min="4619" max="4619" width="13.42578125" style="2" customWidth="1"/>
    <col min="4620" max="4620" width="16.140625" style="2" customWidth="1"/>
    <col min="4621" max="4621" width="14.85546875" style="2" customWidth="1"/>
    <col min="4622" max="4622" width="12.42578125" style="2" customWidth="1"/>
    <col min="4623" max="4623" width="12.85546875" style="2" customWidth="1"/>
    <col min="4624" max="4864" width="9.140625" style="2"/>
    <col min="4865" max="4865" width="5.140625" style="2" customWidth="1"/>
    <col min="4866" max="4866" width="48.28515625" style="2" customWidth="1"/>
    <col min="4867" max="4867" width="8.7109375" style="2" customWidth="1"/>
    <col min="4868" max="4869" width="13" style="2" customWidth="1"/>
    <col min="4870" max="4871" width="15.42578125" style="2" customWidth="1"/>
    <col min="4872" max="4873" width="13.7109375" style="2" customWidth="1"/>
    <col min="4874" max="4874" width="13" style="2" customWidth="1"/>
    <col min="4875" max="4875" width="13.42578125" style="2" customWidth="1"/>
    <col min="4876" max="4876" width="16.140625" style="2" customWidth="1"/>
    <col min="4877" max="4877" width="14.85546875" style="2" customWidth="1"/>
    <col min="4878" max="4878" width="12.42578125" style="2" customWidth="1"/>
    <col min="4879" max="4879" width="12.85546875" style="2" customWidth="1"/>
    <col min="4880" max="5120" width="9.140625" style="2"/>
    <col min="5121" max="5121" width="5.140625" style="2" customWidth="1"/>
    <col min="5122" max="5122" width="48.28515625" style="2" customWidth="1"/>
    <col min="5123" max="5123" width="8.7109375" style="2" customWidth="1"/>
    <col min="5124" max="5125" width="13" style="2" customWidth="1"/>
    <col min="5126" max="5127" width="15.42578125" style="2" customWidth="1"/>
    <col min="5128" max="5129" width="13.7109375" style="2" customWidth="1"/>
    <col min="5130" max="5130" width="13" style="2" customWidth="1"/>
    <col min="5131" max="5131" width="13.42578125" style="2" customWidth="1"/>
    <col min="5132" max="5132" width="16.140625" style="2" customWidth="1"/>
    <col min="5133" max="5133" width="14.85546875" style="2" customWidth="1"/>
    <col min="5134" max="5134" width="12.42578125" style="2" customWidth="1"/>
    <col min="5135" max="5135" width="12.85546875" style="2" customWidth="1"/>
    <col min="5136" max="5376" width="9.140625" style="2"/>
    <col min="5377" max="5377" width="5.140625" style="2" customWidth="1"/>
    <col min="5378" max="5378" width="48.28515625" style="2" customWidth="1"/>
    <col min="5379" max="5379" width="8.7109375" style="2" customWidth="1"/>
    <col min="5380" max="5381" width="13" style="2" customWidth="1"/>
    <col min="5382" max="5383" width="15.42578125" style="2" customWidth="1"/>
    <col min="5384" max="5385" width="13.7109375" style="2" customWidth="1"/>
    <col min="5386" max="5386" width="13" style="2" customWidth="1"/>
    <col min="5387" max="5387" width="13.42578125" style="2" customWidth="1"/>
    <col min="5388" max="5388" width="16.140625" style="2" customWidth="1"/>
    <col min="5389" max="5389" width="14.85546875" style="2" customWidth="1"/>
    <col min="5390" max="5390" width="12.42578125" style="2" customWidth="1"/>
    <col min="5391" max="5391" width="12.85546875" style="2" customWidth="1"/>
    <col min="5392" max="5632" width="9.140625" style="2"/>
    <col min="5633" max="5633" width="5.140625" style="2" customWidth="1"/>
    <col min="5634" max="5634" width="48.28515625" style="2" customWidth="1"/>
    <col min="5635" max="5635" width="8.7109375" style="2" customWidth="1"/>
    <col min="5636" max="5637" width="13" style="2" customWidth="1"/>
    <col min="5638" max="5639" width="15.42578125" style="2" customWidth="1"/>
    <col min="5640" max="5641" width="13.7109375" style="2" customWidth="1"/>
    <col min="5642" max="5642" width="13" style="2" customWidth="1"/>
    <col min="5643" max="5643" width="13.42578125" style="2" customWidth="1"/>
    <col min="5644" max="5644" width="16.140625" style="2" customWidth="1"/>
    <col min="5645" max="5645" width="14.85546875" style="2" customWidth="1"/>
    <col min="5646" max="5646" width="12.42578125" style="2" customWidth="1"/>
    <col min="5647" max="5647" width="12.85546875" style="2" customWidth="1"/>
    <col min="5648" max="5888" width="9.140625" style="2"/>
    <col min="5889" max="5889" width="5.140625" style="2" customWidth="1"/>
    <col min="5890" max="5890" width="48.28515625" style="2" customWidth="1"/>
    <col min="5891" max="5891" width="8.7109375" style="2" customWidth="1"/>
    <col min="5892" max="5893" width="13" style="2" customWidth="1"/>
    <col min="5894" max="5895" width="15.42578125" style="2" customWidth="1"/>
    <col min="5896" max="5897" width="13.7109375" style="2" customWidth="1"/>
    <col min="5898" max="5898" width="13" style="2" customWidth="1"/>
    <col min="5899" max="5899" width="13.42578125" style="2" customWidth="1"/>
    <col min="5900" max="5900" width="16.140625" style="2" customWidth="1"/>
    <col min="5901" max="5901" width="14.85546875" style="2" customWidth="1"/>
    <col min="5902" max="5902" width="12.42578125" style="2" customWidth="1"/>
    <col min="5903" max="5903" width="12.85546875" style="2" customWidth="1"/>
    <col min="5904" max="6144" width="9.140625" style="2"/>
    <col min="6145" max="6145" width="5.140625" style="2" customWidth="1"/>
    <col min="6146" max="6146" width="48.28515625" style="2" customWidth="1"/>
    <col min="6147" max="6147" width="8.7109375" style="2" customWidth="1"/>
    <col min="6148" max="6149" width="13" style="2" customWidth="1"/>
    <col min="6150" max="6151" width="15.42578125" style="2" customWidth="1"/>
    <col min="6152" max="6153" width="13.7109375" style="2" customWidth="1"/>
    <col min="6154" max="6154" width="13" style="2" customWidth="1"/>
    <col min="6155" max="6155" width="13.42578125" style="2" customWidth="1"/>
    <col min="6156" max="6156" width="16.140625" style="2" customWidth="1"/>
    <col min="6157" max="6157" width="14.85546875" style="2" customWidth="1"/>
    <col min="6158" max="6158" width="12.42578125" style="2" customWidth="1"/>
    <col min="6159" max="6159" width="12.85546875" style="2" customWidth="1"/>
    <col min="6160" max="6400" width="9.140625" style="2"/>
    <col min="6401" max="6401" width="5.140625" style="2" customWidth="1"/>
    <col min="6402" max="6402" width="48.28515625" style="2" customWidth="1"/>
    <col min="6403" max="6403" width="8.7109375" style="2" customWidth="1"/>
    <col min="6404" max="6405" width="13" style="2" customWidth="1"/>
    <col min="6406" max="6407" width="15.42578125" style="2" customWidth="1"/>
    <col min="6408" max="6409" width="13.7109375" style="2" customWidth="1"/>
    <col min="6410" max="6410" width="13" style="2" customWidth="1"/>
    <col min="6411" max="6411" width="13.42578125" style="2" customWidth="1"/>
    <col min="6412" max="6412" width="16.140625" style="2" customWidth="1"/>
    <col min="6413" max="6413" width="14.85546875" style="2" customWidth="1"/>
    <col min="6414" max="6414" width="12.42578125" style="2" customWidth="1"/>
    <col min="6415" max="6415" width="12.85546875" style="2" customWidth="1"/>
    <col min="6416" max="6656" width="9.140625" style="2"/>
    <col min="6657" max="6657" width="5.140625" style="2" customWidth="1"/>
    <col min="6658" max="6658" width="48.28515625" style="2" customWidth="1"/>
    <col min="6659" max="6659" width="8.7109375" style="2" customWidth="1"/>
    <col min="6660" max="6661" width="13" style="2" customWidth="1"/>
    <col min="6662" max="6663" width="15.42578125" style="2" customWidth="1"/>
    <col min="6664" max="6665" width="13.7109375" style="2" customWidth="1"/>
    <col min="6666" max="6666" width="13" style="2" customWidth="1"/>
    <col min="6667" max="6667" width="13.42578125" style="2" customWidth="1"/>
    <col min="6668" max="6668" width="16.140625" style="2" customWidth="1"/>
    <col min="6669" max="6669" width="14.85546875" style="2" customWidth="1"/>
    <col min="6670" max="6670" width="12.42578125" style="2" customWidth="1"/>
    <col min="6671" max="6671" width="12.85546875" style="2" customWidth="1"/>
    <col min="6672" max="6912" width="9.140625" style="2"/>
    <col min="6913" max="6913" width="5.140625" style="2" customWidth="1"/>
    <col min="6914" max="6914" width="48.28515625" style="2" customWidth="1"/>
    <col min="6915" max="6915" width="8.7109375" style="2" customWidth="1"/>
    <col min="6916" max="6917" width="13" style="2" customWidth="1"/>
    <col min="6918" max="6919" width="15.42578125" style="2" customWidth="1"/>
    <col min="6920" max="6921" width="13.7109375" style="2" customWidth="1"/>
    <col min="6922" max="6922" width="13" style="2" customWidth="1"/>
    <col min="6923" max="6923" width="13.42578125" style="2" customWidth="1"/>
    <col min="6924" max="6924" width="16.140625" style="2" customWidth="1"/>
    <col min="6925" max="6925" width="14.85546875" style="2" customWidth="1"/>
    <col min="6926" max="6926" width="12.42578125" style="2" customWidth="1"/>
    <col min="6927" max="6927" width="12.85546875" style="2" customWidth="1"/>
    <col min="6928" max="7168" width="9.140625" style="2"/>
    <col min="7169" max="7169" width="5.140625" style="2" customWidth="1"/>
    <col min="7170" max="7170" width="48.28515625" style="2" customWidth="1"/>
    <col min="7171" max="7171" width="8.7109375" style="2" customWidth="1"/>
    <col min="7172" max="7173" width="13" style="2" customWidth="1"/>
    <col min="7174" max="7175" width="15.42578125" style="2" customWidth="1"/>
    <col min="7176" max="7177" width="13.7109375" style="2" customWidth="1"/>
    <col min="7178" max="7178" width="13" style="2" customWidth="1"/>
    <col min="7179" max="7179" width="13.42578125" style="2" customWidth="1"/>
    <col min="7180" max="7180" width="16.140625" style="2" customWidth="1"/>
    <col min="7181" max="7181" width="14.85546875" style="2" customWidth="1"/>
    <col min="7182" max="7182" width="12.42578125" style="2" customWidth="1"/>
    <col min="7183" max="7183" width="12.85546875" style="2" customWidth="1"/>
    <col min="7184" max="7424" width="9.140625" style="2"/>
    <col min="7425" max="7425" width="5.140625" style="2" customWidth="1"/>
    <col min="7426" max="7426" width="48.28515625" style="2" customWidth="1"/>
    <col min="7427" max="7427" width="8.7109375" style="2" customWidth="1"/>
    <col min="7428" max="7429" width="13" style="2" customWidth="1"/>
    <col min="7430" max="7431" width="15.42578125" style="2" customWidth="1"/>
    <col min="7432" max="7433" width="13.7109375" style="2" customWidth="1"/>
    <col min="7434" max="7434" width="13" style="2" customWidth="1"/>
    <col min="7435" max="7435" width="13.42578125" style="2" customWidth="1"/>
    <col min="7436" max="7436" width="16.140625" style="2" customWidth="1"/>
    <col min="7437" max="7437" width="14.85546875" style="2" customWidth="1"/>
    <col min="7438" max="7438" width="12.42578125" style="2" customWidth="1"/>
    <col min="7439" max="7439" width="12.85546875" style="2" customWidth="1"/>
    <col min="7440" max="7680" width="9.140625" style="2"/>
    <col min="7681" max="7681" width="5.140625" style="2" customWidth="1"/>
    <col min="7682" max="7682" width="48.28515625" style="2" customWidth="1"/>
    <col min="7683" max="7683" width="8.7109375" style="2" customWidth="1"/>
    <col min="7684" max="7685" width="13" style="2" customWidth="1"/>
    <col min="7686" max="7687" width="15.42578125" style="2" customWidth="1"/>
    <col min="7688" max="7689" width="13.7109375" style="2" customWidth="1"/>
    <col min="7690" max="7690" width="13" style="2" customWidth="1"/>
    <col min="7691" max="7691" width="13.42578125" style="2" customWidth="1"/>
    <col min="7692" max="7692" width="16.140625" style="2" customWidth="1"/>
    <col min="7693" max="7693" width="14.85546875" style="2" customWidth="1"/>
    <col min="7694" max="7694" width="12.42578125" style="2" customWidth="1"/>
    <col min="7695" max="7695" width="12.85546875" style="2" customWidth="1"/>
    <col min="7696" max="7936" width="9.140625" style="2"/>
    <col min="7937" max="7937" width="5.140625" style="2" customWidth="1"/>
    <col min="7938" max="7938" width="48.28515625" style="2" customWidth="1"/>
    <col min="7939" max="7939" width="8.7109375" style="2" customWidth="1"/>
    <col min="7940" max="7941" width="13" style="2" customWidth="1"/>
    <col min="7942" max="7943" width="15.42578125" style="2" customWidth="1"/>
    <col min="7944" max="7945" width="13.7109375" style="2" customWidth="1"/>
    <col min="7946" max="7946" width="13" style="2" customWidth="1"/>
    <col min="7947" max="7947" width="13.42578125" style="2" customWidth="1"/>
    <col min="7948" max="7948" width="16.140625" style="2" customWidth="1"/>
    <col min="7949" max="7949" width="14.85546875" style="2" customWidth="1"/>
    <col min="7950" max="7950" width="12.42578125" style="2" customWidth="1"/>
    <col min="7951" max="7951" width="12.85546875" style="2" customWidth="1"/>
    <col min="7952" max="8192" width="9.140625" style="2"/>
    <col min="8193" max="8193" width="5.140625" style="2" customWidth="1"/>
    <col min="8194" max="8194" width="48.28515625" style="2" customWidth="1"/>
    <col min="8195" max="8195" width="8.7109375" style="2" customWidth="1"/>
    <col min="8196" max="8197" width="13" style="2" customWidth="1"/>
    <col min="8198" max="8199" width="15.42578125" style="2" customWidth="1"/>
    <col min="8200" max="8201" width="13.7109375" style="2" customWidth="1"/>
    <col min="8202" max="8202" width="13" style="2" customWidth="1"/>
    <col min="8203" max="8203" width="13.42578125" style="2" customWidth="1"/>
    <col min="8204" max="8204" width="16.140625" style="2" customWidth="1"/>
    <col min="8205" max="8205" width="14.85546875" style="2" customWidth="1"/>
    <col min="8206" max="8206" width="12.42578125" style="2" customWidth="1"/>
    <col min="8207" max="8207" width="12.85546875" style="2" customWidth="1"/>
    <col min="8208" max="8448" width="9.140625" style="2"/>
    <col min="8449" max="8449" width="5.140625" style="2" customWidth="1"/>
    <col min="8450" max="8450" width="48.28515625" style="2" customWidth="1"/>
    <col min="8451" max="8451" width="8.7109375" style="2" customWidth="1"/>
    <col min="8452" max="8453" width="13" style="2" customWidth="1"/>
    <col min="8454" max="8455" width="15.42578125" style="2" customWidth="1"/>
    <col min="8456" max="8457" width="13.7109375" style="2" customWidth="1"/>
    <col min="8458" max="8458" width="13" style="2" customWidth="1"/>
    <col min="8459" max="8459" width="13.42578125" style="2" customWidth="1"/>
    <col min="8460" max="8460" width="16.140625" style="2" customWidth="1"/>
    <col min="8461" max="8461" width="14.85546875" style="2" customWidth="1"/>
    <col min="8462" max="8462" width="12.42578125" style="2" customWidth="1"/>
    <col min="8463" max="8463" width="12.85546875" style="2" customWidth="1"/>
    <col min="8464" max="8704" width="9.140625" style="2"/>
    <col min="8705" max="8705" width="5.140625" style="2" customWidth="1"/>
    <col min="8706" max="8706" width="48.28515625" style="2" customWidth="1"/>
    <col min="8707" max="8707" width="8.7109375" style="2" customWidth="1"/>
    <col min="8708" max="8709" width="13" style="2" customWidth="1"/>
    <col min="8710" max="8711" width="15.42578125" style="2" customWidth="1"/>
    <col min="8712" max="8713" width="13.7109375" style="2" customWidth="1"/>
    <col min="8714" max="8714" width="13" style="2" customWidth="1"/>
    <col min="8715" max="8715" width="13.42578125" style="2" customWidth="1"/>
    <col min="8716" max="8716" width="16.140625" style="2" customWidth="1"/>
    <col min="8717" max="8717" width="14.85546875" style="2" customWidth="1"/>
    <col min="8718" max="8718" width="12.42578125" style="2" customWidth="1"/>
    <col min="8719" max="8719" width="12.85546875" style="2" customWidth="1"/>
    <col min="8720" max="8960" width="9.140625" style="2"/>
    <col min="8961" max="8961" width="5.140625" style="2" customWidth="1"/>
    <col min="8962" max="8962" width="48.28515625" style="2" customWidth="1"/>
    <col min="8963" max="8963" width="8.7109375" style="2" customWidth="1"/>
    <col min="8964" max="8965" width="13" style="2" customWidth="1"/>
    <col min="8966" max="8967" width="15.42578125" style="2" customWidth="1"/>
    <col min="8968" max="8969" width="13.7109375" style="2" customWidth="1"/>
    <col min="8970" max="8970" width="13" style="2" customWidth="1"/>
    <col min="8971" max="8971" width="13.42578125" style="2" customWidth="1"/>
    <col min="8972" max="8972" width="16.140625" style="2" customWidth="1"/>
    <col min="8973" max="8973" width="14.85546875" style="2" customWidth="1"/>
    <col min="8974" max="8974" width="12.42578125" style="2" customWidth="1"/>
    <col min="8975" max="8975" width="12.85546875" style="2" customWidth="1"/>
    <col min="8976" max="9216" width="9.140625" style="2"/>
    <col min="9217" max="9217" width="5.140625" style="2" customWidth="1"/>
    <col min="9218" max="9218" width="48.28515625" style="2" customWidth="1"/>
    <col min="9219" max="9219" width="8.7109375" style="2" customWidth="1"/>
    <col min="9220" max="9221" width="13" style="2" customWidth="1"/>
    <col min="9222" max="9223" width="15.42578125" style="2" customWidth="1"/>
    <col min="9224" max="9225" width="13.7109375" style="2" customWidth="1"/>
    <col min="9226" max="9226" width="13" style="2" customWidth="1"/>
    <col min="9227" max="9227" width="13.42578125" style="2" customWidth="1"/>
    <col min="9228" max="9228" width="16.140625" style="2" customWidth="1"/>
    <col min="9229" max="9229" width="14.85546875" style="2" customWidth="1"/>
    <col min="9230" max="9230" width="12.42578125" style="2" customWidth="1"/>
    <col min="9231" max="9231" width="12.85546875" style="2" customWidth="1"/>
    <col min="9232" max="9472" width="9.140625" style="2"/>
    <col min="9473" max="9473" width="5.140625" style="2" customWidth="1"/>
    <col min="9474" max="9474" width="48.28515625" style="2" customWidth="1"/>
    <col min="9475" max="9475" width="8.7109375" style="2" customWidth="1"/>
    <col min="9476" max="9477" width="13" style="2" customWidth="1"/>
    <col min="9478" max="9479" width="15.42578125" style="2" customWidth="1"/>
    <col min="9480" max="9481" width="13.7109375" style="2" customWidth="1"/>
    <col min="9482" max="9482" width="13" style="2" customWidth="1"/>
    <col min="9483" max="9483" width="13.42578125" style="2" customWidth="1"/>
    <col min="9484" max="9484" width="16.140625" style="2" customWidth="1"/>
    <col min="9485" max="9485" width="14.85546875" style="2" customWidth="1"/>
    <col min="9486" max="9486" width="12.42578125" style="2" customWidth="1"/>
    <col min="9487" max="9487" width="12.85546875" style="2" customWidth="1"/>
    <col min="9488" max="9728" width="9.140625" style="2"/>
    <col min="9729" max="9729" width="5.140625" style="2" customWidth="1"/>
    <col min="9730" max="9730" width="48.28515625" style="2" customWidth="1"/>
    <col min="9731" max="9731" width="8.7109375" style="2" customWidth="1"/>
    <col min="9732" max="9733" width="13" style="2" customWidth="1"/>
    <col min="9734" max="9735" width="15.42578125" style="2" customWidth="1"/>
    <col min="9736" max="9737" width="13.7109375" style="2" customWidth="1"/>
    <col min="9738" max="9738" width="13" style="2" customWidth="1"/>
    <col min="9739" max="9739" width="13.42578125" style="2" customWidth="1"/>
    <col min="9740" max="9740" width="16.140625" style="2" customWidth="1"/>
    <col min="9741" max="9741" width="14.85546875" style="2" customWidth="1"/>
    <col min="9742" max="9742" width="12.42578125" style="2" customWidth="1"/>
    <col min="9743" max="9743" width="12.85546875" style="2" customWidth="1"/>
    <col min="9744" max="9984" width="9.140625" style="2"/>
    <col min="9985" max="9985" width="5.140625" style="2" customWidth="1"/>
    <col min="9986" max="9986" width="48.28515625" style="2" customWidth="1"/>
    <col min="9987" max="9987" width="8.7109375" style="2" customWidth="1"/>
    <col min="9988" max="9989" width="13" style="2" customWidth="1"/>
    <col min="9990" max="9991" width="15.42578125" style="2" customWidth="1"/>
    <col min="9992" max="9993" width="13.7109375" style="2" customWidth="1"/>
    <col min="9994" max="9994" width="13" style="2" customWidth="1"/>
    <col min="9995" max="9995" width="13.42578125" style="2" customWidth="1"/>
    <col min="9996" max="9996" width="16.140625" style="2" customWidth="1"/>
    <col min="9997" max="9997" width="14.85546875" style="2" customWidth="1"/>
    <col min="9998" max="9998" width="12.42578125" style="2" customWidth="1"/>
    <col min="9999" max="9999" width="12.85546875" style="2" customWidth="1"/>
    <col min="10000" max="10240" width="9.140625" style="2"/>
    <col min="10241" max="10241" width="5.140625" style="2" customWidth="1"/>
    <col min="10242" max="10242" width="48.28515625" style="2" customWidth="1"/>
    <col min="10243" max="10243" width="8.7109375" style="2" customWidth="1"/>
    <col min="10244" max="10245" width="13" style="2" customWidth="1"/>
    <col min="10246" max="10247" width="15.42578125" style="2" customWidth="1"/>
    <col min="10248" max="10249" width="13.7109375" style="2" customWidth="1"/>
    <col min="10250" max="10250" width="13" style="2" customWidth="1"/>
    <col min="10251" max="10251" width="13.42578125" style="2" customWidth="1"/>
    <col min="10252" max="10252" width="16.140625" style="2" customWidth="1"/>
    <col min="10253" max="10253" width="14.85546875" style="2" customWidth="1"/>
    <col min="10254" max="10254" width="12.42578125" style="2" customWidth="1"/>
    <col min="10255" max="10255" width="12.85546875" style="2" customWidth="1"/>
    <col min="10256" max="10496" width="9.140625" style="2"/>
    <col min="10497" max="10497" width="5.140625" style="2" customWidth="1"/>
    <col min="10498" max="10498" width="48.28515625" style="2" customWidth="1"/>
    <col min="10499" max="10499" width="8.7109375" style="2" customWidth="1"/>
    <col min="10500" max="10501" width="13" style="2" customWidth="1"/>
    <col min="10502" max="10503" width="15.42578125" style="2" customWidth="1"/>
    <col min="10504" max="10505" width="13.7109375" style="2" customWidth="1"/>
    <col min="10506" max="10506" width="13" style="2" customWidth="1"/>
    <col min="10507" max="10507" width="13.42578125" style="2" customWidth="1"/>
    <col min="10508" max="10508" width="16.140625" style="2" customWidth="1"/>
    <col min="10509" max="10509" width="14.85546875" style="2" customWidth="1"/>
    <col min="10510" max="10510" width="12.42578125" style="2" customWidth="1"/>
    <col min="10511" max="10511" width="12.85546875" style="2" customWidth="1"/>
    <col min="10512" max="10752" width="9.140625" style="2"/>
    <col min="10753" max="10753" width="5.140625" style="2" customWidth="1"/>
    <col min="10754" max="10754" width="48.28515625" style="2" customWidth="1"/>
    <col min="10755" max="10755" width="8.7109375" style="2" customWidth="1"/>
    <col min="10756" max="10757" width="13" style="2" customWidth="1"/>
    <col min="10758" max="10759" width="15.42578125" style="2" customWidth="1"/>
    <col min="10760" max="10761" width="13.7109375" style="2" customWidth="1"/>
    <col min="10762" max="10762" width="13" style="2" customWidth="1"/>
    <col min="10763" max="10763" width="13.42578125" style="2" customWidth="1"/>
    <col min="10764" max="10764" width="16.140625" style="2" customWidth="1"/>
    <col min="10765" max="10765" width="14.85546875" style="2" customWidth="1"/>
    <col min="10766" max="10766" width="12.42578125" style="2" customWidth="1"/>
    <col min="10767" max="10767" width="12.85546875" style="2" customWidth="1"/>
    <col min="10768" max="11008" width="9.140625" style="2"/>
    <col min="11009" max="11009" width="5.140625" style="2" customWidth="1"/>
    <col min="11010" max="11010" width="48.28515625" style="2" customWidth="1"/>
    <col min="11011" max="11011" width="8.7109375" style="2" customWidth="1"/>
    <col min="11012" max="11013" width="13" style="2" customWidth="1"/>
    <col min="11014" max="11015" width="15.42578125" style="2" customWidth="1"/>
    <col min="11016" max="11017" width="13.7109375" style="2" customWidth="1"/>
    <col min="11018" max="11018" width="13" style="2" customWidth="1"/>
    <col min="11019" max="11019" width="13.42578125" style="2" customWidth="1"/>
    <col min="11020" max="11020" width="16.140625" style="2" customWidth="1"/>
    <col min="11021" max="11021" width="14.85546875" style="2" customWidth="1"/>
    <col min="11022" max="11022" width="12.42578125" style="2" customWidth="1"/>
    <col min="11023" max="11023" width="12.85546875" style="2" customWidth="1"/>
    <col min="11024" max="11264" width="9.140625" style="2"/>
    <col min="11265" max="11265" width="5.140625" style="2" customWidth="1"/>
    <col min="11266" max="11266" width="48.28515625" style="2" customWidth="1"/>
    <col min="11267" max="11267" width="8.7109375" style="2" customWidth="1"/>
    <col min="11268" max="11269" width="13" style="2" customWidth="1"/>
    <col min="11270" max="11271" width="15.42578125" style="2" customWidth="1"/>
    <col min="11272" max="11273" width="13.7109375" style="2" customWidth="1"/>
    <col min="11274" max="11274" width="13" style="2" customWidth="1"/>
    <col min="11275" max="11275" width="13.42578125" style="2" customWidth="1"/>
    <col min="11276" max="11276" width="16.140625" style="2" customWidth="1"/>
    <col min="11277" max="11277" width="14.85546875" style="2" customWidth="1"/>
    <col min="11278" max="11278" width="12.42578125" style="2" customWidth="1"/>
    <col min="11279" max="11279" width="12.85546875" style="2" customWidth="1"/>
    <col min="11280" max="11520" width="9.140625" style="2"/>
    <col min="11521" max="11521" width="5.140625" style="2" customWidth="1"/>
    <col min="11522" max="11522" width="48.28515625" style="2" customWidth="1"/>
    <col min="11523" max="11523" width="8.7109375" style="2" customWidth="1"/>
    <col min="11524" max="11525" width="13" style="2" customWidth="1"/>
    <col min="11526" max="11527" width="15.42578125" style="2" customWidth="1"/>
    <col min="11528" max="11529" width="13.7109375" style="2" customWidth="1"/>
    <col min="11530" max="11530" width="13" style="2" customWidth="1"/>
    <col min="11531" max="11531" width="13.42578125" style="2" customWidth="1"/>
    <col min="11532" max="11532" width="16.140625" style="2" customWidth="1"/>
    <col min="11533" max="11533" width="14.85546875" style="2" customWidth="1"/>
    <col min="11534" max="11534" width="12.42578125" style="2" customWidth="1"/>
    <col min="11535" max="11535" width="12.85546875" style="2" customWidth="1"/>
    <col min="11536" max="11776" width="9.140625" style="2"/>
    <col min="11777" max="11777" width="5.140625" style="2" customWidth="1"/>
    <col min="11778" max="11778" width="48.28515625" style="2" customWidth="1"/>
    <col min="11779" max="11779" width="8.7109375" style="2" customWidth="1"/>
    <col min="11780" max="11781" width="13" style="2" customWidth="1"/>
    <col min="11782" max="11783" width="15.42578125" style="2" customWidth="1"/>
    <col min="11784" max="11785" width="13.7109375" style="2" customWidth="1"/>
    <col min="11786" max="11786" width="13" style="2" customWidth="1"/>
    <col min="11787" max="11787" width="13.42578125" style="2" customWidth="1"/>
    <col min="11788" max="11788" width="16.140625" style="2" customWidth="1"/>
    <col min="11789" max="11789" width="14.85546875" style="2" customWidth="1"/>
    <col min="11790" max="11790" width="12.42578125" style="2" customWidth="1"/>
    <col min="11791" max="11791" width="12.85546875" style="2" customWidth="1"/>
    <col min="11792" max="12032" width="9.140625" style="2"/>
    <col min="12033" max="12033" width="5.140625" style="2" customWidth="1"/>
    <col min="12034" max="12034" width="48.28515625" style="2" customWidth="1"/>
    <col min="12035" max="12035" width="8.7109375" style="2" customWidth="1"/>
    <col min="12036" max="12037" width="13" style="2" customWidth="1"/>
    <col min="12038" max="12039" width="15.42578125" style="2" customWidth="1"/>
    <col min="12040" max="12041" width="13.7109375" style="2" customWidth="1"/>
    <col min="12042" max="12042" width="13" style="2" customWidth="1"/>
    <col min="12043" max="12043" width="13.42578125" style="2" customWidth="1"/>
    <col min="12044" max="12044" width="16.140625" style="2" customWidth="1"/>
    <col min="12045" max="12045" width="14.85546875" style="2" customWidth="1"/>
    <col min="12046" max="12046" width="12.42578125" style="2" customWidth="1"/>
    <col min="12047" max="12047" width="12.85546875" style="2" customWidth="1"/>
    <col min="12048" max="12288" width="9.140625" style="2"/>
    <col min="12289" max="12289" width="5.140625" style="2" customWidth="1"/>
    <col min="12290" max="12290" width="48.28515625" style="2" customWidth="1"/>
    <col min="12291" max="12291" width="8.7109375" style="2" customWidth="1"/>
    <col min="12292" max="12293" width="13" style="2" customWidth="1"/>
    <col min="12294" max="12295" width="15.42578125" style="2" customWidth="1"/>
    <col min="12296" max="12297" width="13.7109375" style="2" customWidth="1"/>
    <col min="12298" max="12298" width="13" style="2" customWidth="1"/>
    <col min="12299" max="12299" width="13.42578125" style="2" customWidth="1"/>
    <col min="12300" max="12300" width="16.140625" style="2" customWidth="1"/>
    <col min="12301" max="12301" width="14.85546875" style="2" customWidth="1"/>
    <col min="12302" max="12302" width="12.42578125" style="2" customWidth="1"/>
    <col min="12303" max="12303" width="12.85546875" style="2" customWidth="1"/>
    <col min="12304" max="12544" width="9.140625" style="2"/>
    <col min="12545" max="12545" width="5.140625" style="2" customWidth="1"/>
    <col min="12546" max="12546" width="48.28515625" style="2" customWidth="1"/>
    <col min="12547" max="12547" width="8.7109375" style="2" customWidth="1"/>
    <col min="12548" max="12549" width="13" style="2" customWidth="1"/>
    <col min="12550" max="12551" width="15.42578125" style="2" customWidth="1"/>
    <col min="12552" max="12553" width="13.7109375" style="2" customWidth="1"/>
    <col min="12554" max="12554" width="13" style="2" customWidth="1"/>
    <col min="12555" max="12555" width="13.42578125" style="2" customWidth="1"/>
    <col min="12556" max="12556" width="16.140625" style="2" customWidth="1"/>
    <col min="12557" max="12557" width="14.85546875" style="2" customWidth="1"/>
    <col min="12558" max="12558" width="12.42578125" style="2" customWidth="1"/>
    <col min="12559" max="12559" width="12.85546875" style="2" customWidth="1"/>
    <col min="12560" max="12800" width="9.140625" style="2"/>
    <col min="12801" max="12801" width="5.140625" style="2" customWidth="1"/>
    <col min="12802" max="12802" width="48.28515625" style="2" customWidth="1"/>
    <col min="12803" max="12803" width="8.7109375" style="2" customWidth="1"/>
    <col min="12804" max="12805" width="13" style="2" customWidth="1"/>
    <col min="12806" max="12807" width="15.42578125" style="2" customWidth="1"/>
    <col min="12808" max="12809" width="13.7109375" style="2" customWidth="1"/>
    <col min="12810" max="12810" width="13" style="2" customWidth="1"/>
    <col min="12811" max="12811" width="13.42578125" style="2" customWidth="1"/>
    <col min="12812" max="12812" width="16.140625" style="2" customWidth="1"/>
    <col min="12813" max="12813" width="14.85546875" style="2" customWidth="1"/>
    <col min="12814" max="12814" width="12.42578125" style="2" customWidth="1"/>
    <col min="12815" max="12815" width="12.85546875" style="2" customWidth="1"/>
    <col min="12816" max="13056" width="9.140625" style="2"/>
    <col min="13057" max="13057" width="5.140625" style="2" customWidth="1"/>
    <col min="13058" max="13058" width="48.28515625" style="2" customWidth="1"/>
    <col min="13059" max="13059" width="8.7109375" style="2" customWidth="1"/>
    <col min="13060" max="13061" width="13" style="2" customWidth="1"/>
    <col min="13062" max="13063" width="15.42578125" style="2" customWidth="1"/>
    <col min="13064" max="13065" width="13.7109375" style="2" customWidth="1"/>
    <col min="13066" max="13066" width="13" style="2" customWidth="1"/>
    <col min="13067" max="13067" width="13.42578125" style="2" customWidth="1"/>
    <col min="13068" max="13068" width="16.140625" style="2" customWidth="1"/>
    <col min="13069" max="13069" width="14.85546875" style="2" customWidth="1"/>
    <col min="13070" max="13070" width="12.42578125" style="2" customWidth="1"/>
    <col min="13071" max="13071" width="12.85546875" style="2" customWidth="1"/>
    <col min="13072" max="13312" width="9.140625" style="2"/>
    <col min="13313" max="13313" width="5.140625" style="2" customWidth="1"/>
    <col min="13314" max="13314" width="48.28515625" style="2" customWidth="1"/>
    <col min="13315" max="13315" width="8.7109375" style="2" customWidth="1"/>
    <col min="13316" max="13317" width="13" style="2" customWidth="1"/>
    <col min="13318" max="13319" width="15.42578125" style="2" customWidth="1"/>
    <col min="13320" max="13321" width="13.7109375" style="2" customWidth="1"/>
    <col min="13322" max="13322" width="13" style="2" customWidth="1"/>
    <col min="13323" max="13323" width="13.42578125" style="2" customWidth="1"/>
    <col min="13324" max="13324" width="16.140625" style="2" customWidth="1"/>
    <col min="13325" max="13325" width="14.85546875" style="2" customWidth="1"/>
    <col min="13326" max="13326" width="12.42578125" style="2" customWidth="1"/>
    <col min="13327" max="13327" width="12.85546875" style="2" customWidth="1"/>
    <col min="13328" max="13568" width="9.140625" style="2"/>
    <col min="13569" max="13569" width="5.140625" style="2" customWidth="1"/>
    <col min="13570" max="13570" width="48.28515625" style="2" customWidth="1"/>
    <col min="13571" max="13571" width="8.7109375" style="2" customWidth="1"/>
    <col min="13572" max="13573" width="13" style="2" customWidth="1"/>
    <col min="13574" max="13575" width="15.42578125" style="2" customWidth="1"/>
    <col min="13576" max="13577" width="13.7109375" style="2" customWidth="1"/>
    <col min="13578" max="13578" width="13" style="2" customWidth="1"/>
    <col min="13579" max="13579" width="13.42578125" style="2" customWidth="1"/>
    <col min="13580" max="13580" width="16.140625" style="2" customWidth="1"/>
    <col min="13581" max="13581" width="14.85546875" style="2" customWidth="1"/>
    <col min="13582" max="13582" width="12.42578125" style="2" customWidth="1"/>
    <col min="13583" max="13583" width="12.85546875" style="2" customWidth="1"/>
    <col min="13584" max="13824" width="9.140625" style="2"/>
    <col min="13825" max="13825" width="5.140625" style="2" customWidth="1"/>
    <col min="13826" max="13826" width="48.28515625" style="2" customWidth="1"/>
    <col min="13827" max="13827" width="8.7109375" style="2" customWidth="1"/>
    <col min="13828" max="13829" width="13" style="2" customWidth="1"/>
    <col min="13830" max="13831" width="15.42578125" style="2" customWidth="1"/>
    <col min="13832" max="13833" width="13.7109375" style="2" customWidth="1"/>
    <col min="13834" max="13834" width="13" style="2" customWidth="1"/>
    <col min="13835" max="13835" width="13.42578125" style="2" customWidth="1"/>
    <col min="13836" max="13836" width="16.140625" style="2" customWidth="1"/>
    <col min="13837" max="13837" width="14.85546875" style="2" customWidth="1"/>
    <col min="13838" max="13838" width="12.42578125" style="2" customWidth="1"/>
    <col min="13839" max="13839" width="12.85546875" style="2" customWidth="1"/>
    <col min="13840" max="14080" width="9.140625" style="2"/>
    <col min="14081" max="14081" width="5.140625" style="2" customWidth="1"/>
    <col min="14082" max="14082" width="48.28515625" style="2" customWidth="1"/>
    <col min="14083" max="14083" width="8.7109375" style="2" customWidth="1"/>
    <col min="14084" max="14085" width="13" style="2" customWidth="1"/>
    <col min="14086" max="14087" width="15.42578125" style="2" customWidth="1"/>
    <col min="14088" max="14089" width="13.7109375" style="2" customWidth="1"/>
    <col min="14090" max="14090" width="13" style="2" customWidth="1"/>
    <col min="14091" max="14091" width="13.42578125" style="2" customWidth="1"/>
    <col min="14092" max="14092" width="16.140625" style="2" customWidth="1"/>
    <col min="14093" max="14093" width="14.85546875" style="2" customWidth="1"/>
    <col min="14094" max="14094" width="12.42578125" style="2" customWidth="1"/>
    <col min="14095" max="14095" width="12.85546875" style="2" customWidth="1"/>
    <col min="14096" max="14336" width="9.140625" style="2"/>
    <col min="14337" max="14337" width="5.140625" style="2" customWidth="1"/>
    <col min="14338" max="14338" width="48.28515625" style="2" customWidth="1"/>
    <col min="14339" max="14339" width="8.7109375" style="2" customWidth="1"/>
    <col min="14340" max="14341" width="13" style="2" customWidth="1"/>
    <col min="14342" max="14343" width="15.42578125" style="2" customWidth="1"/>
    <col min="14344" max="14345" width="13.7109375" style="2" customWidth="1"/>
    <col min="14346" max="14346" width="13" style="2" customWidth="1"/>
    <col min="14347" max="14347" width="13.42578125" style="2" customWidth="1"/>
    <col min="14348" max="14348" width="16.140625" style="2" customWidth="1"/>
    <col min="14349" max="14349" width="14.85546875" style="2" customWidth="1"/>
    <col min="14350" max="14350" width="12.42578125" style="2" customWidth="1"/>
    <col min="14351" max="14351" width="12.85546875" style="2" customWidth="1"/>
    <col min="14352" max="14592" width="9.140625" style="2"/>
    <col min="14593" max="14593" width="5.140625" style="2" customWidth="1"/>
    <col min="14594" max="14594" width="48.28515625" style="2" customWidth="1"/>
    <col min="14595" max="14595" width="8.7109375" style="2" customWidth="1"/>
    <col min="14596" max="14597" width="13" style="2" customWidth="1"/>
    <col min="14598" max="14599" width="15.42578125" style="2" customWidth="1"/>
    <col min="14600" max="14601" width="13.7109375" style="2" customWidth="1"/>
    <col min="14602" max="14602" width="13" style="2" customWidth="1"/>
    <col min="14603" max="14603" width="13.42578125" style="2" customWidth="1"/>
    <col min="14604" max="14604" width="16.140625" style="2" customWidth="1"/>
    <col min="14605" max="14605" width="14.85546875" style="2" customWidth="1"/>
    <col min="14606" max="14606" width="12.42578125" style="2" customWidth="1"/>
    <col min="14607" max="14607" width="12.85546875" style="2" customWidth="1"/>
    <col min="14608" max="14848" width="9.140625" style="2"/>
    <col min="14849" max="14849" width="5.140625" style="2" customWidth="1"/>
    <col min="14850" max="14850" width="48.28515625" style="2" customWidth="1"/>
    <col min="14851" max="14851" width="8.7109375" style="2" customWidth="1"/>
    <col min="14852" max="14853" width="13" style="2" customWidth="1"/>
    <col min="14854" max="14855" width="15.42578125" style="2" customWidth="1"/>
    <col min="14856" max="14857" width="13.7109375" style="2" customWidth="1"/>
    <col min="14858" max="14858" width="13" style="2" customWidth="1"/>
    <col min="14859" max="14859" width="13.42578125" style="2" customWidth="1"/>
    <col min="14860" max="14860" width="16.140625" style="2" customWidth="1"/>
    <col min="14861" max="14861" width="14.85546875" style="2" customWidth="1"/>
    <col min="14862" max="14862" width="12.42578125" style="2" customWidth="1"/>
    <col min="14863" max="14863" width="12.85546875" style="2" customWidth="1"/>
    <col min="14864" max="15104" width="9.140625" style="2"/>
    <col min="15105" max="15105" width="5.140625" style="2" customWidth="1"/>
    <col min="15106" max="15106" width="48.28515625" style="2" customWidth="1"/>
    <col min="15107" max="15107" width="8.7109375" style="2" customWidth="1"/>
    <col min="15108" max="15109" width="13" style="2" customWidth="1"/>
    <col min="15110" max="15111" width="15.42578125" style="2" customWidth="1"/>
    <col min="15112" max="15113" width="13.7109375" style="2" customWidth="1"/>
    <col min="15114" max="15114" width="13" style="2" customWidth="1"/>
    <col min="15115" max="15115" width="13.42578125" style="2" customWidth="1"/>
    <col min="15116" max="15116" width="16.140625" style="2" customWidth="1"/>
    <col min="15117" max="15117" width="14.85546875" style="2" customWidth="1"/>
    <col min="15118" max="15118" width="12.42578125" style="2" customWidth="1"/>
    <col min="15119" max="15119" width="12.85546875" style="2" customWidth="1"/>
    <col min="15120" max="15360" width="9.140625" style="2"/>
    <col min="15361" max="15361" width="5.140625" style="2" customWidth="1"/>
    <col min="15362" max="15362" width="48.28515625" style="2" customWidth="1"/>
    <col min="15363" max="15363" width="8.7109375" style="2" customWidth="1"/>
    <col min="15364" max="15365" width="13" style="2" customWidth="1"/>
    <col min="15366" max="15367" width="15.42578125" style="2" customWidth="1"/>
    <col min="15368" max="15369" width="13.7109375" style="2" customWidth="1"/>
    <col min="15370" max="15370" width="13" style="2" customWidth="1"/>
    <col min="15371" max="15371" width="13.42578125" style="2" customWidth="1"/>
    <col min="15372" max="15372" width="16.140625" style="2" customWidth="1"/>
    <col min="15373" max="15373" width="14.85546875" style="2" customWidth="1"/>
    <col min="15374" max="15374" width="12.42578125" style="2" customWidth="1"/>
    <col min="15375" max="15375" width="12.85546875" style="2" customWidth="1"/>
    <col min="15376" max="15616" width="9.140625" style="2"/>
    <col min="15617" max="15617" width="5.140625" style="2" customWidth="1"/>
    <col min="15618" max="15618" width="48.28515625" style="2" customWidth="1"/>
    <col min="15619" max="15619" width="8.7109375" style="2" customWidth="1"/>
    <col min="15620" max="15621" width="13" style="2" customWidth="1"/>
    <col min="15622" max="15623" width="15.42578125" style="2" customWidth="1"/>
    <col min="15624" max="15625" width="13.7109375" style="2" customWidth="1"/>
    <col min="15626" max="15626" width="13" style="2" customWidth="1"/>
    <col min="15627" max="15627" width="13.42578125" style="2" customWidth="1"/>
    <col min="15628" max="15628" width="16.140625" style="2" customWidth="1"/>
    <col min="15629" max="15629" width="14.85546875" style="2" customWidth="1"/>
    <col min="15630" max="15630" width="12.42578125" style="2" customWidth="1"/>
    <col min="15631" max="15631" width="12.85546875" style="2" customWidth="1"/>
    <col min="15632" max="15872" width="9.140625" style="2"/>
    <col min="15873" max="15873" width="5.140625" style="2" customWidth="1"/>
    <col min="15874" max="15874" width="48.28515625" style="2" customWidth="1"/>
    <col min="15875" max="15875" width="8.7109375" style="2" customWidth="1"/>
    <col min="15876" max="15877" width="13" style="2" customWidth="1"/>
    <col min="15878" max="15879" width="15.42578125" style="2" customWidth="1"/>
    <col min="15880" max="15881" width="13.7109375" style="2" customWidth="1"/>
    <col min="15882" max="15882" width="13" style="2" customWidth="1"/>
    <col min="15883" max="15883" width="13.42578125" style="2" customWidth="1"/>
    <col min="15884" max="15884" width="16.140625" style="2" customWidth="1"/>
    <col min="15885" max="15885" width="14.85546875" style="2" customWidth="1"/>
    <col min="15886" max="15886" width="12.42578125" style="2" customWidth="1"/>
    <col min="15887" max="15887" width="12.85546875" style="2" customWidth="1"/>
    <col min="15888" max="16128" width="9.140625" style="2"/>
    <col min="16129" max="16129" width="5.140625" style="2" customWidth="1"/>
    <col min="16130" max="16130" width="48.28515625" style="2" customWidth="1"/>
    <col min="16131" max="16131" width="8.7109375" style="2" customWidth="1"/>
    <col min="16132" max="16133" width="13" style="2" customWidth="1"/>
    <col min="16134" max="16135" width="15.42578125" style="2" customWidth="1"/>
    <col min="16136" max="16137" width="13.7109375" style="2" customWidth="1"/>
    <col min="16138" max="16138" width="13" style="2" customWidth="1"/>
    <col min="16139" max="16139" width="13.42578125" style="2" customWidth="1"/>
    <col min="16140" max="16140" width="16.140625" style="2" customWidth="1"/>
    <col min="16141" max="16141" width="14.85546875" style="2" customWidth="1"/>
    <col min="16142" max="16142" width="12.42578125" style="2" customWidth="1"/>
    <col min="16143" max="16143" width="12.85546875" style="2" customWidth="1"/>
    <col min="16144" max="16384" width="9.140625" style="2"/>
  </cols>
  <sheetData>
    <row r="1" spans="1:15" ht="13.5" thickBot="1">
      <c r="A1" s="320" t="s">
        <v>0</v>
      </c>
      <c r="B1" s="320"/>
      <c r="C1" s="1"/>
      <c r="D1" s="1"/>
      <c r="E1" s="1"/>
      <c r="F1" s="1"/>
      <c r="G1" s="1"/>
      <c r="H1" s="1"/>
      <c r="I1" s="1"/>
    </row>
    <row r="2" spans="1:15" ht="15.75" customHeight="1" thickBot="1">
      <c r="A2" s="320" t="s">
        <v>1</v>
      </c>
      <c r="B2" s="320"/>
      <c r="C2" s="324" t="s">
        <v>2</v>
      </c>
      <c r="D2" s="325"/>
      <c r="E2" s="325"/>
      <c r="F2" s="325"/>
      <c r="G2" s="326"/>
      <c r="H2" s="3"/>
      <c r="I2" s="3"/>
      <c r="J2" s="3"/>
      <c r="K2" s="3"/>
      <c r="L2" s="3"/>
    </row>
    <row r="3" spans="1:15" ht="15.75" customHeight="1">
      <c r="B3" s="4"/>
      <c r="C3" s="1"/>
      <c r="D3" s="1"/>
      <c r="E3" s="1"/>
      <c r="F3" s="1"/>
      <c r="G3" s="1"/>
      <c r="H3" s="1"/>
      <c r="I3" s="1"/>
    </row>
    <row r="4" spans="1:15" ht="17.25" customHeight="1">
      <c r="B4" s="1"/>
      <c r="C4" s="1"/>
      <c r="D4" s="1"/>
      <c r="E4" s="1"/>
      <c r="F4" s="1"/>
      <c r="G4" s="1"/>
      <c r="H4" s="1"/>
      <c r="I4" s="1"/>
      <c r="L4" s="367" t="s">
        <v>519</v>
      </c>
    </row>
    <row r="5" spans="1:15" ht="15.75">
      <c r="B5" s="321" t="s">
        <v>3</v>
      </c>
      <c r="C5" s="321"/>
      <c r="D5" s="321"/>
      <c r="E5" s="321"/>
      <c r="F5" s="321"/>
      <c r="G5" s="321"/>
      <c r="H5" s="321"/>
      <c r="I5" s="321"/>
      <c r="J5" s="321"/>
      <c r="K5" s="321"/>
    </row>
    <row r="6" spans="1:15" ht="18" customHeight="1" thickBot="1">
      <c r="B6" s="322" t="str">
        <f>'[1]51'!B6:K6</f>
        <v>la data de  31.12.2024</v>
      </c>
      <c r="C6" s="322"/>
      <c r="D6" s="322"/>
      <c r="E6" s="322"/>
      <c r="F6" s="322"/>
      <c r="G6" s="322"/>
      <c r="H6" s="322"/>
      <c r="I6" s="322"/>
      <c r="J6" s="322"/>
      <c r="K6" s="322"/>
      <c r="L6" s="188" t="s">
        <v>4</v>
      </c>
    </row>
    <row r="7" spans="1:15" ht="15" hidden="1">
      <c r="B7" s="5"/>
      <c r="C7" s="5"/>
      <c r="D7" s="5"/>
      <c r="E7" s="5"/>
      <c r="F7" s="5"/>
      <c r="G7" s="5"/>
      <c r="H7" s="5"/>
      <c r="I7" s="5"/>
      <c r="J7" s="5"/>
      <c r="K7" s="5"/>
    </row>
    <row r="8" spans="1:15" ht="15" hidden="1">
      <c r="B8" s="5"/>
      <c r="C8" s="5"/>
      <c r="D8" s="5"/>
      <c r="E8" s="5"/>
      <c r="F8" s="5"/>
      <c r="G8" s="5"/>
      <c r="H8" s="5"/>
      <c r="I8" s="5"/>
      <c r="J8" s="5"/>
      <c r="K8" s="5"/>
    </row>
    <row r="9" spans="1:15" ht="15" hidden="1">
      <c r="B9" s="5"/>
      <c r="C9" s="5"/>
      <c r="D9" s="5"/>
      <c r="E9" s="5"/>
      <c r="F9" s="5"/>
      <c r="G9" s="5"/>
      <c r="H9" s="5"/>
      <c r="I9" s="5"/>
      <c r="J9" s="5"/>
      <c r="K9" s="5"/>
    </row>
    <row r="10" spans="1:15" ht="18" hidden="1">
      <c r="A10" s="6"/>
      <c r="B10" s="7"/>
      <c r="C10" s="7"/>
      <c r="D10" s="7">
        <f>D15-D12</f>
        <v>0</v>
      </c>
      <c r="E10" s="7">
        <f t="shared" ref="E10:L10" si="0">E15-E12</f>
        <v>0</v>
      </c>
      <c r="F10" s="7">
        <f>F15-F12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8">
        <v>85</v>
      </c>
    </row>
    <row r="11" spans="1:15" hidden="1">
      <c r="A11" s="6"/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9"/>
    </row>
    <row r="12" spans="1:15" ht="18" hidden="1" customHeight="1" thickBot="1">
      <c r="A12" s="6"/>
      <c r="B12" s="10"/>
      <c r="C12" s="10"/>
      <c r="D12" s="10">
        <f>'[1]70,03,30,bl'!J9+'[1]70,05,01'!J8+'[1]70,06'!J8+'[1]70,50'!J8+'[1]70,50,,C.N.-W'!J8+'[1]70.50. 45VECHI'!J8+'[1]70,50 UAT55'!J8+'[1]70,03,30,bl'!J15+'[1]70,03,30,bl'!J54+'[1]70,50 UAT55'!J40+'[1]70,50 UAT55'!J46+'[1]70,50 UAT55'!J30+'[1]70,50,,C.N.-W'!K27+'[1]70,50 UAT55'!J59+'[1]70,50 UAT55'!J65</f>
        <v>84463976</v>
      </c>
      <c r="E12" s="10">
        <f>'[1]70,03,30,bl'!K9+'[1]70,05,01'!K8+'[1]70,06'!K8+'[1]70,50'!K8+'[1]70,50,,C.N.-W'!K8+'[1]70.50. 45VECHI'!K8+'[1]70,50 UAT55'!K8+'[1]70,03,30,bl'!K15+'[1]70,03,30,bl'!K54+'[1]70,50 UAT55'!K40+'[1]70,50 UAT55'!K46+'[1]70,50 UAT55'!K30+'[1]70,50,,C.N.-W'!L27+'[1]70,50 UAT55'!K59+'[1]70,50 UAT55'!K65</f>
        <v>72173779</v>
      </c>
      <c r="F12" s="10">
        <f>'[1]70,03,30,bl'!L9+'[1]70,05,01'!L8+'[1]70,06'!L8+'[1]70,50'!L8+'[1]70,50,,C.N.-W'!L8+'[1]70.50. 45VECHI'!L8+'[1]70,50 UAT55'!L8+'[1]70,03,30,bl'!L15+'[1]70,03,30,bl'!L54+'[1]70,50 UAT55'!L40+'[1]70,50 UAT55'!L46+'[1]70,50 UAT55'!L30+'[1]70,50,,C.N.-W'!M27+'[1]70,50 UAT55'!L59+'[1]70,50 UAT55'!L65+'[1]70,03,30,bl'!L52+'[1]70,50 UAT55'!L53</f>
        <v>120718976</v>
      </c>
      <c r="G12" s="10">
        <f>'[1]70,03,30,bl'!M9+'[1]70,05,01'!M8+'[1]70,06'!M8+'[1]70,50'!M8+'[1]70,50,,C.N.-W'!M8+'[1]70.50. 45VECHI'!M8+'[1]70,50 UAT55'!M8+'[1]70,03,30,bl'!M15+'[1]70,03,30,bl'!M54+'[1]70,50 UAT55'!M40+'[1]70,50 UAT55'!M46+'[1]70,50 UAT55'!M30+'[1]70,50,,C.N.-W'!N27+'[1]70,50 UAT55'!M59+'[1]70,50 UAT55'!M65+'[1]70,03,30,bl'!M52+'[1]70,50 UAT55'!M53</f>
        <v>111391589</v>
      </c>
      <c r="H12" s="10">
        <f>'[1]70,03,30,bl'!N9+'[1]70,05,01'!N8+'[1]70,06'!N8+'[1]70,50'!N8+'[1]70,50,,C.N.-W'!N8+'[1]70.50. 45VECHI'!N8+'[1]70,50 UAT55'!N8+'[1]70,03,30,bl'!N15+'[1]70,03,30,bl'!N54+'[1]70,50 UAT55'!N40+'[1]70,50 UAT55'!N46+'[1]70,50 UAT55'!N30+'[1]70,50,,C.N.-W'!O27+'[1]70,50 UAT55'!N59+'[1]70,50 UAT55'!N65+'[1]70,03,30,bl'!N52+'[1]70,50 UAT55'!N53</f>
        <v>82397274</v>
      </c>
      <c r="I12" s="10">
        <f>'[1]70,03,30,bl'!O9+'[1]70,05,01'!O8+'[1]70,06'!O8+'[1]70,50'!O8+'[1]70,50,,C.N.-W'!O8+'[1]70.50. 45VECHI'!O8+'[1]70,50 UAT55'!O8+'[1]70,03,30,bl'!O15+'[1]70,03,30,bl'!O54+'[1]70,50 UAT55'!O40+'[1]70,50 UAT55'!O46+'[1]70,50 UAT55'!O30+'[1]70,50,,C.N.-W'!P27+'[1]70,50 UAT55'!O59+'[1]70,50 UAT55'!O65+'[1]70,03,30,bl'!O52+'[1]70,50 UAT55'!O53</f>
        <v>82397274</v>
      </c>
      <c r="J12" s="10">
        <f>'[1]70,03,30,bl'!P9+'[1]70,05,01'!P8+'[1]70,06'!P8+'[1]70,50'!P8+'[1]70,50,,C.N.-W'!P8+'[1]70.50. 45VECHI'!P8+'[1]70,50 UAT55'!P8+'[1]70,03,30,bl'!P15+'[1]70,03,30,bl'!P54+'[1]70,50 UAT55'!P40+'[1]70,50 UAT55'!P46+'[1]70,50 UAT55'!P30+'[1]70,50,,C.N.-W'!Q27+'[1]70,50 UAT55'!P59+'[1]70,50 UAT55'!P65+'[1]70,03,30,bl'!P52+'[1]70,50 UAT55'!P53</f>
        <v>82397274</v>
      </c>
      <c r="K12" s="10">
        <f>'[1]70,03,30,bl'!Q9+'[1]70,05,01'!Q8+'[1]70,06'!Q8+'[1]70,50'!Q8+'[1]70,50,,C.N.-W'!Q8+'[1]70.50. 45VECHI'!Q8+'[1]70,50 UAT55'!Q8+'[1]70,03,30,bl'!Q15+'[1]70,03,30,bl'!Q54+'[1]70,50 UAT55'!Q40+'[1]70,50 UAT55'!Q46+'[1]70,50 UAT55'!Q30+'[1]70,50,,C.N.-W'!R27+'[1]70,50 UAT55'!Q59+'[1]70,50 UAT55'!Q65+'[1]70,03,30,bl'!Q52+'[1]70,50 UAT55'!Q53</f>
        <v>0</v>
      </c>
      <c r="L12" s="10">
        <f>'[1]70,03,30,bl'!R9+'[1]70,05,01'!R8+'[1]70,06'!R8+'[1]70,50'!R8+'[1]70,50,,C.N.-W'!R8+'[1]70.50. 45VECHI'!R8+'[1]70,50 UAT55'!R8+'[1]70,03,30,bl'!R15+'[1]70,03,30,bl'!R54+'[1]70,50 UAT55'!R40+'[1]70,50 UAT55'!R46+'[1]70,50 UAT55'!R30+'[1]70,50,,C.N.-W'!S27+'[1]70,50 UAT55'!R59+'[1]70,50 UAT55'!R65+'[1]70,03,30,bl'!R52+'[1]70,50 UAT55'!R53</f>
        <v>66073234</v>
      </c>
    </row>
    <row r="13" spans="1:15" ht="46.5" customHeight="1" thickBot="1">
      <c r="A13" s="302" t="s">
        <v>5</v>
      </c>
      <c r="B13" s="303"/>
      <c r="C13" s="11" t="str">
        <f>'[1]51'!C9</f>
        <v>Cod indica tor</v>
      </c>
      <c r="D13" s="11" t="str">
        <f>'[1]51'!D9</f>
        <v>Credite de angajament initiale</v>
      </c>
      <c r="E13" s="11" t="str">
        <f>'[1]51'!E9</f>
        <v>Credite de angajament  finale</v>
      </c>
      <c r="F13" s="11" t="str">
        <f>'[1]51'!F9</f>
        <v xml:space="preserve">Credite  bugetare  initiale </v>
      </c>
      <c r="G13" s="11" t="str">
        <f>'[1]51'!G9</f>
        <v>Credite bugetare finale</v>
      </c>
      <c r="H13" s="11" t="str">
        <f>'[1]51'!H9</f>
        <v>Angajamente 
bugetare</v>
      </c>
      <c r="I13" s="11" t="str">
        <f>'[1]51'!I9</f>
        <v>Angajamente 
legale</v>
      </c>
      <c r="J13" s="11" t="str">
        <f>'[1]51'!J9</f>
        <v>Plati 
efectuate</v>
      </c>
      <c r="K13" s="11" t="str">
        <f>'[1]51'!K9</f>
        <v>Angajamente 
legale de platit</v>
      </c>
      <c r="L13" s="11" t="str">
        <f>'[1]51'!L9</f>
        <v>Cheltuieli efective</v>
      </c>
    </row>
    <row r="14" spans="1:15" ht="12" customHeight="1">
      <c r="A14" s="306">
        <v>0</v>
      </c>
      <c r="B14" s="307"/>
      <c r="C14" s="12">
        <v>1</v>
      </c>
      <c r="D14" s="12">
        <v>1</v>
      </c>
      <c r="E14" s="12">
        <v>2</v>
      </c>
      <c r="F14" s="12">
        <v>3</v>
      </c>
      <c r="G14" s="12">
        <v>4</v>
      </c>
      <c r="H14" s="12">
        <v>5</v>
      </c>
      <c r="I14" s="12">
        <v>6</v>
      </c>
      <c r="J14" s="12">
        <v>7</v>
      </c>
      <c r="K14" s="12">
        <v>8</v>
      </c>
      <c r="L14" s="209">
        <v>9</v>
      </c>
    </row>
    <row r="15" spans="1:15" ht="34.5" customHeight="1">
      <c r="A15" s="308" t="s">
        <v>6</v>
      </c>
      <c r="B15" s="309"/>
      <c r="C15" s="13"/>
      <c r="D15" s="14">
        <f t="shared" ref="D15:L15" si="1">D16+D193</f>
        <v>84463976</v>
      </c>
      <c r="E15" s="14">
        <f t="shared" si="1"/>
        <v>72173779</v>
      </c>
      <c r="F15" s="14">
        <f t="shared" si="1"/>
        <v>120718976</v>
      </c>
      <c r="G15" s="14">
        <f t="shared" si="1"/>
        <v>111391589</v>
      </c>
      <c r="H15" s="14">
        <f t="shared" si="1"/>
        <v>82397274</v>
      </c>
      <c r="I15" s="14">
        <f t="shared" si="1"/>
        <v>82397274</v>
      </c>
      <c r="J15" s="14">
        <f t="shared" si="1"/>
        <v>82397274</v>
      </c>
      <c r="K15" s="14">
        <f t="shared" si="1"/>
        <v>0</v>
      </c>
      <c r="L15" s="210">
        <f t="shared" si="1"/>
        <v>66073234</v>
      </c>
      <c r="M15" s="9">
        <f>I15-J15-K15</f>
        <v>0</v>
      </c>
      <c r="O15" s="9">
        <f>I15-H15</f>
        <v>0</v>
      </c>
    </row>
    <row r="16" spans="1:15" ht="33" customHeight="1">
      <c r="A16" s="310" t="s">
        <v>7</v>
      </c>
      <c r="B16" s="311"/>
      <c r="C16" s="15"/>
      <c r="D16" s="16">
        <f t="shared" ref="D16:L16" si="2">D18+D53+D151+D172+D188+D162</f>
        <v>0</v>
      </c>
      <c r="E16" s="16">
        <f t="shared" si="2"/>
        <v>0</v>
      </c>
      <c r="F16" s="16">
        <f t="shared" si="2"/>
        <v>36255000</v>
      </c>
      <c r="G16" s="16">
        <f>G18+G53+G151+G172+G188+G162</f>
        <v>39235145</v>
      </c>
      <c r="H16" s="16">
        <f t="shared" si="2"/>
        <v>32408505</v>
      </c>
      <c r="I16" s="16">
        <f t="shared" si="2"/>
        <v>32408505</v>
      </c>
      <c r="J16" s="16">
        <f t="shared" si="2"/>
        <v>32408505</v>
      </c>
      <c r="K16" s="16">
        <f t="shared" si="2"/>
        <v>0</v>
      </c>
      <c r="L16" s="211">
        <f t="shared" si="2"/>
        <v>27157230</v>
      </c>
      <c r="M16" s="9">
        <f t="shared" ref="M16:M79" si="3">I16-J16-K16</f>
        <v>0</v>
      </c>
      <c r="O16" s="9">
        <f t="shared" ref="O16:O79" si="4">I16-H16</f>
        <v>0</v>
      </c>
    </row>
    <row r="17" spans="1:16" ht="42" customHeight="1">
      <c r="A17" s="308" t="s">
        <v>8</v>
      </c>
      <c r="B17" s="309"/>
      <c r="C17" s="17" t="s">
        <v>9</v>
      </c>
      <c r="D17" s="18">
        <f t="shared" ref="D17:L17" si="5">D18+D53+D151+D194+D230+D285+D289+D162+D219</f>
        <v>32383866</v>
      </c>
      <c r="E17" s="18">
        <f t="shared" si="5"/>
        <v>21468889</v>
      </c>
      <c r="F17" s="18">
        <f t="shared" si="5"/>
        <v>65638866</v>
      </c>
      <c r="G17" s="18">
        <f t="shared" si="5"/>
        <v>57726964</v>
      </c>
      <c r="H17" s="18">
        <f t="shared" si="5"/>
        <v>36736671</v>
      </c>
      <c r="I17" s="18">
        <f t="shared" si="5"/>
        <v>36736671</v>
      </c>
      <c r="J17" s="18">
        <f t="shared" si="5"/>
        <v>36736671</v>
      </c>
      <c r="K17" s="18">
        <f t="shared" si="5"/>
        <v>0</v>
      </c>
      <c r="L17" s="212">
        <f t="shared" si="5"/>
        <v>52638723</v>
      </c>
      <c r="M17" s="9">
        <f t="shared" si="3"/>
        <v>0</v>
      </c>
      <c r="N17" s="9"/>
      <c r="O17" s="9">
        <f t="shared" si="4"/>
        <v>0</v>
      </c>
    </row>
    <row r="18" spans="1:16" s="22" customFormat="1" ht="24.95" hidden="1" customHeight="1">
      <c r="A18" s="312" t="s">
        <v>10</v>
      </c>
      <c r="B18" s="313"/>
      <c r="C18" s="19" t="s">
        <v>11</v>
      </c>
      <c r="D18" s="20"/>
      <c r="E18" s="20"/>
      <c r="F18" s="21">
        <f t="shared" ref="F18:L18" si="6">F19+F37+F45</f>
        <v>0</v>
      </c>
      <c r="G18" s="21">
        <f t="shared" si="6"/>
        <v>0</v>
      </c>
      <c r="H18" s="21">
        <f t="shared" si="6"/>
        <v>0</v>
      </c>
      <c r="I18" s="21">
        <f t="shared" si="6"/>
        <v>0</v>
      </c>
      <c r="J18" s="21">
        <f t="shared" si="6"/>
        <v>0</v>
      </c>
      <c r="K18" s="21">
        <f t="shared" si="6"/>
        <v>0</v>
      </c>
      <c r="L18" s="213">
        <f t="shared" si="6"/>
        <v>0</v>
      </c>
      <c r="M18" s="9">
        <f t="shared" si="3"/>
        <v>0</v>
      </c>
      <c r="N18" s="9"/>
      <c r="O18" s="9">
        <f t="shared" si="4"/>
        <v>0</v>
      </c>
      <c r="P18" s="184"/>
    </row>
    <row r="19" spans="1:16" ht="20.100000000000001" hidden="1" customHeight="1">
      <c r="A19" s="214" t="s">
        <v>12</v>
      </c>
      <c r="B19" s="23"/>
      <c r="C19" s="24" t="s">
        <v>13</v>
      </c>
      <c r="D19" s="25"/>
      <c r="E19" s="25"/>
      <c r="F19" s="26">
        <f t="shared" ref="F19:L19" si="7">F20+F24+F25+F30+F29+F31+F32+F33+F34+F35+F36</f>
        <v>0</v>
      </c>
      <c r="G19" s="26">
        <f t="shared" si="7"/>
        <v>0</v>
      </c>
      <c r="H19" s="26">
        <f t="shared" si="7"/>
        <v>0</v>
      </c>
      <c r="I19" s="26">
        <f t="shared" si="7"/>
        <v>0</v>
      </c>
      <c r="J19" s="26">
        <f t="shared" si="7"/>
        <v>0</v>
      </c>
      <c r="K19" s="26">
        <f t="shared" si="7"/>
        <v>0</v>
      </c>
      <c r="L19" s="215">
        <f t="shared" si="7"/>
        <v>0</v>
      </c>
      <c r="M19" s="9">
        <f t="shared" si="3"/>
        <v>0</v>
      </c>
      <c r="N19" s="9"/>
      <c r="O19" s="9">
        <f t="shared" si="4"/>
        <v>0</v>
      </c>
    </row>
    <row r="20" spans="1:16" ht="20.100000000000001" hidden="1" customHeight="1">
      <c r="A20" s="216"/>
      <c r="B20" s="27" t="s">
        <v>14</v>
      </c>
      <c r="C20" s="28" t="s">
        <v>15</v>
      </c>
      <c r="D20" s="29"/>
      <c r="E20" s="29"/>
      <c r="F20" s="30"/>
      <c r="G20" s="31"/>
      <c r="H20" s="31"/>
      <c r="I20" s="31"/>
      <c r="J20" s="31"/>
      <c r="K20" s="31">
        <f t="shared" ref="K20:K36" si="8">H20-J20</f>
        <v>0</v>
      </c>
      <c r="L20" s="217"/>
      <c r="M20" s="9">
        <f t="shared" si="3"/>
        <v>0</v>
      </c>
      <c r="N20" s="9"/>
      <c r="O20" s="9">
        <f t="shared" si="4"/>
        <v>0</v>
      </c>
    </row>
    <row r="21" spans="1:16" s="36" customFormat="1" ht="20.100000000000001" hidden="1" customHeight="1">
      <c r="A21" s="218"/>
      <c r="B21" s="32" t="s">
        <v>16</v>
      </c>
      <c r="C21" s="33" t="s">
        <v>17</v>
      </c>
      <c r="D21" s="34"/>
      <c r="E21" s="34"/>
      <c r="F21" s="30"/>
      <c r="G21" s="35"/>
      <c r="H21" s="35"/>
      <c r="I21" s="35"/>
      <c r="J21" s="35"/>
      <c r="K21" s="31">
        <f t="shared" si="8"/>
        <v>0</v>
      </c>
      <c r="L21" s="219"/>
      <c r="M21" s="9">
        <f t="shared" si="3"/>
        <v>0</v>
      </c>
      <c r="N21" s="9"/>
      <c r="O21" s="9">
        <f t="shared" si="4"/>
        <v>0</v>
      </c>
      <c r="P21" s="185"/>
    </row>
    <row r="22" spans="1:16" s="36" customFormat="1" ht="20.100000000000001" hidden="1" customHeight="1">
      <c r="A22" s="218"/>
      <c r="B22" s="32" t="s">
        <v>18</v>
      </c>
      <c r="C22" s="33" t="s">
        <v>19</v>
      </c>
      <c r="D22" s="34"/>
      <c r="E22" s="34"/>
      <c r="F22" s="30"/>
      <c r="G22" s="35"/>
      <c r="H22" s="35"/>
      <c r="I22" s="35"/>
      <c r="J22" s="35"/>
      <c r="K22" s="31">
        <f t="shared" si="8"/>
        <v>0</v>
      </c>
      <c r="L22" s="219"/>
      <c r="M22" s="9">
        <f t="shared" si="3"/>
        <v>0</v>
      </c>
      <c r="N22" s="9"/>
      <c r="O22" s="9">
        <f t="shared" si="4"/>
        <v>0</v>
      </c>
      <c r="P22" s="185"/>
    </row>
    <row r="23" spans="1:16" s="36" customFormat="1" ht="20.100000000000001" hidden="1" customHeight="1">
      <c r="A23" s="218"/>
      <c r="B23" s="32" t="s">
        <v>20</v>
      </c>
      <c r="C23" s="33" t="s">
        <v>21</v>
      </c>
      <c r="D23" s="34"/>
      <c r="E23" s="34"/>
      <c r="F23" s="30"/>
      <c r="G23" s="35"/>
      <c r="H23" s="35"/>
      <c r="I23" s="35"/>
      <c r="J23" s="35"/>
      <c r="K23" s="31">
        <f t="shared" si="8"/>
        <v>0</v>
      </c>
      <c r="L23" s="219"/>
      <c r="M23" s="9">
        <f t="shared" si="3"/>
        <v>0</v>
      </c>
      <c r="N23" s="9"/>
      <c r="O23" s="9">
        <f t="shared" si="4"/>
        <v>0</v>
      </c>
      <c r="P23" s="185"/>
    </row>
    <row r="24" spans="1:16" ht="20.100000000000001" hidden="1" customHeight="1">
      <c r="A24" s="216"/>
      <c r="B24" s="27" t="s">
        <v>22</v>
      </c>
      <c r="C24" s="28" t="s">
        <v>23</v>
      </c>
      <c r="D24" s="29"/>
      <c r="E24" s="29"/>
      <c r="F24" s="30"/>
      <c r="G24" s="31"/>
      <c r="H24" s="37"/>
      <c r="I24" s="37"/>
      <c r="J24" s="37"/>
      <c r="K24" s="31">
        <f t="shared" si="8"/>
        <v>0</v>
      </c>
      <c r="L24" s="220"/>
      <c r="M24" s="9">
        <f t="shared" si="3"/>
        <v>0</v>
      </c>
      <c r="N24" s="9"/>
      <c r="O24" s="9">
        <f t="shared" si="4"/>
        <v>0</v>
      </c>
    </row>
    <row r="25" spans="1:16" ht="20.100000000000001" hidden="1" customHeight="1">
      <c r="A25" s="216"/>
      <c r="B25" s="27" t="s">
        <v>24</v>
      </c>
      <c r="C25" s="28" t="s">
        <v>25</v>
      </c>
      <c r="D25" s="29"/>
      <c r="E25" s="29"/>
      <c r="F25" s="30"/>
      <c r="G25" s="31"/>
      <c r="H25" s="37"/>
      <c r="I25" s="37"/>
      <c r="J25" s="37"/>
      <c r="K25" s="31">
        <f t="shared" si="8"/>
        <v>0</v>
      </c>
      <c r="L25" s="220"/>
      <c r="M25" s="9">
        <f t="shared" si="3"/>
        <v>0</v>
      </c>
      <c r="N25" s="9"/>
      <c r="O25" s="9">
        <f t="shared" si="4"/>
        <v>0</v>
      </c>
    </row>
    <row r="26" spans="1:16" ht="20.100000000000001" hidden="1" customHeight="1">
      <c r="A26" s="216"/>
      <c r="B26" s="27" t="s">
        <v>26</v>
      </c>
      <c r="C26" s="28" t="s">
        <v>27</v>
      </c>
      <c r="D26" s="29"/>
      <c r="E26" s="29"/>
      <c r="F26" s="38"/>
      <c r="G26" s="31" t="s">
        <v>28</v>
      </c>
      <c r="H26" s="31" t="s">
        <v>28</v>
      </c>
      <c r="I26" s="31" t="s">
        <v>28</v>
      </c>
      <c r="J26" s="31" t="s">
        <v>28</v>
      </c>
      <c r="K26" s="31" t="e">
        <f t="shared" si="8"/>
        <v>#VALUE!</v>
      </c>
      <c r="L26" s="217" t="s">
        <v>28</v>
      </c>
      <c r="M26" s="9" t="e">
        <f t="shared" si="3"/>
        <v>#VALUE!</v>
      </c>
      <c r="N26" s="9"/>
      <c r="O26" s="9" t="e">
        <f t="shared" si="4"/>
        <v>#VALUE!</v>
      </c>
    </row>
    <row r="27" spans="1:16" ht="20.100000000000001" hidden="1" customHeight="1">
      <c r="A27" s="216"/>
      <c r="B27" s="27" t="s">
        <v>29</v>
      </c>
      <c r="C27" s="28" t="s">
        <v>30</v>
      </c>
      <c r="D27" s="29"/>
      <c r="E27" s="29"/>
      <c r="F27" s="38"/>
      <c r="G27" s="31" t="s">
        <v>28</v>
      </c>
      <c r="H27" s="37" t="s">
        <v>28</v>
      </c>
      <c r="I27" s="37" t="s">
        <v>28</v>
      </c>
      <c r="J27" s="37" t="s">
        <v>28</v>
      </c>
      <c r="K27" s="31" t="e">
        <f t="shared" si="8"/>
        <v>#VALUE!</v>
      </c>
      <c r="L27" s="220" t="s">
        <v>28</v>
      </c>
      <c r="M27" s="9" t="e">
        <f t="shared" si="3"/>
        <v>#VALUE!</v>
      </c>
      <c r="N27" s="9"/>
      <c r="O27" s="9" t="e">
        <f t="shared" si="4"/>
        <v>#VALUE!</v>
      </c>
    </row>
    <row r="28" spans="1:16" ht="20.100000000000001" hidden="1" customHeight="1">
      <c r="A28" s="216"/>
      <c r="B28" s="27" t="s">
        <v>31</v>
      </c>
      <c r="C28" s="28" t="s">
        <v>32</v>
      </c>
      <c r="D28" s="29"/>
      <c r="E28" s="29"/>
      <c r="F28" s="38"/>
      <c r="G28" s="31" t="s">
        <v>28</v>
      </c>
      <c r="H28" s="31" t="s">
        <v>28</v>
      </c>
      <c r="I28" s="31" t="s">
        <v>28</v>
      </c>
      <c r="J28" s="31" t="s">
        <v>28</v>
      </c>
      <c r="K28" s="31" t="e">
        <f t="shared" si="8"/>
        <v>#VALUE!</v>
      </c>
      <c r="L28" s="217" t="s">
        <v>28</v>
      </c>
      <c r="M28" s="9" t="e">
        <f t="shared" si="3"/>
        <v>#VALUE!</v>
      </c>
      <c r="N28" s="9"/>
      <c r="O28" s="9" t="e">
        <f t="shared" si="4"/>
        <v>#VALUE!</v>
      </c>
    </row>
    <row r="29" spans="1:16" ht="20.100000000000001" hidden="1" customHeight="1">
      <c r="A29" s="216"/>
      <c r="B29" s="27" t="s">
        <v>33</v>
      </c>
      <c r="C29" s="28" t="s">
        <v>34</v>
      </c>
      <c r="D29" s="29"/>
      <c r="E29" s="29"/>
      <c r="F29" s="39"/>
      <c r="G29" s="31"/>
      <c r="H29" s="31"/>
      <c r="I29" s="31"/>
      <c r="J29" s="31"/>
      <c r="K29" s="31">
        <f t="shared" si="8"/>
        <v>0</v>
      </c>
      <c r="L29" s="217"/>
      <c r="M29" s="9">
        <f t="shared" si="3"/>
        <v>0</v>
      </c>
      <c r="N29" s="9"/>
      <c r="O29" s="9">
        <f t="shared" si="4"/>
        <v>0</v>
      </c>
    </row>
    <row r="30" spans="1:16" ht="20.100000000000001" hidden="1" customHeight="1">
      <c r="A30" s="216"/>
      <c r="B30" s="27" t="s">
        <v>35</v>
      </c>
      <c r="C30" s="28" t="s">
        <v>36</v>
      </c>
      <c r="D30" s="29"/>
      <c r="E30" s="29"/>
      <c r="F30" s="39"/>
      <c r="G30" s="31"/>
      <c r="H30" s="31"/>
      <c r="I30" s="31"/>
      <c r="J30" s="31"/>
      <c r="K30" s="31">
        <f t="shared" si="8"/>
        <v>0</v>
      </c>
      <c r="L30" s="217"/>
      <c r="M30" s="9">
        <f t="shared" si="3"/>
        <v>0</v>
      </c>
      <c r="N30" s="9"/>
      <c r="O30" s="9">
        <f t="shared" si="4"/>
        <v>0</v>
      </c>
    </row>
    <row r="31" spans="1:16" ht="20.100000000000001" hidden="1" customHeight="1">
      <c r="A31" s="216"/>
      <c r="B31" s="27" t="s">
        <v>37</v>
      </c>
      <c r="C31" s="28" t="s">
        <v>38</v>
      </c>
      <c r="D31" s="29"/>
      <c r="E31" s="29"/>
      <c r="F31" s="39"/>
      <c r="G31" s="31"/>
      <c r="H31" s="31"/>
      <c r="I31" s="31"/>
      <c r="J31" s="31"/>
      <c r="K31" s="31">
        <f t="shared" si="8"/>
        <v>0</v>
      </c>
      <c r="L31" s="217"/>
      <c r="M31" s="9">
        <f t="shared" si="3"/>
        <v>0</v>
      </c>
      <c r="N31" s="9"/>
      <c r="O31" s="9">
        <f t="shared" si="4"/>
        <v>0</v>
      </c>
    </row>
    <row r="32" spans="1:16" ht="20.100000000000001" hidden="1" customHeight="1">
      <c r="A32" s="214"/>
      <c r="B32" s="40" t="s">
        <v>39</v>
      </c>
      <c r="C32" s="28" t="s">
        <v>40</v>
      </c>
      <c r="D32" s="29"/>
      <c r="E32" s="29"/>
      <c r="F32" s="39"/>
      <c r="G32" s="31"/>
      <c r="H32" s="31"/>
      <c r="I32" s="31"/>
      <c r="J32" s="31"/>
      <c r="K32" s="31">
        <f t="shared" si="8"/>
        <v>0</v>
      </c>
      <c r="L32" s="217"/>
      <c r="M32" s="9">
        <f t="shared" si="3"/>
        <v>0</v>
      </c>
      <c r="N32" s="9"/>
      <c r="O32" s="9">
        <f t="shared" si="4"/>
        <v>0</v>
      </c>
    </row>
    <row r="33" spans="1:15" ht="20.100000000000001" hidden="1" customHeight="1">
      <c r="A33" s="214"/>
      <c r="B33" s="40" t="s">
        <v>41</v>
      </c>
      <c r="C33" s="28" t="s">
        <v>42</v>
      </c>
      <c r="D33" s="29"/>
      <c r="E33" s="29"/>
      <c r="F33" s="39"/>
      <c r="G33" s="31"/>
      <c r="H33" s="31"/>
      <c r="I33" s="31"/>
      <c r="J33" s="31"/>
      <c r="K33" s="31">
        <f t="shared" si="8"/>
        <v>0</v>
      </c>
      <c r="L33" s="217"/>
      <c r="M33" s="9">
        <f t="shared" si="3"/>
        <v>0</v>
      </c>
      <c r="N33" s="9"/>
      <c r="O33" s="9">
        <f t="shared" si="4"/>
        <v>0</v>
      </c>
    </row>
    <row r="34" spans="1:15" ht="20.100000000000001" hidden="1" customHeight="1">
      <c r="A34" s="214"/>
      <c r="B34" s="40" t="s">
        <v>43</v>
      </c>
      <c r="C34" s="28" t="s">
        <v>44</v>
      </c>
      <c r="D34" s="29"/>
      <c r="E34" s="29"/>
      <c r="F34" s="39"/>
      <c r="G34" s="31"/>
      <c r="H34" s="31"/>
      <c r="I34" s="31"/>
      <c r="J34" s="31"/>
      <c r="K34" s="31">
        <f t="shared" si="8"/>
        <v>0</v>
      </c>
      <c r="L34" s="217"/>
      <c r="M34" s="9">
        <f t="shared" si="3"/>
        <v>0</v>
      </c>
      <c r="N34" s="9"/>
      <c r="O34" s="9">
        <f t="shared" si="4"/>
        <v>0</v>
      </c>
    </row>
    <row r="35" spans="1:15" ht="20.100000000000001" hidden="1" customHeight="1">
      <c r="A35" s="214"/>
      <c r="B35" s="40" t="s">
        <v>45</v>
      </c>
      <c r="C35" s="28" t="s">
        <v>46</v>
      </c>
      <c r="D35" s="29"/>
      <c r="E35" s="29"/>
      <c r="F35" s="39"/>
      <c r="G35" s="31"/>
      <c r="H35" s="31"/>
      <c r="I35" s="31"/>
      <c r="J35" s="31"/>
      <c r="K35" s="31">
        <f t="shared" si="8"/>
        <v>0</v>
      </c>
      <c r="L35" s="217"/>
      <c r="M35" s="9">
        <f t="shared" si="3"/>
        <v>0</v>
      </c>
      <c r="N35" s="9"/>
      <c r="O35" s="9">
        <f t="shared" si="4"/>
        <v>0</v>
      </c>
    </row>
    <row r="36" spans="1:15" ht="20.100000000000001" hidden="1" customHeight="1">
      <c r="A36" s="214"/>
      <c r="B36" s="27" t="s">
        <v>47</v>
      </c>
      <c r="C36" s="28" t="s">
        <v>48</v>
      </c>
      <c r="D36" s="29"/>
      <c r="E36" s="29"/>
      <c r="F36" s="39"/>
      <c r="G36" s="31"/>
      <c r="H36" s="31"/>
      <c r="I36" s="31"/>
      <c r="J36" s="31"/>
      <c r="K36" s="31">
        <f t="shared" si="8"/>
        <v>0</v>
      </c>
      <c r="L36" s="217"/>
      <c r="M36" s="9">
        <f t="shared" si="3"/>
        <v>0</v>
      </c>
      <c r="N36" s="9"/>
      <c r="O36" s="9">
        <f t="shared" si="4"/>
        <v>0</v>
      </c>
    </row>
    <row r="37" spans="1:15" ht="20.100000000000001" hidden="1" customHeight="1">
      <c r="A37" s="214" t="s">
        <v>49</v>
      </c>
      <c r="B37" s="27"/>
      <c r="C37" s="24" t="s">
        <v>50</v>
      </c>
      <c r="D37" s="25"/>
      <c r="E37" s="25"/>
      <c r="F37" s="39">
        <f t="shared" ref="F37:L37" si="9">F38+F39+F40+F41+F42+F44</f>
        <v>0</v>
      </c>
      <c r="G37" s="39">
        <f t="shared" si="9"/>
        <v>0</v>
      </c>
      <c r="H37" s="39">
        <f t="shared" si="9"/>
        <v>0</v>
      </c>
      <c r="I37" s="39">
        <f t="shared" si="9"/>
        <v>0</v>
      </c>
      <c r="J37" s="39">
        <f t="shared" si="9"/>
        <v>0</v>
      </c>
      <c r="K37" s="39">
        <f t="shared" si="9"/>
        <v>0</v>
      </c>
      <c r="L37" s="221">
        <f t="shared" si="9"/>
        <v>0</v>
      </c>
      <c r="M37" s="9">
        <f t="shared" si="3"/>
        <v>0</v>
      </c>
      <c r="N37" s="9"/>
      <c r="O37" s="9">
        <f t="shared" si="4"/>
        <v>0</v>
      </c>
    </row>
    <row r="38" spans="1:15" ht="20.100000000000001" hidden="1" customHeight="1">
      <c r="A38" s="214"/>
      <c r="B38" s="27" t="s">
        <v>51</v>
      </c>
      <c r="C38" s="28" t="s">
        <v>52</v>
      </c>
      <c r="D38" s="29"/>
      <c r="E38" s="29"/>
      <c r="F38" s="39"/>
      <c r="G38" s="38"/>
      <c r="H38" s="38"/>
      <c r="I38" s="38"/>
      <c r="J38" s="38"/>
      <c r="K38" s="38">
        <f t="shared" ref="K38:K44" si="10">H38-J38</f>
        <v>0</v>
      </c>
      <c r="L38" s="222"/>
      <c r="M38" s="9">
        <f t="shared" si="3"/>
        <v>0</v>
      </c>
      <c r="N38" s="9"/>
      <c r="O38" s="9">
        <f t="shared" si="4"/>
        <v>0</v>
      </c>
    </row>
    <row r="39" spans="1:15" ht="20.100000000000001" hidden="1" customHeight="1">
      <c r="A39" s="214"/>
      <c r="B39" s="27" t="s">
        <v>53</v>
      </c>
      <c r="C39" s="28" t="s">
        <v>54</v>
      </c>
      <c r="D39" s="29"/>
      <c r="E39" s="29"/>
      <c r="F39" s="39"/>
      <c r="G39" s="38"/>
      <c r="H39" s="38"/>
      <c r="I39" s="38"/>
      <c r="J39" s="38"/>
      <c r="K39" s="38">
        <f t="shared" si="10"/>
        <v>0</v>
      </c>
      <c r="L39" s="222"/>
      <c r="M39" s="9">
        <f t="shared" si="3"/>
        <v>0</v>
      </c>
      <c r="N39" s="9"/>
      <c r="O39" s="9">
        <f t="shared" si="4"/>
        <v>0</v>
      </c>
    </row>
    <row r="40" spans="1:15" ht="20.100000000000001" hidden="1" customHeight="1">
      <c r="A40" s="214"/>
      <c r="B40" s="27" t="s">
        <v>55</v>
      </c>
      <c r="C40" s="28" t="s">
        <v>56</v>
      </c>
      <c r="D40" s="29"/>
      <c r="E40" s="29"/>
      <c r="F40" s="39"/>
      <c r="G40" s="38"/>
      <c r="H40" s="38"/>
      <c r="I40" s="38"/>
      <c r="J40" s="38"/>
      <c r="K40" s="38">
        <f t="shared" si="10"/>
        <v>0</v>
      </c>
      <c r="L40" s="222"/>
      <c r="M40" s="9">
        <f t="shared" si="3"/>
        <v>0</v>
      </c>
      <c r="N40" s="9"/>
      <c r="O40" s="9">
        <f t="shared" si="4"/>
        <v>0</v>
      </c>
    </row>
    <row r="41" spans="1:15" ht="20.100000000000001" hidden="1" customHeight="1">
      <c r="A41" s="214"/>
      <c r="B41" s="27" t="s">
        <v>57</v>
      </c>
      <c r="C41" s="28" t="s">
        <v>58</v>
      </c>
      <c r="D41" s="29"/>
      <c r="E41" s="29"/>
      <c r="F41" s="39"/>
      <c r="G41" s="38"/>
      <c r="H41" s="38"/>
      <c r="I41" s="38"/>
      <c r="J41" s="38"/>
      <c r="K41" s="38">
        <f t="shared" si="10"/>
        <v>0</v>
      </c>
      <c r="L41" s="222"/>
      <c r="M41" s="9">
        <f t="shared" si="3"/>
        <v>0</v>
      </c>
      <c r="N41" s="9"/>
      <c r="O41" s="9">
        <f t="shared" si="4"/>
        <v>0</v>
      </c>
    </row>
    <row r="42" spans="1:15" ht="20.100000000000001" hidden="1" customHeight="1">
      <c r="A42" s="214"/>
      <c r="B42" s="40" t="s">
        <v>59</v>
      </c>
      <c r="C42" s="28" t="s">
        <v>60</v>
      </c>
      <c r="D42" s="29"/>
      <c r="E42" s="29"/>
      <c r="F42" s="39"/>
      <c r="G42" s="38"/>
      <c r="H42" s="38"/>
      <c r="I42" s="38"/>
      <c r="J42" s="38"/>
      <c r="K42" s="38">
        <f t="shared" si="10"/>
        <v>0</v>
      </c>
      <c r="L42" s="222"/>
      <c r="M42" s="9">
        <f t="shared" si="3"/>
        <v>0</v>
      </c>
      <c r="N42" s="9"/>
      <c r="O42" s="9">
        <f t="shared" si="4"/>
        <v>0</v>
      </c>
    </row>
    <row r="43" spans="1:15" ht="20.100000000000001" hidden="1" customHeight="1">
      <c r="A43" s="214"/>
      <c r="B43" s="40" t="s">
        <v>61</v>
      </c>
      <c r="C43" s="28" t="s">
        <v>62</v>
      </c>
      <c r="D43" s="29"/>
      <c r="E43" s="29"/>
      <c r="F43" s="39"/>
      <c r="G43" s="38" t="s">
        <v>28</v>
      </c>
      <c r="H43" s="38" t="s">
        <v>28</v>
      </c>
      <c r="I43" s="38" t="s">
        <v>28</v>
      </c>
      <c r="J43" s="38" t="s">
        <v>28</v>
      </c>
      <c r="K43" s="38" t="e">
        <f t="shared" si="10"/>
        <v>#VALUE!</v>
      </c>
      <c r="L43" s="222" t="s">
        <v>28</v>
      </c>
      <c r="M43" s="9" t="e">
        <f t="shared" si="3"/>
        <v>#VALUE!</v>
      </c>
      <c r="N43" s="9"/>
      <c r="O43" s="9" t="e">
        <f t="shared" si="4"/>
        <v>#VALUE!</v>
      </c>
    </row>
    <row r="44" spans="1:15" ht="20.100000000000001" hidden="1" customHeight="1">
      <c r="A44" s="216"/>
      <c r="B44" s="27" t="s">
        <v>63</v>
      </c>
      <c r="C44" s="28" t="s">
        <v>64</v>
      </c>
      <c r="D44" s="29"/>
      <c r="E44" s="29"/>
      <c r="F44" s="39"/>
      <c r="G44" s="38"/>
      <c r="H44" s="38"/>
      <c r="I44" s="38"/>
      <c r="J44" s="38"/>
      <c r="K44" s="38">
        <f t="shared" si="10"/>
        <v>0</v>
      </c>
      <c r="L44" s="222"/>
      <c r="M44" s="9">
        <f t="shared" si="3"/>
        <v>0</v>
      </c>
      <c r="N44" s="9"/>
      <c r="O44" s="9">
        <f t="shared" si="4"/>
        <v>0</v>
      </c>
    </row>
    <row r="45" spans="1:15" ht="20.100000000000001" hidden="1" customHeight="1">
      <c r="A45" s="223" t="s">
        <v>65</v>
      </c>
      <c r="B45" s="40"/>
      <c r="C45" s="24" t="s">
        <v>66</v>
      </c>
      <c r="D45" s="25"/>
      <c r="E45" s="25"/>
      <c r="F45" s="39">
        <f t="shared" ref="F45:L45" si="11">F46+F47+F48+F49+F50+F51</f>
        <v>0</v>
      </c>
      <c r="G45" s="39">
        <f t="shared" si="11"/>
        <v>0</v>
      </c>
      <c r="H45" s="39">
        <f t="shared" si="11"/>
        <v>0</v>
      </c>
      <c r="I45" s="39">
        <f t="shared" si="11"/>
        <v>0</v>
      </c>
      <c r="J45" s="39">
        <f t="shared" si="11"/>
        <v>0</v>
      </c>
      <c r="K45" s="39">
        <f t="shared" si="11"/>
        <v>0</v>
      </c>
      <c r="L45" s="221">
        <f t="shared" si="11"/>
        <v>0</v>
      </c>
      <c r="M45" s="9">
        <f t="shared" si="3"/>
        <v>0</v>
      </c>
      <c r="N45" s="9"/>
      <c r="O45" s="9">
        <f t="shared" si="4"/>
        <v>0</v>
      </c>
    </row>
    <row r="46" spans="1:15" ht="20.100000000000001" hidden="1" customHeight="1">
      <c r="A46" s="214"/>
      <c r="B46" s="41" t="s">
        <v>67</v>
      </c>
      <c r="C46" s="28" t="s">
        <v>68</v>
      </c>
      <c r="D46" s="29"/>
      <c r="E46" s="29"/>
      <c r="F46" s="39"/>
      <c r="G46" s="31"/>
      <c r="H46" s="31"/>
      <c r="I46" s="31"/>
      <c r="J46" s="31"/>
      <c r="K46" s="31">
        <f t="shared" ref="K46:K52" si="12">H46-J46</f>
        <v>0</v>
      </c>
      <c r="L46" s="217"/>
      <c r="M46" s="9">
        <f t="shared" si="3"/>
        <v>0</v>
      </c>
      <c r="N46" s="9"/>
      <c r="O46" s="9">
        <f t="shared" si="4"/>
        <v>0</v>
      </c>
    </row>
    <row r="47" spans="1:15" ht="20.100000000000001" hidden="1" customHeight="1">
      <c r="A47" s="223"/>
      <c r="B47" s="40" t="s">
        <v>69</v>
      </c>
      <c r="C47" s="28" t="s">
        <v>70</v>
      </c>
      <c r="D47" s="29"/>
      <c r="E47" s="29"/>
      <c r="F47" s="39"/>
      <c r="G47" s="31"/>
      <c r="H47" s="31"/>
      <c r="I47" s="31"/>
      <c r="J47" s="31"/>
      <c r="K47" s="31">
        <f t="shared" si="12"/>
        <v>0</v>
      </c>
      <c r="L47" s="217"/>
      <c r="M47" s="9">
        <f t="shared" si="3"/>
        <v>0</v>
      </c>
      <c r="N47" s="9"/>
      <c r="O47" s="9">
        <f t="shared" si="4"/>
        <v>0</v>
      </c>
    </row>
    <row r="48" spans="1:15" ht="20.100000000000001" hidden="1" customHeight="1">
      <c r="A48" s="223"/>
      <c r="B48" s="40" t="s">
        <v>71</v>
      </c>
      <c r="C48" s="28" t="s">
        <v>72</v>
      </c>
      <c r="D48" s="29"/>
      <c r="E48" s="29"/>
      <c r="F48" s="39"/>
      <c r="G48" s="31"/>
      <c r="H48" s="31"/>
      <c r="I48" s="31"/>
      <c r="J48" s="31"/>
      <c r="K48" s="31">
        <f t="shared" si="12"/>
        <v>0</v>
      </c>
      <c r="L48" s="217"/>
      <c r="M48" s="9">
        <f t="shared" si="3"/>
        <v>0</v>
      </c>
      <c r="N48" s="9"/>
      <c r="O48" s="9">
        <f t="shared" si="4"/>
        <v>0</v>
      </c>
    </row>
    <row r="49" spans="1:16" ht="20.100000000000001" hidden="1" customHeight="1">
      <c r="A49" s="223"/>
      <c r="B49" s="42" t="s">
        <v>73</v>
      </c>
      <c r="C49" s="28" t="s">
        <v>74</v>
      </c>
      <c r="D49" s="29"/>
      <c r="E49" s="29"/>
      <c r="F49" s="39"/>
      <c r="G49" s="31"/>
      <c r="H49" s="31"/>
      <c r="I49" s="31"/>
      <c r="J49" s="31"/>
      <c r="K49" s="31">
        <f t="shared" si="12"/>
        <v>0</v>
      </c>
      <c r="L49" s="217"/>
      <c r="M49" s="9">
        <f t="shared" si="3"/>
        <v>0</v>
      </c>
      <c r="N49" s="9"/>
      <c r="O49" s="9">
        <f t="shared" si="4"/>
        <v>0</v>
      </c>
    </row>
    <row r="50" spans="1:16" ht="20.100000000000001" hidden="1" customHeight="1">
      <c r="A50" s="223"/>
      <c r="B50" s="42" t="s">
        <v>75</v>
      </c>
      <c r="C50" s="28" t="s">
        <v>76</v>
      </c>
      <c r="D50" s="29"/>
      <c r="E50" s="29"/>
      <c r="F50" s="39"/>
      <c r="G50" s="31"/>
      <c r="H50" s="31"/>
      <c r="I50" s="31"/>
      <c r="J50" s="31"/>
      <c r="K50" s="31">
        <f t="shared" si="12"/>
        <v>0</v>
      </c>
      <c r="L50" s="217"/>
      <c r="M50" s="9">
        <f t="shared" si="3"/>
        <v>0</v>
      </c>
      <c r="N50" s="9"/>
      <c r="O50" s="9">
        <f t="shared" si="4"/>
        <v>0</v>
      </c>
    </row>
    <row r="51" spans="1:16" ht="20.100000000000001" hidden="1" customHeight="1">
      <c r="A51" s="223"/>
      <c r="B51" s="40" t="s">
        <v>77</v>
      </c>
      <c r="C51" s="28" t="s">
        <v>78</v>
      </c>
      <c r="D51" s="29"/>
      <c r="E51" s="29"/>
      <c r="F51" s="39"/>
      <c r="G51" s="31"/>
      <c r="H51" s="31"/>
      <c r="I51" s="31"/>
      <c r="J51" s="31"/>
      <c r="K51" s="31">
        <f t="shared" si="12"/>
        <v>0</v>
      </c>
      <c r="L51" s="217"/>
      <c r="M51" s="9">
        <f t="shared" si="3"/>
        <v>0</v>
      </c>
      <c r="N51" s="9"/>
      <c r="O51" s="9">
        <f t="shared" si="4"/>
        <v>0</v>
      </c>
    </row>
    <row r="52" spans="1:16" ht="20.100000000000001" hidden="1" customHeight="1">
      <c r="A52" s="223"/>
      <c r="B52" s="32" t="s">
        <v>79</v>
      </c>
      <c r="C52" s="43" t="s">
        <v>80</v>
      </c>
      <c r="D52" s="44"/>
      <c r="E52" s="44"/>
      <c r="F52" s="39" t="e">
        <f>H52+I52+J52+K52</f>
        <v>#VALUE!</v>
      </c>
      <c r="G52" s="45" t="s">
        <v>28</v>
      </c>
      <c r="H52" s="45" t="s">
        <v>28</v>
      </c>
      <c r="I52" s="45" t="s">
        <v>28</v>
      </c>
      <c r="J52" s="45" t="s">
        <v>28</v>
      </c>
      <c r="K52" s="31" t="e">
        <f t="shared" si="12"/>
        <v>#VALUE!</v>
      </c>
      <c r="L52" s="224" t="s">
        <v>28</v>
      </c>
      <c r="M52" s="9" t="e">
        <f t="shared" si="3"/>
        <v>#VALUE!</v>
      </c>
      <c r="N52" s="9"/>
      <c r="O52" s="9" t="e">
        <f t="shared" si="4"/>
        <v>#VALUE!</v>
      </c>
    </row>
    <row r="53" spans="1:16" s="22" customFormat="1" ht="30" customHeight="1">
      <c r="A53" s="314" t="s">
        <v>81</v>
      </c>
      <c r="B53" s="315"/>
      <c r="C53" s="19" t="s">
        <v>82</v>
      </c>
      <c r="D53" s="20"/>
      <c r="E53" s="20"/>
      <c r="F53" s="46">
        <f>F54+F65+F66+F69+F77+F81+F84+F85+F86+F87+F88+F89+F90+F91+F92+F93+F94+F95+F96+F97+F98+F102+F103+F104+F74</f>
        <v>25500000</v>
      </c>
      <c r="G53" s="46">
        <f t="shared" ref="G53:L53" si="13">G54+G65+G66+G69+G77+G81+G84+G85+G86+G87+G88+G89+G90+G91+G92+G93+G94+G95+G96+G97+G98+G102+G103+G104+G74</f>
        <v>30514075</v>
      </c>
      <c r="H53" s="46">
        <f t="shared" si="13"/>
        <v>27798244</v>
      </c>
      <c r="I53" s="46">
        <f t="shared" si="13"/>
        <v>27798244</v>
      </c>
      <c r="J53" s="46">
        <f t="shared" si="13"/>
        <v>27798244</v>
      </c>
      <c r="K53" s="46">
        <f t="shared" si="13"/>
        <v>0</v>
      </c>
      <c r="L53" s="225">
        <f t="shared" si="13"/>
        <v>26957230</v>
      </c>
      <c r="M53" s="9">
        <f t="shared" si="3"/>
        <v>0</v>
      </c>
      <c r="N53" s="9"/>
      <c r="O53" s="9">
        <f t="shared" si="4"/>
        <v>0</v>
      </c>
      <c r="P53" s="184"/>
    </row>
    <row r="54" spans="1:16" ht="20.100000000000001" customHeight="1">
      <c r="A54" s="226" t="s">
        <v>83</v>
      </c>
      <c r="B54" s="47"/>
      <c r="C54" s="48" t="s">
        <v>84</v>
      </c>
      <c r="D54" s="49"/>
      <c r="E54" s="49"/>
      <c r="F54" s="50">
        <f t="shared" ref="F54:L54" si="14">F55+F56+F57+F58+F59+F60+F62+F61+F63+F64</f>
        <v>19250000</v>
      </c>
      <c r="G54" s="50">
        <f t="shared" si="14"/>
        <v>18198128</v>
      </c>
      <c r="H54" s="50">
        <f t="shared" si="14"/>
        <v>16645578</v>
      </c>
      <c r="I54" s="50">
        <f t="shared" si="14"/>
        <v>16645578</v>
      </c>
      <c r="J54" s="50">
        <f t="shared" si="14"/>
        <v>16645578</v>
      </c>
      <c r="K54" s="50">
        <f t="shared" si="14"/>
        <v>0</v>
      </c>
      <c r="L54" s="227">
        <f t="shared" si="14"/>
        <v>16276739</v>
      </c>
      <c r="M54" s="9">
        <f t="shared" si="3"/>
        <v>0</v>
      </c>
      <c r="N54" s="9"/>
      <c r="O54" s="9">
        <f t="shared" si="4"/>
        <v>0</v>
      </c>
    </row>
    <row r="55" spans="1:16" ht="20.100000000000001" customHeight="1">
      <c r="A55" s="228"/>
      <c r="B55" s="51" t="s">
        <v>85</v>
      </c>
      <c r="C55" s="52" t="s">
        <v>86</v>
      </c>
      <c r="D55" s="53"/>
      <c r="E55" s="53"/>
      <c r="F55" s="54">
        <f>'[1]70,50'!L13+'[1]70,06'!L13</f>
        <v>10000</v>
      </c>
      <c r="G55" s="54">
        <f>'[1]70,50'!M13+'[1]70,06'!M13</f>
        <v>5000</v>
      </c>
      <c r="H55" s="54">
        <f>'[1]70,50'!N13+'[1]70,06'!N13</f>
        <v>436</v>
      </c>
      <c r="I55" s="54">
        <f>'[1]70,50'!O13+'[1]70,06'!O13</f>
        <v>436</v>
      </c>
      <c r="J55" s="54">
        <f>'[1]70,50'!P13+'[1]70,06'!P13</f>
        <v>436</v>
      </c>
      <c r="K55" s="54">
        <f>'[1]70,50'!Q13+'[1]70,06'!Q13</f>
        <v>0</v>
      </c>
      <c r="L55" s="229">
        <f>'[1]70,50'!R13+'[1]70,06'!R13</f>
        <v>436</v>
      </c>
      <c r="M55" s="9">
        <f t="shared" si="3"/>
        <v>0</v>
      </c>
      <c r="N55" s="9"/>
      <c r="O55" s="9">
        <f t="shared" si="4"/>
        <v>0</v>
      </c>
    </row>
    <row r="56" spans="1:16" ht="17.25" customHeight="1">
      <c r="A56" s="228"/>
      <c r="B56" s="51" t="s">
        <v>87</v>
      </c>
      <c r="C56" s="52" t="s">
        <v>88</v>
      </c>
      <c r="D56" s="53"/>
      <c r="E56" s="53"/>
      <c r="F56" s="54">
        <f>'[1]70,50'!L14</f>
        <v>10000</v>
      </c>
      <c r="G56" s="54">
        <f>'[1]70,50'!M14</f>
        <v>10000</v>
      </c>
      <c r="H56" s="54">
        <f>'[1]70,50'!N14</f>
        <v>8312</v>
      </c>
      <c r="I56" s="54">
        <f>'[1]70,50'!O14</f>
        <v>8312</v>
      </c>
      <c r="J56" s="54">
        <f>'[1]70,50'!P14</f>
        <v>8312</v>
      </c>
      <c r="K56" s="54">
        <f>'[1]70,50'!Q14</f>
        <v>0</v>
      </c>
      <c r="L56" s="229">
        <f>'[1]70,50'!R14</f>
        <v>8312</v>
      </c>
      <c r="M56" s="9">
        <f t="shared" si="3"/>
        <v>0</v>
      </c>
      <c r="N56" s="9"/>
      <c r="O56" s="9">
        <f t="shared" si="4"/>
        <v>0</v>
      </c>
    </row>
    <row r="57" spans="1:16" ht="17.25" customHeight="1">
      <c r="A57" s="228"/>
      <c r="B57" s="51" t="s">
        <v>89</v>
      </c>
      <c r="C57" s="52" t="s">
        <v>90</v>
      </c>
      <c r="D57" s="53"/>
      <c r="E57" s="53"/>
      <c r="F57" s="54">
        <f>'[1]70,06'!L14+'[1]70,50'!L15</f>
        <v>11500000</v>
      </c>
      <c r="G57" s="54">
        <f>'[1]70,06'!M14+'[1]70,50'!M15</f>
        <v>10240000</v>
      </c>
      <c r="H57" s="54">
        <f>'[1]70,06'!N14+'[1]70,50'!N15</f>
        <v>9329016</v>
      </c>
      <c r="I57" s="54">
        <f>'[1]70,06'!O14+'[1]70,50'!O15</f>
        <v>9329016</v>
      </c>
      <c r="J57" s="54">
        <f>'[1]70,06'!P14+'[1]70,50'!P15</f>
        <v>9329016</v>
      </c>
      <c r="K57" s="54">
        <f>'[1]70,06'!Q14+'[1]70,50'!Q15</f>
        <v>0</v>
      </c>
      <c r="L57" s="229">
        <f>'[1]70,06'!R14+'[1]70,50'!R15</f>
        <v>9334809</v>
      </c>
      <c r="M57" s="9">
        <f t="shared" si="3"/>
        <v>0</v>
      </c>
      <c r="N57" s="9"/>
      <c r="O57" s="9">
        <f t="shared" si="4"/>
        <v>0</v>
      </c>
    </row>
    <row r="58" spans="1:16" ht="17.25" customHeight="1">
      <c r="A58" s="228"/>
      <c r="B58" s="51" t="s">
        <v>91</v>
      </c>
      <c r="C58" s="52" t="s">
        <v>92</v>
      </c>
      <c r="D58" s="53"/>
      <c r="E58" s="53"/>
      <c r="F58" s="54">
        <f>'[1]70,50'!L16</f>
        <v>7000000</v>
      </c>
      <c r="G58" s="54">
        <f>'[1]70,50'!M16</f>
        <v>6354128</v>
      </c>
      <c r="H58" s="54">
        <f>'[1]70,50'!N16</f>
        <v>5987026</v>
      </c>
      <c r="I58" s="54">
        <f>'[1]70,50'!O16</f>
        <v>5987026</v>
      </c>
      <c r="J58" s="54">
        <f>'[1]70,50'!P16</f>
        <v>5987026</v>
      </c>
      <c r="K58" s="54">
        <f>'[1]70,50'!Q16</f>
        <v>0</v>
      </c>
      <c r="L58" s="229">
        <f>'[1]70,50'!R16</f>
        <v>5684194</v>
      </c>
      <c r="M58" s="9">
        <f>I58-J58-K58</f>
        <v>0</v>
      </c>
      <c r="N58" s="9"/>
      <c r="O58" s="9">
        <f t="shared" si="4"/>
        <v>0</v>
      </c>
    </row>
    <row r="59" spans="1:16" ht="17.25" hidden="1" customHeight="1">
      <c r="A59" s="228"/>
      <c r="B59" s="51" t="s">
        <v>93</v>
      </c>
      <c r="C59" s="52" t="s">
        <v>94</v>
      </c>
      <c r="D59" s="53"/>
      <c r="E59" s="53"/>
      <c r="F59" s="54"/>
      <c r="G59" s="55"/>
      <c r="H59" s="55"/>
      <c r="I59" s="55"/>
      <c r="J59" s="55"/>
      <c r="K59" s="55">
        <v>0</v>
      </c>
      <c r="L59" s="230"/>
      <c r="M59" s="9">
        <f t="shared" si="3"/>
        <v>0</v>
      </c>
      <c r="N59" s="9"/>
      <c r="O59" s="9">
        <f t="shared" si="4"/>
        <v>0</v>
      </c>
    </row>
    <row r="60" spans="1:16" ht="17.25" customHeight="1">
      <c r="A60" s="228"/>
      <c r="B60" s="51" t="s">
        <v>95</v>
      </c>
      <c r="C60" s="52" t="s">
        <v>96</v>
      </c>
      <c r="D60" s="53"/>
      <c r="E60" s="53"/>
      <c r="F60" s="54">
        <f>'[1]70,06'!L15+'[1]70,50'!L17</f>
        <v>30000</v>
      </c>
      <c r="G60" s="54">
        <f>'[1]70,06'!M15+'[1]70,50'!M17</f>
        <v>5000</v>
      </c>
      <c r="H60" s="54">
        <f>'[1]70,06'!N15+'[1]70,50'!N17</f>
        <v>3981</v>
      </c>
      <c r="I60" s="54">
        <f>'[1]70,06'!O15+'[1]70,50'!O17</f>
        <v>3981</v>
      </c>
      <c r="J60" s="54">
        <f>'[1]70,06'!P15+'[1]70,50'!P17</f>
        <v>3981</v>
      </c>
      <c r="K60" s="54">
        <f>'[1]70,06'!Q15+'[1]70,50'!Q17</f>
        <v>0</v>
      </c>
      <c r="L60" s="229">
        <f>'[1]70,06'!R15+'[1]70,50'!R17</f>
        <v>3981</v>
      </c>
      <c r="M60" s="9">
        <f t="shared" si="3"/>
        <v>0</v>
      </c>
      <c r="N60" s="9"/>
      <c r="O60" s="9">
        <f t="shared" si="4"/>
        <v>0</v>
      </c>
    </row>
    <row r="61" spans="1:16" ht="17.25" hidden="1" customHeight="1">
      <c r="A61" s="228"/>
      <c r="B61" s="51" t="s">
        <v>97</v>
      </c>
      <c r="C61" s="52" t="s">
        <v>98</v>
      </c>
      <c r="D61" s="53"/>
      <c r="E61" s="53"/>
      <c r="F61" s="54"/>
      <c r="G61" s="55"/>
      <c r="H61" s="55"/>
      <c r="I61" s="55"/>
      <c r="J61" s="55"/>
      <c r="K61" s="55">
        <v>0</v>
      </c>
      <c r="L61" s="230"/>
      <c r="M61" s="9">
        <f t="shared" si="3"/>
        <v>0</v>
      </c>
      <c r="N61" s="9"/>
      <c r="O61" s="9">
        <f t="shared" si="4"/>
        <v>0</v>
      </c>
    </row>
    <row r="62" spans="1:16" ht="15" customHeight="1">
      <c r="A62" s="228"/>
      <c r="B62" s="51" t="s">
        <v>99</v>
      </c>
      <c r="C62" s="52" t="s">
        <v>100</v>
      </c>
      <c r="D62" s="53"/>
      <c r="E62" s="53"/>
      <c r="F62" s="54">
        <f>'[1]70,50'!L18</f>
        <v>50000</v>
      </c>
      <c r="G62" s="54">
        <f>'[1]70,50'!M18</f>
        <v>449000</v>
      </c>
      <c r="H62" s="54">
        <f>'[1]70,50'!N18</f>
        <v>437224</v>
      </c>
      <c r="I62" s="54">
        <f>'[1]70,50'!O18</f>
        <v>437224</v>
      </c>
      <c r="J62" s="54">
        <f>'[1]70,50'!P18</f>
        <v>437224</v>
      </c>
      <c r="K62" s="54">
        <f>'[1]70,50'!Q18</f>
        <v>0</v>
      </c>
      <c r="L62" s="229">
        <f>'[1]70,50'!R18</f>
        <v>437224</v>
      </c>
      <c r="M62" s="9">
        <f t="shared" si="3"/>
        <v>0</v>
      </c>
      <c r="N62" s="9"/>
      <c r="O62" s="9">
        <f t="shared" si="4"/>
        <v>0</v>
      </c>
    </row>
    <row r="63" spans="1:16" ht="15" customHeight="1">
      <c r="A63" s="228"/>
      <c r="B63" s="56" t="s">
        <v>101</v>
      </c>
      <c r="C63" s="52" t="s">
        <v>102</v>
      </c>
      <c r="D63" s="53"/>
      <c r="E63" s="53"/>
      <c r="F63" s="54">
        <f>'[1]70,50'!L19</f>
        <v>50000</v>
      </c>
      <c r="G63" s="54">
        <f>'[1]70,50'!M19</f>
        <v>140000</v>
      </c>
      <c r="H63" s="54">
        <f>'[1]70,50'!N19</f>
        <v>43786</v>
      </c>
      <c r="I63" s="54">
        <f>'[1]70,50'!O19</f>
        <v>43786</v>
      </c>
      <c r="J63" s="54">
        <f>'[1]70,50'!P19</f>
        <v>43786</v>
      </c>
      <c r="K63" s="54">
        <f>'[1]70,50'!Q19</f>
        <v>0</v>
      </c>
      <c r="L63" s="229">
        <f>'[1]70,50'!R19</f>
        <v>45108</v>
      </c>
      <c r="M63" s="9">
        <f t="shared" si="3"/>
        <v>0</v>
      </c>
      <c r="N63" s="9"/>
      <c r="O63" s="9">
        <f t="shared" si="4"/>
        <v>0</v>
      </c>
    </row>
    <row r="64" spans="1:16" ht="15" customHeight="1">
      <c r="A64" s="228"/>
      <c r="B64" s="51" t="s">
        <v>103</v>
      </c>
      <c r="C64" s="52" t="s">
        <v>104</v>
      </c>
      <c r="D64" s="53"/>
      <c r="E64" s="53"/>
      <c r="F64" s="54">
        <f>'[1]70,06'!L16+'[1]70,50'!L20</f>
        <v>600000</v>
      </c>
      <c r="G64" s="54">
        <f>'[1]70,06'!M16+'[1]70,50'!M20</f>
        <v>995000</v>
      </c>
      <c r="H64" s="54">
        <f>'[1]70,06'!N16+'[1]70,50'!N20</f>
        <v>835797</v>
      </c>
      <c r="I64" s="54">
        <f>'[1]70,06'!O16+'[1]70,50'!O20</f>
        <v>835797</v>
      </c>
      <c r="J64" s="54">
        <f>'[1]70,06'!P16+'[1]70,50'!P20</f>
        <v>835797</v>
      </c>
      <c r="K64" s="54">
        <f>'[1]70,06'!Q16+'[1]70,50'!Q20</f>
        <v>0</v>
      </c>
      <c r="L64" s="229">
        <f>'[1]70,06'!R16+'[1]70,50'!R20</f>
        <v>762675</v>
      </c>
      <c r="M64" s="9">
        <f t="shared" si="3"/>
        <v>0</v>
      </c>
      <c r="N64" s="9"/>
      <c r="O64" s="9">
        <f t="shared" si="4"/>
        <v>0</v>
      </c>
    </row>
    <row r="65" spans="1:15" ht="15" customHeight="1">
      <c r="A65" s="231" t="s">
        <v>105</v>
      </c>
      <c r="B65" s="47"/>
      <c r="C65" s="48" t="s">
        <v>106</v>
      </c>
      <c r="D65" s="49"/>
      <c r="E65" s="49"/>
      <c r="F65" s="50">
        <f>'[1]70,50'!L21</f>
        <v>2500000</v>
      </c>
      <c r="G65" s="50">
        <f>'[1]70,50'!M21</f>
        <v>4696000</v>
      </c>
      <c r="H65" s="50">
        <f>'[1]70,50'!N21</f>
        <v>4387264</v>
      </c>
      <c r="I65" s="50">
        <f>'[1]70,50'!O21</f>
        <v>4387264</v>
      </c>
      <c r="J65" s="50">
        <f>'[1]70,50'!P21</f>
        <v>4387264</v>
      </c>
      <c r="K65" s="50">
        <f>'[1]70,50'!Q21</f>
        <v>0</v>
      </c>
      <c r="L65" s="227">
        <f>'[1]70,50'!R21</f>
        <v>4263188</v>
      </c>
      <c r="M65" s="9">
        <f t="shared" si="3"/>
        <v>0</v>
      </c>
      <c r="N65" s="9"/>
      <c r="O65" s="9">
        <f t="shared" si="4"/>
        <v>0</v>
      </c>
    </row>
    <row r="66" spans="1:15" ht="17.25" hidden="1" customHeight="1">
      <c r="A66" s="231" t="s">
        <v>107</v>
      </c>
      <c r="B66" s="58"/>
      <c r="C66" s="48" t="s">
        <v>108</v>
      </c>
      <c r="D66" s="49"/>
      <c r="E66" s="49"/>
      <c r="F66" s="50">
        <f t="shared" ref="F66:L66" si="15">F67+F68</f>
        <v>0</v>
      </c>
      <c r="G66" s="50">
        <f t="shared" si="15"/>
        <v>0</v>
      </c>
      <c r="H66" s="50">
        <f t="shared" si="15"/>
        <v>0</v>
      </c>
      <c r="I66" s="50">
        <f t="shared" si="15"/>
        <v>0</v>
      </c>
      <c r="J66" s="50">
        <f t="shared" si="15"/>
        <v>0</v>
      </c>
      <c r="K66" s="50">
        <f t="shared" si="15"/>
        <v>0</v>
      </c>
      <c r="L66" s="227">
        <f t="shared" si="15"/>
        <v>0</v>
      </c>
      <c r="M66" s="9">
        <f t="shared" si="3"/>
        <v>0</v>
      </c>
      <c r="N66" s="9"/>
      <c r="O66" s="9">
        <f t="shared" si="4"/>
        <v>0</v>
      </c>
    </row>
    <row r="67" spans="1:15" ht="17.25" hidden="1" customHeight="1">
      <c r="A67" s="232"/>
      <c r="B67" s="56" t="s">
        <v>109</v>
      </c>
      <c r="C67" s="52" t="s">
        <v>110</v>
      </c>
      <c r="D67" s="53"/>
      <c r="E67" s="53"/>
      <c r="F67" s="54"/>
      <c r="G67" s="55"/>
      <c r="H67" s="55"/>
      <c r="I67" s="55"/>
      <c r="J67" s="55"/>
      <c r="K67" s="55">
        <f>H67-J67</f>
        <v>0</v>
      </c>
      <c r="L67" s="230"/>
      <c r="M67" s="9">
        <f t="shared" si="3"/>
        <v>0</v>
      </c>
      <c r="N67" s="9"/>
      <c r="O67" s="9">
        <f t="shared" si="4"/>
        <v>0</v>
      </c>
    </row>
    <row r="68" spans="1:15" ht="17.25" hidden="1" customHeight="1">
      <c r="A68" s="232"/>
      <c r="B68" s="56" t="s">
        <v>111</v>
      </c>
      <c r="C68" s="52" t="s">
        <v>112</v>
      </c>
      <c r="D68" s="53"/>
      <c r="E68" s="53"/>
      <c r="F68" s="54"/>
      <c r="G68" s="55"/>
      <c r="H68" s="55"/>
      <c r="I68" s="55"/>
      <c r="J68" s="55"/>
      <c r="K68" s="55">
        <f>H68-J68</f>
        <v>0</v>
      </c>
      <c r="L68" s="230"/>
      <c r="M68" s="9">
        <f t="shared" si="3"/>
        <v>0</v>
      </c>
      <c r="N68" s="9"/>
      <c r="O68" s="9">
        <f t="shared" si="4"/>
        <v>0</v>
      </c>
    </row>
    <row r="69" spans="1:15" ht="15" hidden="1" customHeight="1">
      <c r="A69" s="231" t="s">
        <v>113</v>
      </c>
      <c r="B69" s="58"/>
      <c r="C69" s="48" t="s">
        <v>114</v>
      </c>
      <c r="D69" s="49"/>
      <c r="E69" s="49"/>
      <c r="F69" s="50">
        <f t="shared" ref="F69:L69" si="16">F70+F71+F72+F73</f>
        <v>0</v>
      </c>
      <c r="G69" s="50">
        <f t="shared" si="16"/>
        <v>0</v>
      </c>
      <c r="H69" s="50">
        <f t="shared" si="16"/>
        <v>0</v>
      </c>
      <c r="I69" s="50">
        <f t="shared" si="16"/>
        <v>0</v>
      </c>
      <c r="J69" s="50">
        <f t="shared" si="16"/>
        <v>0</v>
      </c>
      <c r="K69" s="50">
        <f t="shared" si="16"/>
        <v>0</v>
      </c>
      <c r="L69" s="227">
        <f t="shared" si="16"/>
        <v>0</v>
      </c>
      <c r="M69" s="9">
        <f t="shared" si="3"/>
        <v>0</v>
      </c>
      <c r="N69" s="9"/>
      <c r="O69" s="9">
        <f t="shared" si="4"/>
        <v>0</v>
      </c>
    </row>
    <row r="70" spans="1:15" ht="12.75" hidden="1" customHeight="1">
      <c r="A70" s="228"/>
      <c r="B70" s="51" t="s">
        <v>115</v>
      </c>
      <c r="C70" s="52" t="s">
        <v>116</v>
      </c>
      <c r="D70" s="53"/>
      <c r="E70" s="53"/>
      <c r="F70" s="54"/>
      <c r="G70" s="55"/>
      <c r="H70" s="55"/>
      <c r="I70" s="55"/>
      <c r="J70" s="55"/>
      <c r="K70" s="55">
        <f>H70-J70</f>
        <v>0</v>
      </c>
      <c r="L70" s="230"/>
      <c r="M70" s="9">
        <f t="shared" si="3"/>
        <v>0</v>
      </c>
      <c r="N70" s="9"/>
      <c r="O70" s="9">
        <f t="shared" si="4"/>
        <v>0</v>
      </c>
    </row>
    <row r="71" spans="1:15" ht="17.25" hidden="1" customHeight="1">
      <c r="A71" s="228"/>
      <c r="B71" s="51" t="s">
        <v>117</v>
      </c>
      <c r="C71" s="52" t="s">
        <v>118</v>
      </c>
      <c r="D71" s="53"/>
      <c r="E71" s="53"/>
      <c r="F71" s="54"/>
      <c r="G71" s="55"/>
      <c r="H71" s="55"/>
      <c r="I71" s="55"/>
      <c r="J71" s="55"/>
      <c r="K71" s="55">
        <f>H71-J71</f>
        <v>0</v>
      </c>
      <c r="L71" s="230"/>
      <c r="M71" s="9">
        <f t="shared" si="3"/>
        <v>0</v>
      </c>
      <c r="N71" s="9"/>
      <c r="O71" s="9">
        <f t="shared" si="4"/>
        <v>0</v>
      </c>
    </row>
    <row r="72" spans="1:15" ht="16.5" hidden="1" customHeight="1">
      <c r="A72" s="228"/>
      <c r="B72" s="51" t="s">
        <v>119</v>
      </c>
      <c r="C72" s="52" t="s">
        <v>120</v>
      </c>
      <c r="D72" s="53"/>
      <c r="E72" s="53"/>
      <c r="F72" s="54"/>
      <c r="G72" s="55"/>
      <c r="H72" s="55"/>
      <c r="I72" s="55"/>
      <c r="J72" s="55"/>
      <c r="K72" s="55">
        <f>H72-J72</f>
        <v>0</v>
      </c>
      <c r="L72" s="230"/>
      <c r="M72" s="9">
        <f t="shared" si="3"/>
        <v>0</v>
      </c>
      <c r="N72" s="9"/>
      <c r="O72" s="9">
        <f t="shared" si="4"/>
        <v>0</v>
      </c>
    </row>
    <row r="73" spans="1:15" ht="14.25" hidden="1" customHeight="1">
      <c r="A73" s="228"/>
      <c r="B73" s="51" t="s">
        <v>121</v>
      </c>
      <c r="C73" s="52" t="s">
        <v>122</v>
      </c>
      <c r="D73" s="53"/>
      <c r="E73" s="53"/>
      <c r="F73" s="54"/>
      <c r="G73" s="55"/>
      <c r="H73" s="55"/>
      <c r="I73" s="55"/>
      <c r="J73" s="55"/>
      <c r="K73" s="55">
        <f>H73-J73</f>
        <v>0</v>
      </c>
      <c r="L73" s="230"/>
      <c r="M73" s="9">
        <f t="shared" si="3"/>
        <v>0</v>
      </c>
      <c r="N73" s="9"/>
      <c r="O73" s="9">
        <f t="shared" si="4"/>
        <v>0</v>
      </c>
    </row>
    <row r="74" spans="1:15" ht="14.25" hidden="1" customHeight="1">
      <c r="A74" s="228"/>
      <c r="B74" s="59" t="s">
        <v>123</v>
      </c>
      <c r="C74" s="60" t="s">
        <v>124</v>
      </c>
      <c r="D74" s="61"/>
      <c r="E74" s="61"/>
      <c r="F74" s="62">
        <f>F75+F76</f>
        <v>0</v>
      </c>
      <c r="G74" s="62">
        <f t="shared" ref="G74:L74" si="17">G75+G76</f>
        <v>0</v>
      </c>
      <c r="H74" s="62">
        <f t="shared" si="17"/>
        <v>0</v>
      </c>
      <c r="I74" s="62">
        <f t="shared" si="17"/>
        <v>0</v>
      </c>
      <c r="J74" s="62">
        <f t="shared" si="17"/>
        <v>0</v>
      </c>
      <c r="K74" s="62">
        <f t="shared" si="17"/>
        <v>0</v>
      </c>
      <c r="L74" s="233">
        <f t="shared" si="17"/>
        <v>0</v>
      </c>
      <c r="M74" s="9">
        <f t="shared" si="3"/>
        <v>0</v>
      </c>
      <c r="O74" s="9">
        <f t="shared" si="4"/>
        <v>0</v>
      </c>
    </row>
    <row r="75" spans="1:15" ht="14.25" hidden="1" customHeight="1">
      <c r="A75" s="228"/>
      <c r="B75" s="51" t="s">
        <v>117</v>
      </c>
      <c r="C75" s="52" t="s">
        <v>125</v>
      </c>
      <c r="D75" s="53"/>
      <c r="E75" s="53"/>
      <c r="F75" s="54">
        <f>'[1]70,50'!L23</f>
        <v>0</v>
      </c>
      <c r="G75" s="54">
        <f>'[1]70,50'!M23</f>
        <v>0</v>
      </c>
      <c r="H75" s="54">
        <f>'[1]70,50'!N23</f>
        <v>0</v>
      </c>
      <c r="I75" s="54">
        <f>'[1]70,50'!O23</f>
        <v>0</v>
      </c>
      <c r="J75" s="54">
        <f>'[1]70,50'!P23</f>
        <v>0</v>
      </c>
      <c r="K75" s="54">
        <f>'[1]70,50'!Q23</f>
        <v>0</v>
      </c>
      <c r="L75" s="229">
        <f>'[1]70,50'!R23</f>
        <v>0</v>
      </c>
      <c r="M75" s="9">
        <f t="shared" si="3"/>
        <v>0</v>
      </c>
      <c r="O75" s="9">
        <f t="shared" si="4"/>
        <v>0</v>
      </c>
    </row>
    <row r="76" spans="1:15" ht="14.25" hidden="1" customHeight="1">
      <c r="A76" s="228"/>
      <c r="B76" s="51" t="s">
        <v>126</v>
      </c>
      <c r="C76" s="52" t="s">
        <v>122</v>
      </c>
      <c r="D76" s="53"/>
      <c r="E76" s="53"/>
      <c r="F76" s="54">
        <f>'[1]70,50'!L24</f>
        <v>0</v>
      </c>
      <c r="G76" s="54">
        <f>'[1]70,50'!M24</f>
        <v>0</v>
      </c>
      <c r="H76" s="54">
        <f>'[1]70,50'!N24</f>
        <v>0</v>
      </c>
      <c r="I76" s="54">
        <f>'[1]70,50'!O24</f>
        <v>0</v>
      </c>
      <c r="J76" s="54">
        <f>'[1]70,50'!P24</f>
        <v>0</v>
      </c>
      <c r="K76" s="54">
        <f>'[1]70,50'!Q24</f>
        <v>0</v>
      </c>
      <c r="L76" s="229">
        <f>'[1]70,50'!R24</f>
        <v>0</v>
      </c>
      <c r="M76" s="9">
        <f t="shared" si="3"/>
        <v>0</v>
      </c>
      <c r="O76" s="9">
        <f t="shared" si="4"/>
        <v>0</v>
      </c>
    </row>
    <row r="77" spans="1:15" ht="17.25" customHeight="1">
      <c r="A77" s="234" t="s">
        <v>127</v>
      </c>
      <c r="B77" s="58"/>
      <c r="C77" s="48" t="s">
        <v>128</v>
      </c>
      <c r="D77" s="49"/>
      <c r="E77" s="49"/>
      <c r="F77" s="50">
        <f t="shared" ref="F77:L77" si="18">F78+F79+F80</f>
        <v>100000</v>
      </c>
      <c r="G77" s="50">
        <f t="shared" si="18"/>
        <v>20000</v>
      </c>
      <c r="H77" s="50">
        <f t="shared" si="18"/>
        <v>10279</v>
      </c>
      <c r="I77" s="50">
        <f t="shared" si="18"/>
        <v>10279</v>
      </c>
      <c r="J77" s="50">
        <f t="shared" si="18"/>
        <v>10279</v>
      </c>
      <c r="K77" s="50">
        <f t="shared" si="18"/>
        <v>0</v>
      </c>
      <c r="L77" s="227">
        <f t="shared" si="18"/>
        <v>0</v>
      </c>
      <c r="M77" s="9">
        <f t="shared" si="3"/>
        <v>0</v>
      </c>
      <c r="O77" s="9">
        <f t="shared" si="4"/>
        <v>0</v>
      </c>
    </row>
    <row r="78" spans="1:15" ht="17.25" hidden="1" customHeight="1">
      <c r="A78" s="228"/>
      <c r="B78" s="51" t="s">
        <v>129</v>
      </c>
      <c r="C78" s="52" t="s">
        <v>130</v>
      </c>
      <c r="D78" s="53"/>
      <c r="E78" s="53"/>
      <c r="F78" s="54"/>
      <c r="G78" s="55"/>
      <c r="H78" s="55"/>
      <c r="I78" s="55"/>
      <c r="J78" s="55"/>
      <c r="K78" s="55">
        <f>H78-J78</f>
        <v>0</v>
      </c>
      <c r="L78" s="230"/>
      <c r="M78" s="9">
        <f t="shared" si="3"/>
        <v>0</v>
      </c>
      <c r="O78" s="9">
        <f t="shared" si="4"/>
        <v>0</v>
      </c>
    </row>
    <row r="79" spans="1:15" ht="17.25" hidden="1" customHeight="1">
      <c r="A79" s="228"/>
      <c r="B79" s="51" t="s">
        <v>131</v>
      </c>
      <c r="C79" s="52" t="s">
        <v>132</v>
      </c>
      <c r="D79" s="53"/>
      <c r="E79" s="53"/>
      <c r="F79" s="54"/>
      <c r="G79" s="55"/>
      <c r="H79" s="55"/>
      <c r="I79" s="55"/>
      <c r="J79" s="55"/>
      <c r="K79" s="55">
        <f>H79-J79</f>
        <v>0</v>
      </c>
      <c r="L79" s="230"/>
      <c r="M79" s="9">
        <f t="shared" si="3"/>
        <v>0</v>
      </c>
      <c r="O79" s="9">
        <f t="shared" si="4"/>
        <v>0</v>
      </c>
    </row>
    <row r="80" spans="1:15" ht="17.25" customHeight="1">
      <c r="A80" s="228"/>
      <c r="B80" s="51" t="s">
        <v>133</v>
      </c>
      <c r="C80" s="52" t="s">
        <v>134</v>
      </c>
      <c r="D80" s="53"/>
      <c r="E80" s="53"/>
      <c r="F80" s="54">
        <f>'[1]70,03,30,bl'!L15+'[1]70,50'!L26</f>
        <v>100000</v>
      </c>
      <c r="G80" s="54">
        <f>'[1]70,03,30,bl'!M15+'[1]70,50'!M26</f>
        <v>20000</v>
      </c>
      <c r="H80" s="54">
        <f>'[1]70,03,30,bl'!N15+'[1]70,50'!N26</f>
        <v>10279</v>
      </c>
      <c r="I80" s="54">
        <f>'[1]70,03,30,bl'!O15+'[1]70,50'!O26</f>
        <v>10279</v>
      </c>
      <c r="J80" s="54">
        <f>'[1]70,03,30,bl'!P15+'[1]70,50'!P26</f>
        <v>10279</v>
      </c>
      <c r="K80" s="54">
        <f>'[1]70,03,30,bl'!Q15+'[1]70,50'!Q26</f>
        <v>0</v>
      </c>
      <c r="L80" s="229">
        <f>'[1]70,03,30,bl'!R15+'[1]70,50'!R26</f>
        <v>0</v>
      </c>
      <c r="M80" s="9">
        <f t="shared" ref="M80:M143" si="19">I80-J80-K80</f>
        <v>0</v>
      </c>
      <c r="O80" s="9">
        <f t="shared" ref="O80:O143" si="20">I80-H80</f>
        <v>0</v>
      </c>
    </row>
    <row r="81" spans="1:15" ht="17.25" hidden="1" customHeight="1">
      <c r="A81" s="235" t="s">
        <v>135</v>
      </c>
      <c r="B81" s="58"/>
      <c r="C81" s="48" t="s">
        <v>136</v>
      </c>
      <c r="D81" s="49"/>
      <c r="E81" s="49"/>
      <c r="F81" s="50"/>
      <c r="G81" s="55">
        <f t="shared" ref="G81:G101" si="21">J81</f>
        <v>0</v>
      </c>
      <c r="H81" s="50">
        <f>H82+H83</f>
        <v>0</v>
      </c>
      <c r="I81" s="50">
        <f>I82+I83</f>
        <v>0</v>
      </c>
      <c r="J81" s="50">
        <f>J82+J83</f>
        <v>0</v>
      </c>
      <c r="K81" s="50">
        <f>K82+K83</f>
        <v>0</v>
      </c>
      <c r="L81" s="227">
        <f>L82+L83</f>
        <v>0</v>
      </c>
      <c r="M81" s="9">
        <f t="shared" si="19"/>
        <v>0</v>
      </c>
      <c r="O81" s="9">
        <f t="shared" si="20"/>
        <v>0</v>
      </c>
    </row>
    <row r="82" spans="1:15" ht="17.25" hidden="1" customHeight="1">
      <c r="A82" s="228"/>
      <c r="B82" s="51" t="s">
        <v>137</v>
      </c>
      <c r="C82" s="52" t="s">
        <v>138</v>
      </c>
      <c r="D82" s="53"/>
      <c r="E82" s="53"/>
      <c r="F82" s="54"/>
      <c r="G82" s="55">
        <f t="shared" si="21"/>
        <v>0</v>
      </c>
      <c r="H82" s="55"/>
      <c r="I82" s="55"/>
      <c r="J82" s="55"/>
      <c r="K82" s="55">
        <f t="shared" ref="K82:K97" si="22">H82-J82</f>
        <v>0</v>
      </c>
      <c r="L82" s="230"/>
      <c r="M82" s="9">
        <f t="shared" si="19"/>
        <v>0</v>
      </c>
      <c r="O82" s="9">
        <f t="shared" si="20"/>
        <v>0</v>
      </c>
    </row>
    <row r="83" spans="1:15" ht="17.25" hidden="1" customHeight="1">
      <c r="A83" s="228"/>
      <c r="B83" s="51" t="s">
        <v>139</v>
      </c>
      <c r="C83" s="52" t="s">
        <v>140</v>
      </c>
      <c r="D83" s="53"/>
      <c r="E83" s="53"/>
      <c r="F83" s="54"/>
      <c r="G83" s="55">
        <f t="shared" si="21"/>
        <v>0</v>
      </c>
      <c r="H83" s="55"/>
      <c r="I83" s="55"/>
      <c r="J83" s="55"/>
      <c r="K83" s="55">
        <f t="shared" si="22"/>
        <v>0</v>
      </c>
      <c r="L83" s="230"/>
      <c r="M83" s="9">
        <f t="shared" si="19"/>
        <v>0</v>
      </c>
      <c r="O83" s="9">
        <f t="shared" si="20"/>
        <v>0</v>
      </c>
    </row>
    <row r="84" spans="1:15" ht="17.25" hidden="1" customHeight="1">
      <c r="A84" s="316" t="s">
        <v>141</v>
      </c>
      <c r="B84" s="317"/>
      <c r="C84" s="48" t="s">
        <v>142</v>
      </c>
      <c r="D84" s="49"/>
      <c r="E84" s="49"/>
      <c r="F84" s="50"/>
      <c r="G84" s="55">
        <f t="shared" si="21"/>
        <v>0</v>
      </c>
      <c r="H84" s="63"/>
      <c r="I84" s="63"/>
      <c r="J84" s="63"/>
      <c r="K84" s="63">
        <f t="shared" si="22"/>
        <v>0</v>
      </c>
      <c r="L84" s="236"/>
      <c r="M84" s="9">
        <f t="shared" si="19"/>
        <v>0</v>
      </c>
      <c r="O84" s="9">
        <f t="shared" si="20"/>
        <v>0</v>
      </c>
    </row>
    <row r="85" spans="1:15" ht="17.25" hidden="1" customHeight="1">
      <c r="A85" s="316" t="s">
        <v>143</v>
      </c>
      <c r="B85" s="317"/>
      <c r="C85" s="48" t="s">
        <v>144</v>
      </c>
      <c r="D85" s="49"/>
      <c r="E85" s="49"/>
      <c r="F85" s="50"/>
      <c r="G85" s="55">
        <f t="shared" si="21"/>
        <v>0</v>
      </c>
      <c r="H85" s="63"/>
      <c r="I85" s="63"/>
      <c r="J85" s="63"/>
      <c r="K85" s="63">
        <f t="shared" si="22"/>
        <v>0</v>
      </c>
      <c r="L85" s="236"/>
      <c r="M85" s="9">
        <f t="shared" si="19"/>
        <v>0</v>
      </c>
      <c r="O85" s="9">
        <f t="shared" si="20"/>
        <v>0</v>
      </c>
    </row>
    <row r="86" spans="1:15" ht="17.25" hidden="1" customHeight="1">
      <c r="A86" s="231" t="s">
        <v>145</v>
      </c>
      <c r="B86" s="58"/>
      <c r="C86" s="48" t="s">
        <v>146</v>
      </c>
      <c r="D86" s="49"/>
      <c r="E86" s="49"/>
      <c r="F86" s="50"/>
      <c r="G86" s="55">
        <f t="shared" si="21"/>
        <v>0</v>
      </c>
      <c r="H86" s="63"/>
      <c r="I86" s="63"/>
      <c r="J86" s="63"/>
      <c r="K86" s="63">
        <f t="shared" si="22"/>
        <v>0</v>
      </c>
      <c r="L86" s="236"/>
      <c r="M86" s="9">
        <f t="shared" si="19"/>
        <v>0</v>
      </c>
      <c r="O86" s="9">
        <f t="shared" si="20"/>
        <v>0</v>
      </c>
    </row>
    <row r="87" spans="1:15" ht="17.25" hidden="1" customHeight="1">
      <c r="A87" s="231" t="s">
        <v>147</v>
      </c>
      <c r="B87" s="58"/>
      <c r="C87" s="48" t="s">
        <v>148</v>
      </c>
      <c r="D87" s="49"/>
      <c r="E87" s="49"/>
      <c r="F87" s="50"/>
      <c r="G87" s="55">
        <f t="shared" si="21"/>
        <v>0</v>
      </c>
      <c r="H87" s="63"/>
      <c r="I87" s="63"/>
      <c r="J87" s="63"/>
      <c r="K87" s="63">
        <f t="shared" si="22"/>
        <v>0</v>
      </c>
      <c r="L87" s="236"/>
      <c r="M87" s="9">
        <f t="shared" si="19"/>
        <v>0</v>
      </c>
      <c r="O87" s="9">
        <f t="shared" si="20"/>
        <v>0</v>
      </c>
    </row>
    <row r="88" spans="1:15" ht="17.25" hidden="1" customHeight="1">
      <c r="A88" s="231" t="s">
        <v>149</v>
      </c>
      <c r="B88" s="58"/>
      <c r="C88" s="48" t="s">
        <v>150</v>
      </c>
      <c r="D88" s="49"/>
      <c r="E88" s="49"/>
      <c r="F88" s="50"/>
      <c r="G88" s="55">
        <f t="shared" si="21"/>
        <v>0</v>
      </c>
      <c r="H88" s="63"/>
      <c r="I88" s="63"/>
      <c r="J88" s="63"/>
      <c r="K88" s="63">
        <f t="shared" si="22"/>
        <v>0</v>
      </c>
      <c r="L88" s="236"/>
      <c r="M88" s="9">
        <f t="shared" si="19"/>
        <v>0</v>
      </c>
      <c r="O88" s="9">
        <f t="shared" si="20"/>
        <v>0</v>
      </c>
    </row>
    <row r="89" spans="1:15" ht="13.5" hidden="1" customHeight="1">
      <c r="A89" s="231" t="s">
        <v>151</v>
      </c>
      <c r="B89" s="58"/>
      <c r="C89" s="48" t="s">
        <v>152</v>
      </c>
      <c r="D89" s="49"/>
      <c r="E89" s="49"/>
      <c r="F89" s="50"/>
      <c r="G89" s="55">
        <f t="shared" si="21"/>
        <v>0</v>
      </c>
      <c r="H89" s="63"/>
      <c r="I89" s="63"/>
      <c r="J89" s="63"/>
      <c r="K89" s="63">
        <f t="shared" si="22"/>
        <v>0</v>
      </c>
      <c r="L89" s="236"/>
      <c r="M89" s="9">
        <f t="shared" si="19"/>
        <v>0</v>
      </c>
      <c r="O89" s="9">
        <f t="shared" si="20"/>
        <v>0</v>
      </c>
    </row>
    <row r="90" spans="1:15" ht="13.5" hidden="1" customHeight="1">
      <c r="A90" s="231" t="s">
        <v>153</v>
      </c>
      <c r="B90" s="58"/>
      <c r="C90" s="48" t="s">
        <v>154</v>
      </c>
      <c r="D90" s="49"/>
      <c r="E90" s="49"/>
      <c r="F90" s="50"/>
      <c r="G90" s="55">
        <f t="shared" si="21"/>
        <v>0</v>
      </c>
      <c r="H90" s="63"/>
      <c r="I90" s="63"/>
      <c r="J90" s="63"/>
      <c r="K90" s="63">
        <f t="shared" si="22"/>
        <v>0</v>
      </c>
      <c r="L90" s="236"/>
      <c r="M90" s="9">
        <f t="shared" si="19"/>
        <v>0</v>
      </c>
      <c r="O90" s="9">
        <f t="shared" si="20"/>
        <v>0</v>
      </c>
    </row>
    <row r="91" spans="1:15" ht="16.5" hidden="1" customHeight="1">
      <c r="A91" s="231" t="s">
        <v>155</v>
      </c>
      <c r="B91" s="58"/>
      <c r="C91" s="48" t="s">
        <v>156</v>
      </c>
      <c r="D91" s="49"/>
      <c r="E91" s="49"/>
      <c r="F91" s="50"/>
      <c r="G91" s="55">
        <f t="shared" si="21"/>
        <v>0</v>
      </c>
      <c r="H91" s="63"/>
      <c r="I91" s="63"/>
      <c r="J91" s="63"/>
      <c r="K91" s="63">
        <f t="shared" si="22"/>
        <v>0</v>
      </c>
      <c r="L91" s="236"/>
      <c r="M91" s="9">
        <f t="shared" si="19"/>
        <v>0</v>
      </c>
      <c r="O91" s="9">
        <f t="shared" si="20"/>
        <v>0</v>
      </c>
    </row>
    <row r="92" spans="1:15" ht="16.5" hidden="1" customHeight="1">
      <c r="A92" s="231" t="s">
        <v>157</v>
      </c>
      <c r="B92" s="58"/>
      <c r="C92" s="48" t="s">
        <v>158</v>
      </c>
      <c r="D92" s="49"/>
      <c r="E92" s="49"/>
      <c r="F92" s="50"/>
      <c r="G92" s="55">
        <f t="shared" si="21"/>
        <v>0</v>
      </c>
      <c r="H92" s="63"/>
      <c r="I92" s="63"/>
      <c r="J92" s="63"/>
      <c r="K92" s="63">
        <f t="shared" si="22"/>
        <v>0</v>
      </c>
      <c r="L92" s="236"/>
      <c r="M92" s="9">
        <f t="shared" si="19"/>
        <v>0</v>
      </c>
      <c r="O92" s="9">
        <f t="shared" si="20"/>
        <v>0</v>
      </c>
    </row>
    <row r="93" spans="1:15" ht="41.25" hidden="1" customHeight="1">
      <c r="A93" s="318" t="s">
        <v>159</v>
      </c>
      <c r="B93" s="319"/>
      <c r="C93" s="48" t="s">
        <v>160</v>
      </c>
      <c r="D93" s="49"/>
      <c r="E93" s="49"/>
      <c r="F93" s="50"/>
      <c r="G93" s="55">
        <f t="shared" si="21"/>
        <v>0</v>
      </c>
      <c r="H93" s="63"/>
      <c r="I93" s="63"/>
      <c r="J93" s="63"/>
      <c r="K93" s="63">
        <f t="shared" si="22"/>
        <v>0</v>
      </c>
      <c r="L93" s="236"/>
      <c r="M93" s="9">
        <f t="shared" si="19"/>
        <v>0</v>
      </c>
      <c r="O93" s="9">
        <f t="shared" si="20"/>
        <v>0</v>
      </c>
    </row>
    <row r="94" spans="1:15" ht="14.25" hidden="1" customHeight="1">
      <c r="A94" s="231" t="s">
        <v>161</v>
      </c>
      <c r="B94" s="58"/>
      <c r="C94" s="48" t="s">
        <v>162</v>
      </c>
      <c r="D94" s="49"/>
      <c r="E94" s="49"/>
      <c r="F94" s="50"/>
      <c r="G94" s="55">
        <f t="shared" si="21"/>
        <v>0</v>
      </c>
      <c r="H94" s="63"/>
      <c r="I94" s="63"/>
      <c r="J94" s="63"/>
      <c r="K94" s="63">
        <f t="shared" si="22"/>
        <v>0</v>
      </c>
      <c r="L94" s="236"/>
      <c r="M94" s="9">
        <f t="shared" si="19"/>
        <v>0</v>
      </c>
      <c r="O94" s="9">
        <f t="shared" si="20"/>
        <v>0</v>
      </c>
    </row>
    <row r="95" spans="1:15" ht="14.25" hidden="1" customHeight="1">
      <c r="A95" s="231" t="s">
        <v>163</v>
      </c>
      <c r="B95" s="58"/>
      <c r="C95" s="48" t="s">
        <v>164</v>
      </c>
      <c r="D95" s="49"/>
      <c r="E95" s="49"/>
      <c r="F95" s="50"/>
      <c r="G95" s="55">
        <f t="shared" si="21"/>
        <v>0</v>
      </c>
      <c r="H95" s="63"/>
      <c r="I95" s="63"/>
      <c r="J95" s="63"/>
      <c r="K95" s="63">
        <f t="shared" si="22"/>
        <v>0</v>
      </c>
      <c r="L95" s="236"/>
      <c r="M95" s="9">
        <f t="shared" si="19"/>
        <v>0</v>
      </c>
      <c r="O95" s="9">
        <f t="shared" si="20"/>
        <v>0</v>
      </c>
    </row>
    <row r="96" spans="1:15" ht="14.25" hidden="1" customHeight="1">
      <c r="A96" s="231" t="s">
        <v>165</v>
      </c>
      <c r="B96" s="58"/>
      <c r="C96" s="48" t="s">
        <v>166</v>
      </c>
      <c r="D96" s="49"/>
      <c r="E96" s="49"/>
      <c r="F96" s="50"/>
      <c r="G96" s="55">
        <f t="shared" si="21"/>
        <v>0</v>
      </c>
      <c r="H96" s="63"/>
      <c r="I96" s="63"/>
      <c r="J96" s="63"/>
      <c r="K96" s="63">
        <f t="shared" si="22"/>
        <v>0</v>
      </c>
      <c r="L96" s="236"/>
      <c r="M96" s="9">
        <f t="shared" si="19"/>
        <v>0</v>
      </c>
      <c r="O96" s="9">
        <f t="shared" si="20"/>
        <v>0</v>
      </c>
    </row>
    <row r="97" spans="1:15" ht="14.25" hidden="1" customHeight="1">
      <c r="A97" s="231" t="s">
        <v>167</v>
      </c>
      <c r="B97" s="58"/>
      <c r="C97" s="48" t="s">
        <v>168</v>
      </c>
      <c r="D97" s="49"/>
      <c r="E97" s="49"/>
      <c r="F97" s="50"/>
      <c r="G97" s="55">
        <f t="shared" si="21"/>
        <v>0</v>
      </c>
      <c r="H97" s="63"/>
      <c r="I97" s="63"/>
      <c r="J97" s="63"/>
      <c r="K97" s="63">
        <f t="shared" si="22"/>
        <v>0</v>
      </c>
      <c r="L97" s="236"/>
      <c r="M97" s="9">
        <f t="shared" si="19"/>
        <v>0</v>
      </c>
      <c r="O97" s="9">
        <f t="shared" si="20"/>
        <v>0</v>
      </c>
    </row>
    <row r="98" spans="1:15" ht="13.5" hidden="1" customHeight="1">
      <c r="A98" s="231" t="s">
        <v>169</v>
      </c>
      <c r="B98" s="58"/>
      <c r="C98" s="48" t="s">
        <v>170</v>
      </c>
      <c r="D98" s="49"/>
      <c r="E98" s="49"/>
      <c r="F98" s="50"/>
      <c r="G98" s="55">
        <f t="shared" si="21"/>
        <v>0</v>
      </c>
      <c r="H98" s="50">
        <f>H99+H100+H101</f>
        <v>0</v>
      </c>
      <c r="I98" s="50">
        <f>I99+I100+I101</f>
        <v>0</v>
      </c>
      <c r="J98" s="50">
        <f>J99+J100+J101</f>
        <v>0</v>
      </c>
      <c r="K98" s="50">
        <f>K99+K100+K101</f>
        <v>0</v>
      </c>
      <c r="L98" s="227">
        <f>L99+L100+L101</f>
        <v>0</v>
      </c>
      <c r="M98" s="9">
        <f t="shared" si="19"/>
        <v>0</v>
      </c>
      <c r="O98" s="9">
        <f t="shared" si="20"/>
        <v>0</v>
      </c>
    </row>
    <row r="99" spans="1:15" ht="13.5" hidden="1" customHeight="1">
      <c r="A99" s="232"/>
      <c r="B99" s="51" t="s">
        <v>171</v>
      </c>
      <c r="C99" s="52" t="s">
        <v>172</v>
      </c>
      <c r="D99" s="53"/>
      <c r="E99" s="53"/>
      <c r="F99" s="54"/>
      <c r="G99" s="55">
        <f t="shared" si="21"/>
        <v>0</v>
      </c>
      <c r="H99" s="55"/>
      <c r="I99" s="55"/>
      <c r="J99" s="55"/>
      <c r="K99" s="55">
        <f>H99-J99</f>
        <v>0</v>
      </c>
      <c r="L99" s="230"/>
      <c r="M99" s="9">
        <f t="shared" si="19"/>
        <v>0</v>
      </c>
      <c r="O99" s="9">
        <f t="shared" si="20"/>
        <v>0</v>
      </c>
    </row>
    <row r="100" spans="1:15" ht="13.5" hidden="1" customHeight="1">
      <c r="A100" s="232"/>
      <c r="B100" s="51" t="s">
        <v>173</v>
      </c>
      <c r="C100" s="52" t="s">
        <v>174</v>
      </c>
      <c r="D100" s="53"/>
      <c r="E100" s="53"/>
      <c r="F100" s="54"/>
      <c r="G100" s="55">
        <f t="shared" si="21"/>
        <v>0</v>
      </c>
      <c r="H100" s="55"/>
      <c r="I100" s="55"/>
      <c r="J100" s="55"/>
      <c r="K100" s="55">
        <f>H100-J100</f>
        <v>0</v>
      </c>
      <c r="L100" s="230"/>
      <c r="M100" s="9">
        <f t="shared" si="19"/>
        <v>0</v>
      </c>
      <c r="O100" s="9">
        <f t="shared" si="20"/>
        <v>0</v>
      </c>
    </row>
    <row r="101" spans="1:15" ht="13.5" hidden="1" customHeight="1">
      <c r="A101" s="232"/>
      <c r="B101" s="51" t="s">
        <v>175</v>
      </c>
      <c r="C101" s="52" t="s">
        <v>176</v>
      </c>
      <c r="D101" s="53"/>
      <c r="E101" s="53"/>
      <c r="F101" s="54"/>
      <c r="G101" s="55">
        <f t="shared" si="21"/>
        <v>0</v>
      </c>
      <c r="H101" s="55"/>
      <c r="I101" s="55"/>
      <c r="J101" s="55"/>
      <c r="K101" s="55">
        <f>H101-J101</f>
        <v>0</v>
      </c>
      <c r="L101" s="230"/>
      <c r="M101" s="9">
        <f t="shared" si="19"/>
        <v>0</v>
      </c>
      <c r="O101" s="9">
        <f t="shared" si="20"/>
        <v>0</v>
      </c>
    </row>
    <row r="102" spans="1:15" ht="27" customHeight="1">
      <c r="A102" s="318" t="s">
        <v>177</v>
      </c>
      <c r="B102" s="319"/>
      <c r="C102" s="48" t="s">
        <v>178</v>
      </c>
      <c r="D102" s="49"/>
      <c r="E102" s="49"/>
      <c r="F102" s="50">
        <f>'[1]70,50'!L27</f>
        <v>150000</v>
      </c>
      <c r="G102" s="50">
        <f>'[1]70,50'!M27</f>
        <v>1185000</v>
      </c>
      <c r="H102" s="50">
        <f>'[1]70,50'!N27</f>
        <v>1179543</v>
      </c>
      <c r="I102" s="50">
        <f>'[1]70,50'!O27</f>
        <v>1179543</v>
      </c>
      <c r="J102" s="50">
        <f>'[1]70,50'!P27</f>
        <v>1179543</v>
      </c>
      <c r="K102" s="50">
        <f>'[1]70,50'!Q27</f>
        <v>0</v>
      </c>
      <c r="L102" s="227">
        <f>'[1]70,50'!R27</f>
        <v>1179543</v>
      </c>
      <c r="M102" s="9">
        <f t="shared" si="19"/>
        <v>0</v>
      </c>
      <c r="O102" s="9">
        <f t="shared" si="20"/>
        <v>0</v>
      </c>
    </row>
    <row r="103" spans="1:15" ht="16.5" hidden="1" customHeight="1">
      <c r="A103" s="231" t="s">
        <v>179</v>
      </c>
      <c r="B103" s="57"/>
      <c r="C103" s="48" t="s">
        <v>180</v>
      </c>
      <c r="D103" s="49"/>
      <c r="E103" s="49"/>
      <c r="F103" s="50"/>
      <c r="G103" s="63"/>
      <c r="H103" s="63"/>
      <c r="I103" s="63">
        <f>H103</f>
        <v>0</v>
      </c>
      <c r="J103" s="63"/>
      <c r="K103" s="63">
        <f>H103-J103</f>
        <v>0</v>
      </c>
      <c r="L103" s="236"/>
      <c r="M103" s="9">
        <f t="shared" si="19"/>
        <v>0</v>
      </c>
      <c r="O103" s="9">
        <f t="shared" si="20"/>
        <v>0</v>
      </c>
    </row>
    <row r="104" spans="1:15" ht="21" customHeight="1">
      <c r="A104" s="231" t="s">
        <v>518</v>
      </c>
      <c r="B104" s="58"/>
      <c r="C104" s="48" t="s">
        <v>181</v>
      </c>
      <c r="D104" s="49"/>
      <c r="E104" s="49"/>
      <c r="F104" s="50">
        <f t="shared" ref="F104:L104" si="23">F105+F106+F107+F108+F109+F110+F111+F112</f>
        <v>3500000</v>
      </c>
      <c r="G104" s="50">
        <f t="shared" si="23"/>
        <v>6414947</v>
      </c>
      <c r="H104" s="50">
        <f t="shared" si="23"/>
        <v>5575580</v>
      </c>
      <c r="I104" s="63">
        <f>H104</f>
        <v>5575580</v>
      </c>
      <c r="J104" s="50">
        <f t="shared" si="23"/>
        <v>5575580</v>
      </c>
      <c r="K104" s="50">
        <f t="shared" si="23"/>
        <v>0</v>
      </c>
      <c r="L104" s="227">
        <f t="shared" si="23"/>
        <v>5237760</v>
      </c>
      <c r="M104" s="9">
        <f t="shared" si="19"/>
        <v>0</v>
      </c>
      <c r="O104" s="9">
        <f t="shared" si="20"/>
        <v>0</v>
      </c>
    </row>
    <row r="105" spans="1:15" ht="18" customHeight="1">
      <c r="A105" s="232"/>
      <c r="B105" s="51" t="s">
        <v>182</v>
      </c>
      <c r="C105" s="52" t="s">
        <v>183</v>
      </c>
      <c r="D105" s="53"/>
      <c r="E105" s="53"/>
      <c r="F105" s="54">
        <f>'[1]70,50 UAT55'!L54</f>
        <v>0</v>
      </c>
      <c r="G105" s="54">
        <f>'[1]70,50 UAT55'!M54</f>
        <v>0</v>
      </c>
      <c r="H105" s="54">
        <f>'[1]70,50 UAT55'!N54</f>
        <v>1607</v>
      </c>
      <c r="I105" s="54">
        <f>'[1]70,50 UAT55'!O54</f>
        <v>1607</v>
      </c>
      <c r="J105" s="54">
        <f>'[1]70,50 UAT55'!P54</f>
        <v>1607</v>
      </c>
      <c r="K105" s="54">
        <f>'[1]70,50 UAT55'!Q54</f>
        <v>0</v>
      </c>
      <c r="L105" s="229">
        <f>'[1]70,50 UAT55'!R54</f>
        <v>1607</v>
      </c>
      <c r="M105" s="9">
        <f t="shared" si="19"/>
        <v>0</v>
      </c>
      <c r="N105" s="6" t="s">
        <v>184</v>
      </c>
      <c r="O105" s="9">
        <f t="shared" si="20"/>
        <v>0</v>
      </c>
    </row>
    <row r="106" spans="1:15" ht="18" hidden="1" customHeight="1">
      <c r="A106" s="228"/>
      <c r="B106" s="51" t="s">
        <v>185</v>
      </c>
      <c r="C106" s="52" t="s">
        <v>186</v>
      </c>
      <c r="D106" s="53"/>
      <c r="E106" s="53"/>
      <c r="F106" s="54">
        <f>'[1]70,50'!L29</f>
        <v>0</v>
      </c>
      <c r="G106" s="54">
        <f>'[1]70,50'!M29</f>
        <v>0</v>
      </c>
      <c r="H106" s="54">
        <f>'[1]70,50'!N29</f>
        <v>0</v>
      </c>
      <c r="I106" s="54">
        <f>'[1]70,50'!O29</f>
        <v>0</v>
      </c>
      <c r="J106" s="54">
        <f>'[1]70,50'!P29</f>
        <v>0</v>
      </c>
      <c r="K106" s="54">
        <f>'[1]70,50'!Q29</f>
        <v>0</v>
      </c>
      <c r="L106" s="229">
        <f>'[1]70,50'!R29</f>
        <v>0</v>
      </c>
      <c r="M106" s="9">
        <f t="shared" si="19"/>
        <v>0</v>
      </c>
      <c r="O106" s="9">
        <f t="shared" si="20"/>
        <v>0</v>
      </c>
    </row>
    <row r="107" spans="1:15" ht="18" customHeight="1">
      <c r="A107" s="228"/>
      <c r="B107" s="51" t="s">
        <v>187</v>
      </c>
      <c r="C107" s="52" t="s">
        <v>188</v>
      </c>
      <c r="D107" s="53"/>
      <c r="E107" s="53"/>
      <c r="F107" s="54">
        <f>'[1]70,50'!L30</f>
        <v>40000</v>
      </c>
      <c r="G107" s="54">
        <f>'[1]70,50'!M30</f>
        <v>60000</v>
      </c>
      <c r="H107" s="54">
        <f>'[1]70,50'!N30</f>
        <v>41838</v>
      </c>
      <c r="I107" s="54">
        <f>'[1]70,50'!O30</f>
        <v>41838</v>
      </c>
      <c r="J107" s="54">
        <f>'[1]70,50'!P30</f>
        <v>41838</v>
      </c>
      <c r="K107" s="54">
        <f>'[1]70,50'!Q30</f>
        <v>0</v>
      </c>
      <c r="L107" s="229">
        <f>'[1]70,50'!R30</f>
        <v>41838</v>
      </c>
      <c r="M107" s="9">
        <f t="shared" si="19"/>
        <v>0</v>
      </c>
      <c r="O107" s="9">
        <f t="shared" si="20"/>
        <v>0</v>
      </c>
    </row>
    <row r="108" spans="1:15" ht="18" customHeight="1">
      <c r="A108" s="228"/>
      <c r="B108" s="51" t="s">
        <v>189</v>
      </c>
      <c r="C108" s="52" t="s">
        <v>190</v>
      </c>
      <c r="D108" s="53"/>
      <c r="E108" s="53"/>
      <c r="F108" s="54">
        <f>'[1]70,50'!L31</f>
        <v>60000</v>
      </c>
      <c r="G108" s="54">
        <f>'[1]70,50'!M31</f>
        <v>60000</v>
      </c>
      <c r="H108" s="54">
        <f>'[1]70,50'!N31</f>
        <v>51087</v>
      </c>
      <c r="I108" s="54">
        <f>'[1]70,50'!O31</f>
        <v>51087</v>
      </c>
      <c r="J108" s="54">
        <f>'[1]70,50'!P31</f>
        <v>51087</v>
      </c>
      <c r="K108" s="54">
        <f>'[1]70,50'!Q31</f>
        <v>0</v>
      </c>
      <c r="L108" s="229">
        <f>'[1]70,50'!R31</f>
        <v>51087</v>
      </c>
      <c r="M108" s="9">
        <f t="shared" si="19"/>
        <v>0</v>
      </c>
      <c r="O108" s="9">
        <f t="shared" si="20"/>
        <v>0</v>
      </c>
    </row>
    <row r="109" spans="1:15" ht="18" hidden="1" customHeight="1">
      <c r="A109" s="228"/>
      <c r="B109" s="51" t="s">
        <v>191</v>
      </c>
      <c r="C109" s="52" t="s">
        <v>192</v>
      </c>
      <c r="D109" s="53"/>
      <c r="E109" s="53"/>
      <c r="F109" s="54"/>
      <c r="G109" s="55"/>
      <c r="H109" s="55"/>
      <c r="I109" s="55"/>
      <c r="J109" s="55"/>
      <c r="K109" s="55"/>
      <c r="L109" s="230"/>
      <c r="M109" s="9">
        <f t="shared" si="19"/>
        <v>0</v>
      </c>
      <c r="O109" s="9">
        <f t="shared" si="20"/>
        <v>0</v>
      </c>
    </row>
    <row r="110" spans="1:15" ht="18" hidden="1" customHeight="1">
      <c r="A110" s="228"/>
      <c r="B110" s="51" t="s">
        <v>193</v>
      </c>
      <c r="C110" s="52" t="s">
        <v>194</v>
      </c>
      <c r="D110" s="53"/>
      <c r="E110" s="53"/>
      <c r="F110" s="54"/>
      <c r="G110" s="55"/>
      <c r="H110" s="55"/>
      <c r="I110" s="55"/>
      <c r="J110" s="55"/>
      <c r="K110" s="55"/>
      <c r="L110" s="230"/>
      <c r="M110" s="9">
        <f t="shared" si="19"/>
        <v>0</v>
      </c>
      <c r="O110" s="9">
        <f t="shared" si="20"/>
        <v>0</v>
      </c>
    </row>
    <row r="111" spans="1:15" ht="18" hidden="1" customHeight="1">
      <c r="A111" s="228"/>
      <c r="B111" s="51" t="s">
        <v>195</v>
      </c>
      <c r="C111" s="52" t="s">
        <v>196</v>
      </c>
      <c r="D111" s="53"/>
      <c r="E111" s="53"/>
      <c r="F111" s="54"/>
      <c r="G111" s="55"/>
      <c r="H111" s="55"/>
      <c r="I111" s="55">
        <f t="shared" ref="I111:I136" si="24">H111</f>
        <v>0</v>
      </c>
      <c r="J111" s="55"/>
      <c r="K111" s="55">
        <f>H111-J111</f>
        <v>0</v>
      </c>
      <c r="L111" s="230"/>
      <c r="M111" s="9">
        <f t="shared" si="19"/>
        <v>0</v>
      </c>
      <c r="O111" s="9">
        <f t="shared" si="20"/>
        <v>0</v>
      </c>
    </row>
    <row r="112" spans="1:15" ht="18" customHeight="1">
      <c r="A112" s="232"/>
      <c r="B112" s="51" t="s">
        <v>197</v>
      </c>
      <c r="C112" s="52" t="s">
        <v>198</v>
      </c>
      <c r="D112" s="53"/>
      <c r="E112" s="53"/>
      <c r="F112" s="54">
        <f>'[1]70,50'!L32+'[1]70,50 UAT55'!L55</f>
        <v>3400000</v>
      </c>
      <c r="G112" s="54">
        <f>'[1]70,50'!M32+'[1]70,50 UAT55'!M55</f>
        <v>6294947</v>
      </c>
      <c r="H112" s="54">
        <f>'[1]70,50'!N32+'[1]70,50 UAT55'!N55</f>
        <v>5481048</v>
      </c>
      <c r="I112" s="54">
        <f>'[1]70,50'!O32+'[1]70,50 UAT55'!O55</f>
        <v>5481048</v>
      </c>
      <c r="J112" s="54">
        <f>'[1]70,50'!P32+'[1]70,50 UAT55'!P55</f>
        <v>5481048</v>
      </c>
      <c r="K112" s="54">
        <f>'[1]70,50'!Q32+'[1]70,50 UAT55'!Q55</f>
        <v>0</v>
      </c>
      <c r="L112" s="229">
        <f>'[1]70,50'!R32+'[1]70,50 UAT55'!R55</f>
        <v>5143228</v>
      </c>
      <c r="M112" s="9">
        <f t="shared" si="19"/>
        <v>0</v>
      </c>
      <c r="N112" s="6" t="s">
        <v>184</v>
      </c>
      <c r="O112" s="9">
        <f t="shared" si="20"/>
        <v>0</v>
      </c>
    </row>
    <row r="113" spans="1:16" ht="13.5" hidden="1" customHeight="1">
      <c r="A113" s="232"/>
      <c r="B113" s="51"/>
      <c r="C113" s="64"/>
      <c r="D113" s="65"/>
      <c r="E113" s="65"/>
      <c r="F113" s="54"/>
      <c r="G113" s="55"/>
      <c r="H113" s="55"/>
      <c r="I113" s="55">
        <f t="shared" si="24"/>
        <v>0</v>
      </c>
      <c r="J113" s="55"/>
      <c r="K113" s="55">
        <f>H113-J113</f>
        <v>0</v>
      </c>
      <c r="L113" s="230"/>
      <c r="M113" s="9">
        <f t="shared" si="19"/>
        <v>0</v>
      </c>
      <c r="O113" s="9">
        <f t="shared" si="20"/>
        <v>0</v>
      </c>
    </row>
    <row r="114" spans="1:16" s="22" customFormat="1" ht="20.25" hidden="1" customHeight="1">
      <c r="A114" s="237" t="s">
        <v>199</v>
      </c>
      <c r="B114" s="66"/>
      <c r="C114" s="67" t="s">
        <v>200</v>
      </c>
      <c r="D114" s="68"/>
      <c r="E114" s="68"/>
      <c r="F114" s="69"/>
      <c r="G114" s="55"/>
      <c r="H114" s="69"/>
      <c r="I114" s="55">
        <f t="shared" si="24"/>
        <v>0</v>
      </c>
      <c r="J114" s="69"/>
      <c r="K114" s="69">
        <f>K115+K118+K123</f>
        <v>0</v>
      </c>
      <c r="L114" s="238">
        <f>L115+L118+L123</f>
        <v>0</v>
      </c>
      <c r="M114" s="9">
        <f t="shared" si="19"/>
        <v>0</v>
      </c>
      <c r="N114" s="184"/>
      <c r="O114" s="9">
        <f t="shared" si="20"/>
        <v>0</v>
      </c>
      <c r="P114" s="184"/>
    </row>
    <row r="115" spans="1:16" ht="17.25" hidden="1" customHeight="1">
      <c r="A115" s="235" t="s">
        <v>201</v>
      </c>
      <c r="B115" s="58"/>
      <c r="C115" s="48" t="s">
        <v>202</v>
      </c>
      <c r="D115" s="49"/>
      <c r="E115" s="49"/>
      <c r="F115" s="50"/>
      <c r="G115" s="55"/>
      <c r="H115" s="50"/>
      <c r="I115" s="55">
        <f t="shared" si="24"/>
        <v>0</v>
      </c>
      <c r="J115" s="50"/>
      <c r="K115" s="50">
        <f>K116+K117</f>
        <v>0</v>
      </c>
      <c r="L115" s="227">
        <f>L116+L117</f>
        <v>0</v>
      </c>
      <c r="M115" s="9">
        <f t="shared" si="19"/>
        <v>0</v>
      </c>
      <c r="O115" s="9">
        <f t="shared" si="20"/>
        <v>0</v>
      </c>
    </row>
    <row r="116" spans="1:16" ht="17.25" hidden="1" customHeight="1">
      <c r="A116" s="232"/>
      <c r="B116" s="70" t="s">
        <v>203</v>
      </c>
      <c r="C116" s="52" t="s">
        <v>204</v>
      </c>
      <c r="D116" s="53"/>
      <c r="E116" s="53"/>
      <c r="F116" s="54"/>
      <c r="G116" s="55"/>
      <c r="H116" s="55"/>
      <c r="I116" s="55">
        <f t="shared" si="24"/>
        <v>0</v>
      </c>
      <c r="J116" s="55"/>
      <c r="K116" s="55">
        <f>H116-J116</f>
        <v>0</v>
      </c>
      <c r="L116" s="230"/>
      <c r="M116" s="9">
        <f t="shared" si="19"/>
        <v>0</v>
      </c>
      <c r="O116" s="9">
        <f t="shared" si="20"/>
        <v>0</v>
      </c>
    </row>
    <row r="117" spans="1:16" ht="17.25" hidden="1" customHeight="1">
      <c r="A117" s="232"/>
      <c r="B117" s="70" t="s">
        <v>205</v>
      </c>
      <c r="C117" s="52" t="s">
        <v>206</v>
      </c>
      <c r="D117" s="53"/>
      <c r="E117" s="53"/>
      <c r="F117" s="54"/>
      <c r="G117" s="55"/>
      <c r="H117" s="55"/>
      <c r="I117" s="55">
        <f t="shared" si="24"/>
        <v>0</v>
      </c>
      <c r="J117" s="55"/>
      <c r="K117" s="55">
        <f>H117-J117</f>
        <v>0</v>
      </c>
      <c r="L117" s="230"/>
      <c r="M117" s="9">
        <f t="shared" si="19"/>
        <v>0</v>
      </c>
      <c r="O117" s="9">
        <f t="shared" si="20"/>
        <v>0</v>
      </c>
    </row>
    <row r="118" spans="1:16" ht="17.25" hidden="1" customHeight="1">
      <c r="A118" s="235" t="s">
        <v>207</v>
      </c>
      <c r="B118" s="58"/>
      <c r="C118" s="48" t="s">
        <v>208</v>
      </c>
      <c r="D118" s="49"/>
      <c r="E118" s="49"/>
      <c r="F118" s="50"/>
      <c r="G118" s="55"/>
      <c r="H118" s="50"/>
      <c r="I118" s="55">
        <f t="shared" si="24"/>
        <v>0</v>
      </c>
      <c r="J118" s="50"/>
      <c r="K118" s="50">
        <f>K119+K120+K121+K122</f>
        <v>0</v>
      </c>
      <c r="L118" s="227">
        <f>L119+L120+L121+L122</f>
        <v>0</v>
      </c>
      <c r="M118" s="9">
        <f t="shared" si="19"/>
        <v>0</v>
      </c>
      <c r="O118" s="9">
        <f t="shared" si="20"/>
        <v>0</v>
      </c>
    </row>
    <row r="119" spans="1:16" ht="17.25" hidden="1" customHeight="1">
      <c r="A119" s="239"/>
      <c r="B119" s="70" t="s">
        <v>209</v>
      </c>
      <c r="C119" s="52" t="s">
        <v>210</v>
      </c>
      <c r="D119" s="53"/>
      <c r="E119" s="53"/>
      <c r="F119" s="54"/>
      <c r="G119" s="55"/>
      <c r="H119" s="55"/>
      <c r="I119" s="55">
        <f t="shared" si="24"/>
        <v>0</v>
      </c>
      <c r="J119" s="55"/>
      <c r="K119" s="55">
        <f>H119-J119</f>
        <v>0</v>
      </c>
      <c r="L119" s="230"/>
      <c r="M119" s="9">
        <f t="shared" si="19"/>
        <v>0</v>
      </c>
      <c r="O119" s="9">
        <f t="shared" si="20"/>
        <v>0</v>
      </c>
    </row>
    <row r="120" spans="1:16" ht="15" hidden="1" customHeight="1">
      <c r="A120" s="232"/>
      <c r="B120" s="56" t="s">
        <v>211</v>
      </c>
      <c r="C120" s="52" t="s">
        <v>212</v>
      </c>
      <c r="D120" s="53"/>
      <c r="E120" s="53"/>
      <c r="F120" s="54"/>
      <c r="G120" s="55"/>
      <c r="H120" s="55"/>
      <c r="I120" s="55">
        <f t="shared" si="24"/>
        <v>0</v>
      </c>
      <c r="J120" s="55"/>
      <c r="K120" s="55">
        <f>H120-J120</f>
        <v>0</v>
      </c>
      <c r="L120" s="230"/>
      <c r="M120" s="9">
        <f t="shared" si="19"/>
        <v>0</v>
      </c>
      <c r="O120" s="9">
        <f t="shared" si="20"/>
        <v>0</v>
      </c>
    </row>
    <row r="121" spans="1:16" ht="16.5" hidden="1" customHeight="1">
      <c r="A121" s="232"/>
      <c r="B121" s="70" t="s">
        <v>213</v>
      </c>
      <c r="C121" s="52" t="s">
        <v>214</v>
      </c>
      <c r="D121" s="53"/>
      <c r="E121" s="53"/>
      <c r="F121" s="54"/>
      <c r="G121" s="55"/>
      <c r="H121" s="55"/>
      <c r="I121" s="55">
        <f t="shared" si="24"/>
        <v>0</v>
      </c>
      <c r="J121" s="55"/>
      <c r="K121" s="55">
        <f>H121-J121</f>
        <v>0</v>
      </c>
      <c r="L121" s="230"/>
      <c r="M121" s="9">
        <f t="shared" si="19"/>
        <v>0</v>
      </c>
      <c r="O121" s="9">
        <f t="shared" si="20"/>
        <v>0</v>
      </c>
    </row>
    <row r="122" spans="1:16" ht="17.25" hidden="1" customHeight="1">
      <c r="A122" s="232"/>
      <c r="B122" s="70" t="s">
        <v>215</v>
      </c>
      <c r="C122" s="52" t="s">
        <v>216</v>
      </c>
      <c r="D122" s="53"/>
      <c r="E122" s="53"/>
      <c r="F122" s="54"/>
      <c r="G122" s="55"/>
      <c r="H122" s="55"/>
      <c r="I122" s="55">
        <f t="shared" si="24"/>
        <v>0</v>
      </c>
      <c r="J122" s="55"/>
      <c r="K122" s="55">
        <f>H122-J122</f>
        <v>0</v>
      </c>
      <c r="L122" s="230"/>
      <c r="M122" s="9">
        <f t="shared" si="19"/>
        <v>0</v>
      </c>
      <c r="O122" s="9">
        <f t="shared" si="20"/>
        <v>0</v>
      </c>
    </row>
    <row r="123" spans="1:16" ht="17.25" hidden="1" customHeight="1">
      <c r="A123" s="240" t="s">
        <v>217</v>
      </c>
      <c r="B123" s="72"/>
      <c r="C123" s="48" t="s">
        <v>218</v>
      </c>
      <c r="D123" s="49"/>
      <c r="E123" s="49"/>
      <c r="F123" s="50"/>
      <c r="G123" s="55"/>
      <c r="H123" s="50"/>
      <c r="I123" s="55">
        <f t="shared" si="24"/>
        <v>0</v>
      </c>
      <c r="J123" s="50"/>
      <c r="K123" s="50">
        <f>K124+K125+K126+K127+K128</f>
        <v>0</v>
      </c>
      <c r="L123" s="227">
        <f>L124+L125+L126+L127+L128</f>
        <v>0</v>
      </c>
      <c r="M123" s="9">
        <f t="shared" si="19"/>
        <v>0</v>
      </c>
      <c r="O123" s="9">
        <f t="shared" si="20"/>
        <v>0</v>
      </c>
    </row>
    <row r="124" spans="1:16" ht="17.25" hidden="1" customHeight="1">
      <c r="A124" s="241"/>
      <c r="B124" s="70" t="s">
        <v>219</v>
      </c>
      <c r="C124" s="52" t="s">
        <v>220</v>
      </c>
      <c r="D124" s="53"/>
      <c r="E124" s="53"/>
      <c r="F124" s="54"/>
      <c r="G124" s="55"/>
      <c r="H124" s="55"/>
      <c r="I124" s="55">
        <f t="shared" si="24"/>
        <v>0</v>
      </c>
      <c r="J124" s="55"/>
      <c r="K124" s="55">
        <f t="shared" ref="K124:K129" si="25">H124-J124</f>
        <v>0</v>
      </c>
      <c r="L124" s="230"/>
      <c r="M124" s="9">
        <f t="shared" si="19"/>
        <v>0</v>
      </c>
      <c r="O124" s="9">
        <f t="shared" si="20"/>
        <v>0</v>
      </c>
    </row>
    <row r="125" spans="1:16" ht="17.25" hidden="1" customHeight="1">
      <c r="A125" s="232"/>
      <c r="B125" s="70" t="s">
        <v>221</v>
      </c>
      <c r="C125" s="52" t="s">
        <v>222</v>
      </c>
      <c r="D125" s="53"/>
      <c r="E125" s="53"/>
      <c r="F125" s="54"/>
      <c r="G125" s="55"/>
      <c r="H125" s="55"/>
      <c r="I125" s="55">
        <f t="shared" si="24"/>
        <v>0</v>
      </c>
      <c r="J125" s="55"/>
      <c r="K125" s="55">
        <f t="shared" si="25"/>
        <v>0</v>
      </c>
      <c r="L125" s="230"/>
      <c r="M125" s="9">
        <f t="shared" si="19"/>
        <v>0</v>
      </c>
      <c r="O125" s="9">
        <f t="shared" si="20"/>
        <v>0</v>
      </c>
    </row>
    <row r="126" spans="1:16" ht="17.25" hidden="1" customHeight="1">
      <c r="A126" s="232"/>
      <c r="B126" s="56" t="s">
        <v>223</v>
      </c>
      <c r="C126" s="52" t="s">
        <v>224</v>
      </c>
      <c r="D126" s="53"/>
      <c r="E126" s="53"/>
      <c r="F126" s="54"/>
      <c r="G126" s="55"/>
      <c r="H126" s="55"/>
      <c r="I126" s="55">
        <f t="shared" si="24"/>
        <v>0</v>
      </c>
      <c r="J126" s="55"/>
      <c r="K126" s="55">
        <f t="shared" si="25"/>
        <v>0</v>
      </c>
      <c r="L126" s="230"/>
      <c r="M126" s="9">
        <f t="shared" si="19"/>
        <v>0</v>
      </c>
      <c r="O126" s="9">
        <f t="shared" si="20"/>
        <v>0</v>
      </c>
    </row>
    <row r="127" spans="1:16" ht="15" hidden="1" customHeight="1">
      <c r="A127" s="232"/>
      <c r="B127" s="56" t="s">
        <v>225</v>
      </c>
      <c r="C127" s="52" t="s">
        <v>226</v>
      </c>
      <c r="D127" s="53"/>
      <c r="E127" s="53"/>
      <c r="F127" s="54"/>
      <c r="G127" s="55"/>
      <c r="H127" s="55"/>
      <c r="I127" s="55">
        <f t="shared" si="24"/>
        <v>0</v>
      </c>
      <c r="J127" s="55"/>
      <c r="K127" s="55">
        <f t="shared" si="25"/>
        <v>0</v>
      </c>
      <c r="L127" s="230"/>
      <c r="M127" s="9">
        <f t="shared" si="19"/>
        <v>0</v>
      </c>
      <c r="O127" s="9">
        <f t="shared" si="20"/>
        <v>0</v>
      </c>
    </row>
    <row r="128" spans="1:16" ht="17.25" hidden="1" customHeight="1">
      <c r="A128" s="232"/>
      <c r="B128" s="56" t="s">
        <v>227</v>
      </c>
      <c r="C128" s="52" t="s">
        <v>228</v>
      </c>
      <c r="D128" s="53"/>
      <c r="E128" s="53"/>
      <c r="F128" s="54"/>
      <c r="G128" s="55"/>
      <c r="H128" s="55"/>
      <c r="I128" s="55">
        <f t="shared" si="24"/>
        <v>0</v>
      </c>
      <c r="J128" s="55"/>
      <c r="K128" s="55">
        <f t="shared" si="25"/>
        <v>0</v>
      </c>
      <c r="L128" s="230"/>
      <c r="M128" s="9">
        <f t="shared" si="19"/>
        <v>0</v>
      </c>
      <c r="O128" s="9">
        <f t="shared" si="20"/>
        <v>0</v>
      </c>
    </row>
    <row r="129" spans="1:16" s="75" customFormat="1" ht="14.25" hidden="1" customHeight="1">
      <c r="A129" s="232"/>
      <c r="B129" s="71"/>
      <c r="C129" s="73"/>
      <c r="D129" s="74"/>
      <c r="E129" s="74"/>
      <c r="F129" s="54"/>
      <c r="G129" s="55"/>
      <c r="H129" s="55"/>
      <c r="I129" s="55">
        <f t="shared" si="24"/>
        <v>0</v>
      </c>
      <c r="J129" s="55"/>
      <c r="K129" s="55">
        <f t="shared" si="25"/>
        <v>0</v>
      </c>
      <c r="L129" s="230"/>
      <c r="M129" s="9">
        <f t="shared" si="19"/>
        <v>0</v>
      </c>
      <c r="N129" s="6"/>
      <c r="O129" s="9">
        <f t="shared" si="20"/>
        <v>0</v>
      </c>
      <c r="P129" s="6"/>
    </row>
    <row r="130" spans="1:16" s="77" customFormat="1" ht="17.25" hidden="1" customHeight="1">
      <c r="A130" s="237" t="s">
        <v>229</v>
      </c>
      <c r="B130" s="76"/>
      <c r="C130" s="67" t="s">
        <v>230</v>
      </c>
      <c r="D130" s="68"/>
      <c r="E130" s="68"/>
      <c r="F130" s="69"/>
      <c r="G130" s="55"/>
      <c r="H130" s="69"/>
      <c r="I130" s="55">
        <f t="shared" si="24"/>
        <v>0</v>
      </c>
      <c r="J130" s="69"/>
      <c r="K130" s="69">
        <f>K131+K132+K133</f>
        <v>0</v>
      </c>
      <c r="L130" s="238">
        <f>L131+L132+L133</f>
        <v>0</v>
      </c>
      <c r="M130" s="9">
        <f t="shared" si="19"/>
        <v>0</v>
      </c>
      <c r="N130" s="184"/>
      <c r="O130" s="9">
        <f t="shared" si="20"/>
        <v>0</v>
      </c>
      <c r="P130" s="184"/>
    </row>
    <row r="131" spans="1:16" s="75" customFormat="1" ht="17.25" hidden="1" customHeight="1">
      <c r="A131" s="232"/>
      <c r="B131" s="78" t="s">
        <v>231</v>
      </c>
      <c r="C131" s="79" t="s">
        <v>232</v>
      </c>
      <c r="D131" s="80"/>
      <c r="E131" s="80"/>
      <c r="F131" s="54"/>
      <c r="G131" s="55"/>
      <c r="H131" s="55"/>
      <c r="I131" s="55">
        <f t="shared" si="24"/>
        <v>0</v>
      </c>
      <c r="J131" s="55"/>
      <c r="K131" s="55">
        <f>H131-J131</f>
        <v>0</v>
      </c>
      <c r="L131" s="230"/>
      <c r="M131" s="9">
        <f t="shared" si="19"/>
        <v>0</v>
      </c>
      <c r="N131" s="6"/>
      <c r="O131" s="9">
        <f t="shared" si="20"/>
        <v>0</v>
      </c>
      <c r="P131" s="6"/>
    </row>
    <row r="132" spans="1:16" s="75" customFormat="1" ht="34.5" hidden="1" customHeight="1">
      <c r="A132" s="232"/>
      <c r="B132" s="81" t="s">
        <v>233</v>
      </c>
      <c r="C132" s="79" t="s">
        <v>234</v>
      </c>
      <c r="D132" s="80"/>
      <c r="E132" s="80"/>
      <c r="F132" s="54"/>
      <c r="G132" s="55"/>
      <c r="H132" s="55"/>
      <c r="I132" s="55">
        <f t="shared" si="24"/>
        <v>0</v>
      </c>
      <c r="J132" s="55"/>
      <c r="K132" s="55">
        <f>H132-J132</f>
        <v>0</v>
      </c>
      <c r="L132" s="230"/>
      <c r="M132" s="9">
        <f t="shared" si="19"/>
        <v>0</v>
      </c>
      <c r="N132" s="6"/>
      <c r="O132" s="9">
        <f t="shared" si="20"/>
        <v>0</v>
      </c>
      <c r="P132" s="6"/>
    </row>
    <row r="133" spans="1:16" s="75" customFormat="1" ht="17.25" hidden="1" customHeight="1">
      <c r="A133" s="232"/>
      <c r="B133" s="82" t="s">
        <v>235</v>
      </c>
      <c r="C133" s="79" t="s">
        <v>236</v>
      </c>
      <c r="D133" s="80"/>
      <c r="E133" s="80"/>
      <c r="F133" s="54"/>
      <c r="G133" s="55"/>
      <c r="H133" s="55"/>
      <c r="I133" s="55">
        <f t="shared" si="24"/>
        <v>0</v>
      </c>
      <c r="J133" s="55"/>
      <c r="K133" s="55">
        <f>H133-J133</f>
        <v>0</v>
      </c>
      <c r="L133" s="230"/>
      <c r="M133" s="9">
        <f t="shared" si="19"/>
        <v>0</v>
      </c>
      <c r="N133" s="6"/>
      <c r="O133" s="9">
        <f t="shared" si="20"/>
        <v>0</v>
      </c>
      <c r="P133" s="6"/>
    </row>
    <row r="134" spans="1:16" s="75" customFormat="1" ht="21.75" hidden="1" customHeight="1">
      <c r="A134" s="242" t="s">
        <v>237</v>
      </c>
      <c r="B134" s="83"/>
      <c r="C134" s="84" t="s">
        <v>238</v>
      </c>
      <c r="D134" s="85"/>
      <c r="E134" s="85"/>
      <c r="F134" s="86"/>
      <c r="G134" s="55"/>
      <c r="H134" s="86"/>
      <c r="I134" s="55">
        <f t="shared" si="24"/>
        <v>0</v>
      </c>
      <c r="J134" s="86"/>
      <c r="K134" s="86">
        <f>K135</f>
        <v>0</v>
      </c>
      <c r="L134" s="243">
        <f>L135</f>
        <v>0</v>
      </c>
      <c r="M134" s="9">
        <f t="shared" si="19"/>
        <v>0</v>
      </c>
      <c r="N134" s="6"/>
      <c r="O134" s="9">
        <f t="shared" si="20"/>
        <v>0</v>
      </c>
      <c r="P134" s="6"/>
    </row>
    <row r="135" spans="1:16" s="75" customFormat="1" ht="16.5" hidden="1" customHeight="1">
      <c r="A135" s="232" t="s">
        <v>239</v>
      </c>
      <c r="B135" s="51"/>
      <c r="C135" s="87" t="s">
        <v>240</v>
      </c>
      <c r="D135" s="88"/>
      <c r="E135" s="88"/>
      <c r="F135" s="54"/>
      <c r="G135" s="55"/>
      <c r="H135" s="55"/>
      <c r="I135" s="55">
        <f t="shared" si="24"/>
        <v>0</v>
      </c>
      <c r="J135" s="55"/>
      <c r="K135" s="55">
        <f>H135-J135</f>
        <v>0</v>
      </c>
      <c r="L135" s="230"/>
      <c r="M135" s="9">
        <f t="shared" si="19"/>
        <v>0</v>
      </c>
      <c r="N135" s="6"/>
      <c r="O135" s="9">
        <f t="shared" si="20"/>
        <v>0</v>
      </c>
      <c r="P135" s="6"/>
    </row>
    <row r="136" spans="1:16" s="75" customFormat="1" ht="15.75" hidden="1">
      <c r="A136" s="232"/>
      <c r="B136" s="70"/>
      <c r="C136" s="87"/>
      <c r="D136" s="88"/>
      <c r="E136" s="88"/>
      <c r="F136" s="54"/>
      <c r="G136" s="55"/>
      <c r="H136" s="54"/>
      <c r="I136" s="55">
        <f t="shared" si="24"/>
        <v>0</v>
      </c>
      <c r="J136" s="54"/>
      <c r="K136" s="55">
        <f>H136-J136</f>
        <v>0</v>
      </c>
      <c r="L136" s="229"/>
      <c r="M136" s="9">
        <f t="shared" si="19"/>
        <v>0</v>
      </c>
      <c r="N136" s="6"/>
      <c r="O136" s="9">
        <f t="shared" si="20"/>
        <v>0</v>
      </c>
      <c r="P136" s="6"/>
    </row>
    <row r="137" spans="1:16" s="77" customFormat="1" ht="33" hidden="1" customHeight="1">
      <c r="A137" s="327" t="s">
        <v>241</v>
      </c>
      <c r="B137" s="328"/>
      <c r="C137" s="67" t="s">
        <v>242</v>
      </c>
      <c r="D137" s="68"/>
      <c r="E137" s="68"/>
      <c r="F137" s="69">
        <f t="shared" ref="F137:L137" si="26">F138</f>
        <v>0</v>
      </c>
      <c r="G137" s="69">
        <f t="shared" si="26"/>
        <v>0</v>
      </c>
      <c r="H137" s="69">
        <f t="shared" si="26"/>
        <v>0</v>
      </c>
      <c r="I137" s="69">
        <f t="shared" si="26"/>
        <v>0</v>
      </c>
      <c r="J137" s="69">
        <f t="shared" si="26"/>
        <v>0</v>
      </c>
      <c r="K137" s="69">
        <f t="shared" si="26"/>
        <v>0</v>
      </c>
      <c r="L137" s="238">
        <f t="shared" si="26"/>
        <v>0</v>
      </c>
      <c r="M137" s="9">
        <f t="shared" si="19"/>
        <v>0</v>
      </c>
      <c r="N137" s="184"/>
      <c r="O137" s="9">
        <f t="shared" si="20"/>
        <v>0</v>
      </c>
      <c r="P137" s="184"/>
    </row>
    <row r="138" spans="1:16" s="75" customFormat="1" ht="31.5" hidden="1" customHeight="1">
      <c r="A138" s="304" t="s">
        <v>243</v>
      </c>
      <c r="B138" s="305"/>
      <c r="C138" s="48" t="s">
        <v>244</v>
      </c>
      <c r="D138" s="49"/>
      <c r="E138" s="49"/>
      <c r="F138" s="50">
        <f t="shared" ref="F138:L138" si="27">F139+F140+F141+F142+F143+F144+F145+F146+F147+F148+F149+F150</f>
        <v>0</v>
      </c>
      <c r="G138" s="50">
        <f t="shared" si="27"/>
        <v>0</v>
      </c>
      <c r="H138" s="50">
        <f t="shared" si="27"/>
        <v>0</v>
      </c>
      <c r="I138" s="50">
        <f t="shared" si="27"/>
        <v>0</v>
      </c>
      <c r="J138" s="50">
        <f t="shared" si="27"/>
        <v>0</v>
      </c>
      <c r="K138" s="50">
        <f t="shared" si="27"/>
        <v>0</v>
      </c>
      <c r="L138" s="227">
        <f t="shared" si="27"/>
        <v>0</v>
      </c>
      <c r="M138" s="9">
        <f t="shared" si="19"/>
        <v>0</v>
      </c>
      <c r="N138" s="6"/>
      <c r="O138" s="9">
        <f t="shared" si="20"/>
        <v>0</v>
      </c>
      <c r="P138" s="6"/>
    </row>
    <row r="139" spans="1:16" s="75" customFormat="1" ht="15.75" hidden="1" customHeight="1">
      <c r="A139" s="232"/>
      <c r="B139" s="51" t="s">
        <v>245</v>
      </c>
      <c r="C139" s="52" t="s">
        <v>246</v>
      </c>
      <c r="D139" s="53"/>
      <c r="E139" s="53"/>
      <c r="F139" s="54"/>
      <c r="G139" s="55"/>
      <c r="H139" s="55"/>
      <c r="I139" s="55"/>
      <c r="J139" s="55"/>
      <c r="K139" s="55">
        <f t="shared" ref="K139:K150" si="28">H139-J139</f>
        <v>0</v>
      </c>
      <c r="L139" s="230"/>
      <c r="M139" s="9">
        <f t="shared" si="19"/>
        <v>0</v>
      </c>
      <c r="N139" s="6"/>
      <c r="O139" s="9">
        <f t="shared" si="20"/>
        <v>0</v>
      </c>
      <c r="P139" s="6"/>
    </row>
    <row r="140" spans="1:16" s="75" customFormat="1" ht="18" hidden="1" customHeight="1">
      <c r="A140" s="232"/>
      <c r="B140" s="70" t="s">
        <v>247</v>
      </c>
      <c r="C140" s="52" t="s">
        <v>248</v>
      </c>
      <c r="D140" s="53"/>
      <c r="E140" s="53"/>
      <c r="F140" s="54"/>
      <c r="G140" s="55"/>
      <c r="H140" s="55"/>
      <c r="I140" s="55"/>
      <c r="J140" s="55"/>
      <c r="K140" s="55">
        <f t="shared" si="28"/>
        <v>0</v>
      </c>
      <c r="L140" s="230"/>
      <c r="M140" s="9">
        <f t="shared" si="19"/>
        <v>0</v>
      </c>
      <c r="N140" s="6"/>
      <c r="O140" s="9">
        <f t="shared" si="20"/>
        <v>0</v>
      </c>
      <c r="P140" s="6"/>
    </row>
    <row r="141" spans="1:16" s="75" customFormat="1" ht="21" hidden="1" customHeight="1">
      <c r="A141" s="232"/>
      <c r="B141" s="56" t="s">
        <v>249</v>
      </c>
      <c r="C141" s="52" t="s">
        <v>250</v>
      </c>
      <c r="D141" s="53"/>
      <c r="E141" s="53"/>
      <c r="F141" s="54"/>
      <c r="G141" s="55"/>
      <c r="H141" s="55"/>
      <c r="I141" s="55"/>
      <c r="J141" s="55"/>
      <c r="K141" s="55">
        <f t="shared" si="28"/>
        <v>0</v>
      </c>
      <c r="L141" s="230"/>
      <c r="M141" s="9">
        <f t="shared" si="19"/>
        <v>0</v>
      </c>
      <c r="N141" s="6"/>
      <c r="O141" s="9">
        <f t="shared" si="20"/>
        <v>0</v>
      </c>
      <c r="P141" s="6"/>
    </row>
    <row r="142" spans="1:16" s="75" customFormat="1" ht="25.5" hidden="1" customHeight="1">
      <c r="A142" s="232"/>
      <c r="B142" s="56" t="s">
        <v>251</v>
      </c>
      <c r="C142" s="52" t="s">
        <v>252</v>
      </c>
      <c r="D142" s="53"/>
      <c r="E142" s="53"/>
      <c r="F142" s="54"/>
      <c r="G142" s="55"/>
      <c r="H142" s="55"/>
      <c r="I142" s="55"/>
      <c r="J142" s="55"/>
      <c r="K142" s="55">
        <f t="shared" si="28"/>
        <v>0</v>
      </c>
      <c r="L142" s="230"/>
      <c r="M142" s="9">
        <f t="shared" si="19"/>
        <v>0</v>
      </c>
      <c r="N142" s="6"/>
      <c r="O142" s="9">
        <f t="shared" si="20"/>
        <v>0</v>
      </c>
      <c r="P142" s="6"/>
    </row>
    <row r="143" spans="1:16" s="75" customFormat="1" ht="24.75" hidden="1" customHeight="1">
      <c r="A143" s="244"/>
      <c r="B143" s="56" t="s">
        <v>253</v>
      </c>
      <c r="C143" s="52" t="s">
        <v>254</v>
      </c>
      <c r="D143" s="53"/>
      <c r="E143" s="53"/>
      <c r="F143" s="54"/>
      <c r="G143" s="55"/>
      <c r="H143" s="55"/>
      <c r="I143" s="55"/>
      <c r="J143" s="55"/>
      <c r="K143" s="55">
        <f t="shared" si="28"/>
        <v>0</v>
      </c>
      <c r="L143" s="230"/>
      <c r="M143" s="9">
        <f t="shared" si="19"/>
        <v>0</v>
      </c>
      <c r="N143" s="6"/>
      <c r="O143" s="9">
        <f t="shared" si="20"/>
        <v>0</v>
      </c>
      <c r="P143" s="6"/>
    </row>
    <row r="144" spans="1:16" s="75" customFormat="1" ht="30.75" hidden="1" customHeight="1">
      <c r="A144" s="244"/>
      <c r="B144" s="56" t="s">
        <v>255</v>
      </c>
      <c r="C144" s="52" t="s">
        <v>256</v>
      </c>
      <c r="D144" s="53"/>
      <c r="E144" s="53"/>
      <c r="F144" s="54"/>
      <c r="G144" s="55"/>
      <c r="H144" s="55"/>
      <c r="I144" s="55"/>
      <c r="J144" s="55"/>
      <c r="K144" s="55">
        <f t="shared" si="28"/>
        <v>0</v>
      </c>
      <c r="L144" s="230"/>
      <c r="M144" s="9">
        <f t="shared" ref="M144:M207" si="29">I144-J144-K144</f>
        <v>0</v>
      </c>
      <c r="N144" s="6"/>
      <c r="O144" s="9">
        <f t="shared" ref="O144:O207" si="30">I144-H144</f>
        <v>0</v>
      </c>
      <c r="P144" s="6"/>
    </row>
    <row r="145" spans="1:16" s="75" customFormat="1" ht="26.25" hidden="1" customHeight="1">
      <c r="A145" s="244"/>
      <c r="B145" s="56" t="s">
        <v>257</v>
      </c>
      <c r="C145" s="52" t="s">
        <v>258</v>
      </c>
      <c r="D145" s="53"/>
      <c r="E145" s="53"/>
      <c r="F145" s="54"/>
      <c r="G145" s="55"/>
      <c r="H145" s="55"/>
      <c r="I145" s="55"/>
      <c r="J145" s="55"/>
      <c r="K145" s="55">
        <f t="shared" si="28"/>
        <v>0</v>
      </c>
      <c r="L145" s="230"/>
      <c r="M145" s="9">
        <f t="shared" si="29"/>
        <v>0</v>
      </c>
      <c r="N145" s="6"/>
      <c r="O145" s="9">
        <f t="shared" si="30"/>
        <v>0</v>
      </c>
      <c r="P145" s="6"/>
    </row>
    <row r="146" spans="1:16" s="75" customFormat="1" ht="26.25" hidden="1" customHeight="1">
      <c r="A146" s="244"/>
      <c r="B146" s="56" t="s">
        <v>259</v>
      </c>
      <c r="C146" s="52" t="s">
        <v>260</v>
      </c>
      <c r="D146" s="53"/>
      <c r="E146" s="53"/>
      <c r="F146" s="54"/>
      <c r="G146" s="55"/>
      <c r="H146" s="55"/>
      <c r="I146" s="55"/>
      <c r="J146" s="55"/>
      <c r="K146" s="55">
        <f t="shared" si="28"/>
        <v>0</v>
      </c>
      <c r="L146" s="230"/>
      <c r="M146" s="9">
        <f t="shared" si="29"/>
        <v>0</v>
      </c>
      <c r="N146" s="6"/>
      <c r="O146" s="9">
        <f t="shared" si="30"/>
        <v>0</v>
      </c>
      <c r="P146" s="6"/>
    </row>
    <row r="147" spans="1:16" s="75" customFormat="1" ht="19.5" hidden="1" customHeight="1">
      <c r="A147" s="244"/>
      <c r="B147" s="56" t="s">
        <v>261</v>
      </c>
      <c r="C147" s="52" t="s">
        <v>262</v>
      </c>
      <c r="D147" s="53"/>
      <c r="E147" s="53"/>
      <c r="F147" s="54"/>
      <c r="G147" s="55"/>
      <c r="H147" s="55"/>
      <c r="I147" s="55"/>
      <c r="J147" s="55"/>
      <c r="K147" s="55">
        <f t="shared" si="28"/>
        <v>0</v>
      </c>
      <c r="L147" s="230"/>
      <c r="M147" s="9">
        <f t="shared" si="29"/>
        <v>0</v>
      </c>
      <c r="N147" s="6"/>
      <c r="O147" s="9">
        <f t="shared" si="30"/>
        <v>0</v>
      </c>
      <c r="P147" s="6"/>
    </row>
    <row r="148" spans="1:16" s="93" customFormat="1" ht="24" hidden="1" customHeight="1">
      <c r="A148" s="245"/>
      <c r="B148" s="89" t="s">
        <v>263</v>
      </c>
      <c r="C148" s="90" t="s">
        <v>264</v>
      </c>
      <c r="D148" s="91"/>
      <c r="E148" s="91"/>
      <c r="F148" s="54"/>
      <c r="G148" s="92"/>
      <c r="H148" s="92"/>
      <c r="I148" s="92"/>
      <c r="J148" s="92"/>
      <c r="K148" s="55">
        <f t="shared" si="28"/>
        <v>0</v>
      </c>
      <c r="L148" s="246"/>
      <c r="M148" s="9">
        <f t="shared" si="29"/>
        <v>0</v>
      </c>
      <c r="N148" s="186"/>
      <c r="O148" s="9">
        <f t="shared" si="30"/>
        <v>0</v>
      </c>
      <c r="P148" s="186"/>
    </row>
    <row r="149" spans="1:16" s="93" customFormat="1" ht="20.25" hidden="1" customHeight="1">
      <c r="A149" s="245"/>
      <c r="B149" s="89" t="s">
        <v>265</v>
      </c>
      <c r="C149" s="90" t="s">
        <v>266</v>
      </c>
      <c r="D149" s="91"/>
      <c r="E149" s="91"/>
      <c r="F149" s="54"/>
      <c r="G149" s="92"/>
      <c r="H149" s="92"/>
      <c r="I149" s="92"/>
      <c r="J149" s="92"/>
      <c r="K149" s="55">
        <f t="shared" si="28"/>
        <v>0</v>
      </c>
      <c r="L149" s="246"/>
      <c r="M149" s="9">
        <f t="shared" si="29"/>
        <v>0</v>
      </c>
      <c r="N149" s="186"/>
      <c r="O149" s="9">
        <f t="shared" si="30"/>
        <v>0</v>
      </c>
      <c r="P149" s="186"/>
    </row>
    <row r="150" spans="1:16" s="93" customFormat="1" ht="20.25" hidden="1" customHeight="1">
      <c r="A150" s="245"/>
      <c r="B150" s="89" t="s">
        <v>267</v>
      </c>
      <c r="C150" s="90" t="s">
        <v>268</v>
      </c>
      <c r="D150" s="91"/>
      <c r="E150" s="91"/>
      <c r="F150" s="54"/>
      <c r="G150" s="92"/>
      <c r="H150" s="92"/>
      <c r="I150" s="92"/>
      <c r="J150" s="92"/>
      <c r="K150" s="55">
        <f t="shared" si="28"/>
        <v>0</v>
      </c>
      <c r="L150" s="246"/>
      <c r="M150" s="9">
        <f t="shared" si="29"/>
        <v>0</v>
      </c>
      <c r="N150" s="186"/>
      <c r="O150" s="9">
        <f t="shared" si="30"/>
        <v>0</v>
      </c>
      <c r="P150" s="186"/>
    </row>
    <row r="151" spans="1:16" s="77" customFormat="1" ht="28.5" customHeight="1">
      <c r="A151" s="353" t="s">
        <v>269</v>
      </c>
      <c r="B151" s="354"/>
      <c r="C151" s="67" t="s">
        <v>270</v>
      </c>
      <c r="D151" s="68"/>
      <c r="E151" s="68"/>
      <c r="F151" s="69">
        <f t="shared" ref="F151:L151" si="31">F152</f>
        <v>7555000</v>
      </c>
      <c r="G151" s="69">
        <f t="shared" si="31"/>
        <v>5544000</v>
      </c>
      <c r="H151" s="69">
        <f t="shared" si="31"/>
        <v>1617298</v>
      </c>
      <c r="I151" s="69">
        <f t="shared" si="31"/>
        <v>1617298</v>
      </c>
      <c r="J151" s="69">
        <f t="shared" si="31"/>
        <v>1617298</v>
      </c>
      <c r="K151" s="69">
        <f t="shared" si="31"/>
        <v>0</v>
      </c>
      <c r="L151" s="238">
        <f t="shared" si="31"/>
        <v>0</v>
      </c>
      <c r="M151" s="9">
        <f t="shared" si="29"/>
        <v>0</v>
      </c>
      <c r="N151" s="184"/>
      <c r="O151" s="9">
        <f t="shared" si="30"/>
        <v>0</v>
      </c>
      <c r="P151" s="184"/>
    </row>
    <row r="152" spans="1:16" s="75" customFormat="1" ht="20.100000000000001" customHeight="1">
      <c r="A152" s="231" t="s">
        <v>271</v>
      </c>
      <c r="B152" s="57"/>
      <c r="C152" s="48" t="s">
        <v>272</v>
      </c>
      <c r="D152" s="49"/>
      <c r="E152" s="49"/>
      <c r="F152" s="50">
        <f t="shared" ref="F152:L152" si="32">F153+F154</f>
        <v>7555000</v>
      </c>
      <c r="G152" s="50">
        <f t="shared" si="32"/>
        <v>5544000</v>
      </c>
      <c r="H152" s="50">
        <f t="shared" si="32"/>
        <v>1617298</v>
      </c>
      <c r="I152" s="50">
        <f t="shared" si="32"/>
        <v>1617298</v>
      </c>
      <c r="J152" s="50">
        <f t="shared" si="32"/>
        <v>1617298</v>
      </c>
      <c r="K152" s="50">
        <f t="shared" si="32"/>
        <v>0</v>
      </c>
      <c r="L152" s="227">
        <f t="shared" si="32"/>
        <v>0</v>
      </c>
      <c r="M152" s="9">
        <f t="shared" si="29"/>
        <v>0</v>
      </c>
      <c r="N152" s="6"/>
      <c r="O152" s="9">
        <f t="shared" si="30"/>
        <v>0</v>
      </c>
      <c r="P152" s="6"/>
    </row>
    <row r="153" spans="1:16" s="75" customFormat="1" ht="20.100000000000001" customHeight="1">
      <c r="A153" s="247"/>
      <c r="B153" s="94" t="s">
        <v>273</v>
      </c>
      <c r="C153" s="52" t="s">
        <v>274</v>
      </c>
      <c r="D153" s="53"/>
      <c r="E153" s="53"/>
      <c r="F153" s="54">
        <f>'[1]70,05,01'!L12</f>
        <v>7555000</v>
      </c>
      <c r="G153" s="54">
        <f>'[1]70,05,01'!M12</f>
        <v>5544000</v>
      </c>
      <c r="H153" s="54">
        <f>'[1]70,05,01'!N12</f>
        <v>1617298</v>
      </c>
      <c r="I153" s="54">
        <f>'[1]70,05,01'!O12</f>
        <v>1617298</v>
      </c>
      <c r="J153" s="54">
        <f>'[1]70,05,01'!P12</f>
        <v>1617298</v>
      </c>
      <c r="K153" s="54">
        <f>'[1]70,05,01'!Q12</f>
        <v>0</v>
      </c>
      <c r="L153" s="229">
        <f>'[1]70,05,01'!R12</f>
        <v>0</v>
      </c>
      <c r="M153" s="9">
        <f t="shared" si="29"/>
        <v>0</v>
      </c>
      <c r="N153" s="6"/>
      <c r="O153" s="9">
        <f t="shared" si="30"/>
        <v>0</v>
      </c>
      <c r="P153" s="6"/>
    </row>
    <row r="154" spans="1:16" s="75" customFormat="1" ht="13.5" hidden="1" customHeight="1">
      <c r="A154" s="247"/>
      <c r="B154" s="51" t="s">
        <v>275</v>
      </c>
      <c r="C154" s="52" t="s">
        <v>276</v>
      </c>
      <c r="D154" s="53"/>
      <c r="E154" s="53"/>
      <c r="F154" s="54"/>
      <c r="G154" s="55"/>
      <c r="H154" s="55"/>
      <c r="I154" s="55"/>
      <c r="J154" s="55"/>
      <c r="K154" s="55">
        <f>H154-J154</f>
        <v>0</v>
      </c>
      <c r="L154" s="230"/>
      <c r="M154" s="9">
        <f t="shared" si="29"/>
        <v>0</v>
      </c>
      <c r="N154" s="6"/>
      <c r="O154" s="9">
        <f t="shared" si="30"/>
        <v>0</v>
      </c>
      <c r="P154" s="6"/>
    </row>
    <row r="155" spans="1:16" s="75" customFormat="1" ht="17.25" hidden="1" customHeight="1">
      <c r="A155" s="248" t="s">
        <v>277</v>
      </c>
      <c r="B155" s="95"/>
      <c r="C155" s="96" t="s">
        <v>278</v>
      </c>
      <c r="D155" s="97"/>
      <c r="E155" s="97"/>
      <c r="F155" s="86">
        <f t="shared" ref="F155:L155" si="33">F156</f>
        <v>0</v>
      </c>
      <c r="G155" s="86">
        <f t="shared" si="33"/>
        <v>0</v>
      </c>
      <c r="H155" s="86">
        <f t="shared" si="33"/>
        <v>0</v>
      </c>
      <c r="I155" s="86">
        <f t="shared" si="33"/>
        <v>0</v>
      </c>
      <c r="J155" s="86">
        <f t="shared" si="33"/>
        <v>0</v>
      </c>
      <c r="K155" s="86">
        <f t="shared" si="33"/>
        <v>0</v>
      </c>
      <c r="L155" s="243">
        <f t="shared" si="33"/>
        <v>0</v>
      </c>
      <c r="M155" s="9">
        <f t="shared" si="29"/>
        <v>0</v>
      </c>
      <c r="N155" s="6"/>
      <c r="O155" s="9">
        <f t="shared" si="30"/>
        <v>0</v>
      </c>
      <c r="P155" s="6"/>
    </row>
    <row r="156" spans="1:16" s="75" customFormat="1" ht="15.75" hidden="1">
      <c r="A156" s="249" t="s">
        <v>279</v>
      </c>
      <c r="B156" s="47"/>
      <c r="C156" s="48" t="s">
        <v>280</v>
      </c>
      <c r="D156" s="49"/>
      <c r="E156" s="49"/>
      <c r="F156" s="50">
        <f t="shared" ref="F156:L156" si="34">F157+F158+F159+F160</f>
        <v>0</v>
      </c>
      <c r="G156" s="50">
        <f t="shared" si="34"/>
        <v>0</v>
      </c>
      <c r="H156" s="50">
        <f t="shared" si="34"/>
        <v>0</v>
      </c>
      <c r="I156" s="50">
        <f t="shared" si="34"/>
        <v>0</v>
      </c>
      <c r="J156" s="50">
        <f t="shared" si="34"/>
        <v>0</v>
      </c>
      <c r="K156" s="50">
        <f t="shared" si="34"/>
        <v>0</v>
      </c>
      <c r="L156" s="227">
        <f t="shared" si="34"/>
        <v>0</v>
      </c>
      <c r="M156" s="9">
        <f t="shared" si="29"/>
        <v>0</v>
      </c>
      <c r="N156" s="6"/>
      <c r="O156" s="9">
        <f t="shared" si="30"/>
        <v>0</v>
      </c>
      <c r="P156" s="6"/>
    </row>
    <row r="157" spans="1:16" s="75" customFormat="1" ht="15.75" hidden="1">
      <c r="A157" s="232"/>
      <c r="B157" s="98" t="s">
        <v>281</v>
      </c>
      <c r="C157" s="52" t="s">
        <v>282</v>
      </c>
      <c r="D157" s="53"/>
      <c r="E157" s="53"/>
      <c r="F157" s="54"/>
      <c r="G157" s="55"/>
      <c r="H157" s="55"/>
      <c r="I157" s="55"/>
      <c r="J157" s="55"/>
      <c r="K157" s="55">
        <f>H157-J157</f>
        <v>0</v>
      </c>
      <c r="L157" s="230"/>
      <c r="M157" s="9">
        <f t="shared" si="29"/>
        <v>0</v>
      </c>
      <c r="N157" s="6"/>
      <c r="O157" s="9">
        <f t="shared" si="30"/>
        <v>0</v>
      </c>
      <c r="P157" s="6"/>
    </row>
    <row r="158" spans="1:16" s="75" customFormat="1" ht="15.75" hidden="1">
      <c r="A158" s="228"/>
      <c r="B158" s="98" t="s">
        <v>283</v>
      </c>
      <c r="C158" s="52" t="s">
        <v>284</v>
      </c>
      <c r="D158" s="53"/>
      <c r="E158" s="53"/>
      <c r="F158" s="54"/>
      <c r="G158" s="55"/>
      <c r="H158" s="55"/>
      <c r="I158" s="55"/>
      <c r="J158" s="55"/>
      <c r="K158" s="55">
        <f>H158-J158</f>
        <v>0</v>
      </c>
      <c r="L158" s="230"/>
      <c r="M158" s="9">
        <f t="shared" si="29"/>
        <v>0</v>
      </c>
      <c r="N158" s="6"/>
      <c r="O158" s="9">
        <f t="shared" si="30"/>
        <v>0</v>
      </c>
      <c r="P158" s="6"/>
    </row>
    <row r="159" spans="1:16" s="75" customFormat="1" ht="15" hidden="1" customHeight="1">
      <c r="A159" s="228"/>
      <c r="B159" s="98" t="s">
        <v>285</v>
      </c>
      <c r="C159" s="52" t="s">
        <v>286</v>
      </c>
      <c r="D159" s="53"/>
      <c r="E159" s="53"/>
      <c r="F159" s="54"/>
      <c r="G159" s="55"/>
      <c r="H159" s="55"/>
      <c r="I159" s="55"/>
      <c r="J159" s="55"/>
      <c r="K159" s="55">
        <f>H159-J159</f>
        <v>0</v>
      </c>
      <c r="L159" s="230"/>
      <c r="M159" s="9">
        <f t="shared" si="29"/>
        <v>0</v>
      </c>
      <c r="N159" s="6"/>
      <c r="O159" s="9">
        <f t="shared" si="30"/>
        <v>0</v>
      </c>
      <c r="P159" s="6"/>
    </row>
    <row r="160" spans="1:16" s="75" customFormat="1" ht="15.75" hidden="1">
      <c r="A160" s="228"/>
      <c r="B160" s="98" t="s">
        <v>287</v>
      </c>
      <c r="C160" s="52" t="s">
        <v>288</v>
      </c>
      <c r="D160" s="53"/>
      <c r="E160" s="53"/>
      <c r="F160" s="54"/>
      <c r="G160" s="55"/>
      <c r="H160" s="55"/>
      <c r="I160" s="55"/>
      <c r="J160" s="55"/>
      <c r="K160" s="55">
        <f>H160-J160</f>
        <v>0</v>
      </c>
      <c r="L160" s="230"/>
      <c r="M160" s="9">
        <f t="shared" si="29"/>
        <v>0</v>
      </c>
      <c r="N160" s="6"/>
      <c r="O160" s="9">
        <f t="shared" si="30"/>
        <v>0</v>
      </c>
      <c r="P160" s="6"/>
    </row>
    <row r="161" spans="1:16" s="75" customFormat="1" ht="15.75" hidden="1">
      <c r="A161" s="228"/>
      <c r="B161" s="98"/>
      <c r="C161" s="99"/>
      <c r="D161" s="100"/>
      <c r="E161" s="100"/>
      <c r="F161" s="54"/>
      <c r="G161" s="54"/>
      <c r="H161" s="54"/>
      <c r="I161" s="54"/>
      <c r="J161" s="54"/>
      <c r="K161" s="55">
        <f>H161-J161</f>
        <v>0</v>
      </c>
      <c r="L161" s="229"/>
      <c r="M161" s="9">
        <f t="shared" si="29"/>
        <v>0</v>
      </c>
      <c r="N161" s="6"/>
      <c r="O161" s="9">
        <f t="shared" si="30"/>
        <v>0</v>
      </c>
      <c r="P161" s="6"/>
    </row>
    <row r="162" spans="1:16" s="77" customFormat="1" ht="46.5" customHeight="1">
      <c r="A162" s="329" t="s">
        <v>289</v>
      </c>
      <c r="B162" s="330"/>
      <c r="C162" s="67" t="s">
        <v>290</v>
      </c>
      <c r="D162" s="68"/>
      <c r="E162" s="68"/>
      <c r="F162" s="69">
        <f t="shared" ref="F162:L162" si="35">F163+F164+F165+F166+F167+F168+F169+F170+F171</f>
        <v>200000</v>
      </c>
      <c r="G162" s="69">
        <f t="shared" si="35"/>
        <v>200000</v>
      </c>
      <c r="H162" s="69">
        <f t="shared" si="35"/>
        <v>200000</v>
      </c>
      <c r="I162" s="69">
        <f t="shared" si="35"/>
        <v>200000</v>
      </c>
      <c r="J162" s="69">
        <f t="shared" si="35"/>
        <v>200000</v>
      </c>
      <c r="K162" s="69">
        <f t="shared" si="35"/>
        <v>0</v>
      </c>
      <c r="L162" s="238">
        <f t="shared" si="35"/>
        <v>200000</v>
      </c>
      <c r="M162" s="9">
        <f t="shared" si="29"/>
        <v>0</v>
      </c>
      <c r="N162" s="184"/>
      <c r="O162" s="9">
        <f t="shared" si="30"/>
        <v>0</v>
      </c>
      <c r="P162" s="184"/>
    </row>
    <row r="163" spans="1:16" s="75" customFormat="1" ht="15.75" hidden="1">
      <c r="A163" s="232" t="s">
        <v>291</v>
      </c>
      <c r="B163" s="71"/>
      <c r="C163" s="87" t="s">
        <v>292</v>
      </c>
      <c r="D163" s="88"/>
      <c r="E163" s="88"/>
      <c r="F163" s="54"/>
      <c r="G163" s="55"/>
      <c r="H163" s="55"/>
      <c r="I163" s="55"/>
      <c r="J163" s="55"/>
      <c r="K163" s="55">
        <f t="shared" ref="K163:K171" si="36">H163-J163</f>
        <v>0</v>
      </c>
      <c r="L163" s="230"/>
      <c r="M163" s="9">
        <f t="shared" si="29"/>
        <v>0</v>
      </c>
      <c r="N163" s="6"/>
      <c r="O163" s="9">
        <f t="shared" si="30"/>
        <v>0</v>
      </c>
      <c r="P163" s="6"/>
    </row>
    <row r="164" spans="1:16" s="75" customFormat="1" ht="15.75" hidden="1">
      <c r="A164" s="239" t="s">
        <v>293</v>
      </c>
      <c r="B164" s="71"/>
      <c r="C164" s="87" t="s">
        <v>294</v>
      </c>
      <c r="D164" s="88"/>
      <c r="E164" s="88"/>
      <c r="F164" s="54"/>
      <c r="G164" s="55"/>
      <c r="H164" s="55"/>
      <c r="I164" s="55"/>
      <c r="J164" s="55"/>
      <c r="K164" s="55">
        <f t="shared" si="36"/>
        <v>0</v>
      </c>
      <c r="L164" s="230"/>
      <c r="M164" s="9">
        <f t="shared" si="29"/>
        <v>0</v>
      </c>
      <c r="N164" s="6"/>
      <c r="O164" s="9">
        <f t="shared" si="30"/>
        <v>0</v>
      </c>
      <c r="P164" s="6"/>
    </row>
    <row r="165" spans="1:16" s="75" customFormat="1" ht="27.75" customHeight="1">
      <c r="A165" s="331" t="s">
        <v>295</v>
      </c>
      <c r="B165" s="332"/>
      <c r="C165" s="87" t="s">
        <v>296</v>
      </c>
      <c r="D165" s="88"/>
      <c r="E165" s="88"/>
      <c r="F165" s="54">
        <f>'[1]70,05,01'!L15</f>
        <v>200000</v>
      </c>
      <c r="G165" s="54">
        <f>'[1]70,05,01'!M15</f>
        <v>200000</v>
      </c>
      <c r="H165" s="54">
        <f>'[1]70,05,01'!N15</f>
        <v>200000</v>
      </c>
      <c r="I165" s="54">
        <f>'[1]70,05,01'!O15</f>
        <v>200000</v>
      </c>
      <c r="J165" s="54">
        <f>'[1]70,05,01'!P15</f>
        <v>200000</v>
      </c>
      <c r="K165" s="54">
        <f>'[1]70,05,01'!Q15</f>
        <v>0</v>
      </c>
      <c r="L165" s="229">
        <f>'[1]70,05,01'!R15</f>
        <v>200000</v>
      </c>
      <c r="M165" s="9">
        <f t="shared" si="29"/>
        <v>0</v>
      </c>
      <c r="N165" s="6"/>
      <c r="O165" s="9">
        <f t="shared" si="30"/>
        <v>0</v>
      </c>
      <c r="P165" s="6"/>
    </row>
    <row r="166" spans="1:16" s="75" customFormat="1" ht="15" hidden="1" customHeight="1">
      <c r="A166" s="331" t="s">
        <v>297</v>
      </c>
      <c r="B166" s="332"/>
      <c r="C166" s="87" t="s">
        <v>298</v>
      </c>
      <c r="D166" s="88"/>
      <c r="E166" s="88"/>
      <c r="F166" s="54"/>
      <c r="G166" s="55"/>
      <c r="H166" s="55"/>
      <c r="I166" s="55"/>
      <c r="J166" s="55"/>
      <c r="K166" s="55">
        <f t="shared" si="36"/>
        <v>0</v>
      </c>
      <c r="L166" s="230"/>
      <c r="M166" s="9">
        <f t="shared" si="29"/>
        <v>0</v>
      </c>
      <c r="N166" s="6"/>
      <c r="O166" s="9">
        <f t="shared" si="30"/>
        <v>0</v>
      </c>
      <c r="P166" s="6"/>
    </row>
    <row r="167" spans="1:16" s="75" customFormat="1" ht="15.75" hidden="1">
      <c r="A167" s="239" t="s">
        <v>299</v>
      </c>
      <c r="B167" s="71"/>
      <c r="C167" s="87" t="s">
        <v>300</v>
      </c>
      <c r="D167" s="88"/>
      <c r="E167" s="88"/>
      <c r="F167" s="54"/>
      <c r="G167" s="55"/>
      <c r="H167" s="55"/>
      <c r="I167" s="55"/>
      <c r="J167" s="55"/>
      <c r="K167" s="55">
        <f t="shared" si="36"/>
        <v>0</v>
      </c>
      <c r="L167" s="230"/>
      <c r="M167" s="9">
        <f t="shared" si="29"/>
        <v>0</v>
      </c>
      <c r="N167" s="6"/>
      <c r="O167" s="9">
        <f t="shared" si="30"/>
        <v>0</v>
      </c>
      <c r="P167" s="6"/>
    </row>
    <row r="168" spans="1:16" s="75" customFormat="1" ht="15.75" hidden="1">
      <c r="A168" s="239" t="s">
        <v>301</v>
      </c>
      <c r="B168" s="71"/>
      <c r="C168" s="87" t="s">
        <v>302</v>
      </c>
      <c r="D168" s="88"/>
      <c r="E168" s="88"/>
      <c r="F168" s="54"/>
      <c r="G168" s="55"/>
      <c r="H168" s="55"/>
      <c r="I168" s="55"/>
      <c r="J168" s="55"/>
      <c r="K168" s="55">
        <f t="shared" si="36"/>
        <v>0</v>
      </c>
      <c r="L168" s="230"/>
      <c r="M168" s="9">
        <f t="shared" si="29"/>
        <v>0</v>
      </c>
      <c r="N168" s="6"/>
      <c r="O168" s="9">
        <f t="shared" si="30"/>
        <v>0</v>
      </c>
      <c r="P168" s="6"/>
    </row>
    <row r="169" spans="1:16" s="75" customFormat="1" ht="15.75" hidden="1">
      <c r="A169" s="239" t="s">
        <v>303</v>
      </c>
      <c r="B169" s="71"/>
      <c r="C169" s="87" t="s">
        <v>304</v>
      </c>
      <c r="D169" s="88"/>
      <c r="E169" s="88"/>
      <c r="F169" s="54"/>
      <c r="G169" s="55"/>
      <c r="H169" s="55"/>
      <c r="I169" s="55"/>
      <c r="J169" s="55"/>
      <c r="K169" s="55">
        <f t="shared" si="36"/>
        <v>0</v>
      </c>
      <c r="L169" s="230"/>
      <c r="M169" s="9">
        <f t="shared" si="29"/>
        <v>0</v>
      </c>
      <c r="N169" s="6"/>
      <c r="O169" s="9">
        <f t="shared" si="30"/>
        <v>0</v>
      </c>
      <c r="P169" s="6"/>
    </row>
    <row r="170" spans="1:16" s="75" customFormat="1" ht="15.75" hidden="1">
      <c r="A170" s="239" t="s">
        <v>305</v>
      </c>
      <c r="B170" s="71"/>
      <c r="C170" s="87" t="s">
        <v>306</v>
      </c>
      <c r="D170" s="88"/>
      <c r="E170" s="88"/>
      <c r="F170" s="54"/>
      <c r="G170" s="55"/>
      <c r="H170" s="55"/>
      <c r="I170" s="55"/>
      <c r="J170" s="55"/>
      <c r="K170" s="55">
        <f t="shared" si="36"/>
        <v>0</v>
      </c>
      <c r="L170" s="230"/>
      <c r="M170" s="9">
        <f t="shared" si="29"/>
        <v>0</v>
      </c>
      <c r="N170" s="6"/>
      <c r="O170" s="9">
        <f t="shared" si="30"/>
        <v>0</v>
      </c>
      <c r="P170" s="6"/>
    </row>
    <row r="171" spans="1:16" s="75" customFormat="1" ht="15.75" hidden="1">
      <c r="A171" s="239" t="s">
        <v>307</v>
      </c>
      <c r="B171" s="71"/>
      <c r="C171" s="87" t="s">
        <v>308</v>
      </c>
      <c r="D171" s="88"/>
      <c r="E171" s="88"/>
      <c r="F171" s="54"/>
      <c r="G171" s="55"/>
      <c r="H171" s="55"/>
      <c r="I171" s="55"/>
      <c r="J171" s="55"/>
      <c r="K171" s="55">
        <f t="shared" si="36"/>
        <v>0</v>
      </c>
      <c r="L171" s="230"/>
      <c r="M171" s="9">
        <f t="shared" si="29"/>
        <v>0</v>
      </c>
      <c r="N171" s="6"/>
      <c r="O171" s="9">
        <f t="shared" si="30"/>
        <v>0</v>
      </c>
      <c r="P171" s="6"/>
    </row>
    <row r="172" spans="1:16" s="75" customFormat="1" ht="29.25" customHeight="1">
      <c r="A172" s="250" t="s">
        <v>309</v>
      </c>
      <c r="B172" s="101"/>
      <c r="C172" s="48" t="s">
        <v>310</v>
      </c>
      <c r="D172" s="49"/>
      <c r="E172" s="49"/>
      <c r="F172" s="50">
        <f>F178</f>
        <v>3000000</v>
      </c>
      <c r="G172" s="50">
        <f t="shared" ref="G172:L172" si="37">G178</f>
        <v>2989000</v>
      </c>
      <c r="H172" s="50">
        <f t="shared" si="37"/>
        <v>2804946</v>
      </c>
      <c r="I172" s="50">
        <f t="shared" si="37"/>
        <v>2804946</v>
      </c>
      <c r="J172" s="50">
        <f t="shared" si="37"/>
        <v>2804946</v>
      </c>
      <c r="K172" s="50">
        <f t="shared" si="37"/>
        <v>0</v>
      </c>
      <c r="L172" s="227">
        <f t="shared" si="37"/>
        <v>0</v>
      </c>
      <c r="M172" s="9">
        <f t="shared" si="29"/>
        <v>0</v>
      </c>
      <c r="N172" s="6"/>
      <c r="O172" s="9">
        <f t="shared" si="30"/>
        <v>0</v>
      </c>
      <c r="P172" s="6"/>
    </row>
    <row r="173" spans="1:16" s="75" customFormat="1" ht="15.75" hidden="1">
      <c r="A173" s="251"/>
      <c r="B173" s="102"/>
      <c r="C173" s="52"/>
      <c r="D173" s="53"/>
      <c r="E173" s="53"/>
      <c r="F173" s="54"/>
      <c r="G173" s="54"/>
      <c r="H173" s="54"/>
      <c r="I173" s="54"/>
      <c r="J173" s="54"/>
      <c r="K173" s="55">
        <f>H173-J173</f>
        <v>0</v>
      </c>
      <c r="L173" s="229"/>
      <c r="M173" s="9">
        <f t="shared" si="29"/>
        <v>0</v>
      </c>
      <c r="N173" s="6"/>
      <c r="O173" s="9">
        <f t="shared" si="30"/>
        <v>0</v>
      </c>
      <c r="P173" s="6"/>
    </row>
    <row r="174" spans="1:16" s="77" customFormat="1" ht="15" hidden="1">
      <c r="A174" s="252" t="s">
        <v>311</v>
      </c>
      <c r="B174" s="66"/>
      <c r="C174" s="67" t="s">
        <v>312</v>
      </c>
      <c r="D174" s="68"/>
      <c r="E174" s="68"/>
      <c r="F174" s="69">
        <f t="shared" ref="F174:L174" si="38">F175+F176</f>
        <v>0</v>
      </c>
      <c r="G174" s="69">
        <f t="shared" si="38"/>
        <v>0</v>
      </c>
      <c r="H174" s="69">
        <f t="shared" si="38"/>
        <v>0</v>
      </c>
      <c r="I174" s="69">
        <f t="shared" si="38"/>
        <v>0</v>
      </c>
      <c r="J174" s="69">
        <f t="shared" si="38"/>
        <v>0</v>
      </c>
      <c r="K174" s="69">
        <f t="shared" si="38"/>
        <v>0</v>
      </c>
      <c r="L174" s="238">
        <f t="shared" si="38"/>
        <v>0</v>
      </c>
      <c r="M174" s="9">
        <f t="shared" si="29"/>
        <v>0</v>
      </c>
      <c r="N174" s="184"/>
      <c r="O174" s="9">
        <f t="shared" si="30"/>
        <v>0</v>
      </c>
      <c r="P174" s="184"/>
    </row>
    <row r="175" spans="1:16" s="75" customFormat="1" ht="25.5" hidden="1" customHeight="1">
      <c r="A175" s="333" t="s">
        <v>313</v>
      </c>
      <c r="B175" s="334"/>
      <c r="C175" s="87" t="s">
        <v>314</v>
      </c>
      <c r="D175" s="88"/>
      <c r="E175" s="88"/>
      <c r="F175" s="54"/>
      <c r="G175" s="55"/>
      <c r="H175" s="55"/>
      <c r="I175" s="55"/>
      <c r="J175" s="55"/>
      <c r="K175" s="55">
        <f>H175-J175</f>
        <v>0</v>
      </c>
      <c r="L175" s="230"/>
      <c r="M175" s="9">
        <f t="shared" si="29"/>
        <v>0</v>
      </c>
      <c r="N175" s="6"/>
      <c r="O175" s="9">
        <f t="shared" si="30"/>
        <v>0</v>
      </c>
      <c r="P175" s="6"/>
    </row>
    <row r="176" spans="1:16" s="75" customFormat="1" ht="15.75" hidden="1">
      <c r="A176" s="239" t="s">
        <v>315</v>
      </c>
      <c r="B176" s="71"/>
      <c r="C176" s="87" t="s">
        <v>316</v>
      </c>
      <c r="D176" s="88"/>
      <c r="E176" s="88"/>
      <c r="F176" s="54"/>
      <c r="G176" s="55"/>
      <c r="H176" s="55"/>
      <c r="I176" s="55"/>
      <c r="J176" s="55"/>
      <c r="K176" s="55">
        <f>H176-J176</f>
        <v>0</v>
      </c>
      <c r="L176" s="230"/>
      <c r="M176" s="9">
        <f t="shared" si="29"/>
        <v>0</v>
      </c>
      <c r="N176" s="6"/>
      <c r="O176" s="9">
        <f t="shared" si="30"/>
        <v>0</v>
      </c>
      <c r="P176" s="6"/>
    </row>
    <row r="177" spans="1:16" s="75" customFormat="1" ht="15.75" hidden="1">
      <c r="A177" s="239"/>
      <c r="B177" s="71"/>
      <c r="C177" s="73"/>
      <c r="D177" s="74"/>
      <c r="E177" s="74"/>
      <c r="F177" s="54"/>
      <c r="G177" s="54"/>
      <c r="H177" s="54"/>
      <c r="I177" s="54"/>
      <c r="J177" s="54"/>
      <c r="K177" s="55">
        <f>H177-J177</f>
        <v>0</v>
      </c>
      <c r="L177" s="229"/>
      <c r="M177" s="9">
        <f t="shared" si="29"/>
        <v>0</v>
      </c>
      <c r="N177" s="6"/>
      <c r="O177" s="9">
        <f t="shared" si="30"/>
        <v>0</v>
      </c>
      <c r="P177" s="6"/>
    </row>
    <row r="178" spans="1:16" s="77" customFormat="1" ht="24.95" customHeight="1">
      <c r="A178" s="351" t="s">
        <v>517</v>
      </c>
      <c r="B178" s="352"/>
      <c r="C178" s="19" t="s">
        <v>317</v>
      </c>
      <c r="D178" s="20"/>
      <c r="E178" s="20"/>
      <c r="F178" s="46">
        <f t="shared" ref="F178:L178" si="39">F179+F184</f>
        <v>3000000</v>
      </c>
      <c r="G178" s="46">
        <f t="shared" si="39"/>
        <v>2989000</v>
      </c>
      <c r="H178" s="46">
        <f t="shared" si="39"/>
        <v>2804946</v>
      </c>
      <c r="I178" s="46">
        <f t="shared" si="39"/>
        <v>2804946</v>
      </c>
      <c r="J178" s="46">
        <f t="shared" si="39"/>
        <v>2804946</v>
      </c>
      <c r="K178" s="46">
        <f t="shared" si="39"/>
        <v>0</v>
      </c>
      <c r="L178" s="225">
        <f t="shared" si="39"/>
        <v>0</v>
      </c>
      <c r="M178" s="9">
        <f t="shared" si="29"/>
        <v>0</v>
      </c>
      <c r="N178" s="184"/>
      <c r="O178" s="9">
        <f t="shared" si="30"/>
        <v>0</v>
      </c>
      <c r="P178" s="184"/>
    </row>
    <row r="179" spans="1:16" s="75" customFormat="1" ht="28.5" customHeight="1">
      <c r="A179" s="349" t="s">
        <v>515</v>
      </c>
      <c r="B179" s="350"/>
      <c r="C179" s="48" t="s">
        <v>318</v>
      </c>
      <c r="D179" s="49"/>
      <c r="E179" s="49"/>
      <c r="F179" s="50">
        <f t="shared" ref="F179:L179" si="40">F180+F181+F182+F183</f>
        <v>0</v>
      </c>
      <c r="G179" s="50">
        <f t="shared" si="40"/>
        <v>0</v>
      </c>
      <c r="H179" s="50">
        <f t="shared" si="40"/>
        <v>0</v>
      </c>
      <c r="I179" s="50">
        <f t="shared" si="40"/>
        <v>0</v>
      </c>
      <c r="J179" s="50">
        <f t="shared" si="40"/>
        <v>0</v>
      </c>
      <c r="K179" s="50">
        <f t="shared" si="40"/>
        <v>0</v>
      </c>
      <c r="L179" s="227">
        <f t="shared" si="40"/>
        <v>0</v>
      </c>
      <c r="M179" s="9">
        <f t="shared" si="29"/>
        <v>0</v>
      </c>
      <c r="N179" s="6"/>
      <c r="O179" s="9">
        <f t="shared" si="30"/>
        <v>0</v>
      </c>
      <c r="P179" s="6"/>
    </row>
    <row r="180" spans="1:16" s="75" customFormat="1" ht="26.25" hidden="1">
      <c r="A180" s="232"/>
      <c r="B180" s="56" t="s">
        <v>319</v>
      </c>
      <c r="C180" s="52" t="s">
        <v>320</v>
      </c>
      <c r="D180" s="53"/>
      <c r="E180" s="53"/>
      <c r="F180" s="54"/>
      <c r="G180" s="55"/>
      <c r="H180" s="55"/>
      <c r="I180" s="55"/>
      <c r="J180" s="55"/>
      <c r="K180" s="55">
        <f>H180-J180</f>
        <v>0</v>
      </c>
      <c r="L180" s="230"/>
      <c r="M180" s="9">
        <f t="shared" si="29"/>
        <v>0</v>
      </c>
      <c r="N180" s="6"/>
      <c r="O180" s="9">
        <f t="shared" si="30"/>
        <v>0</v>
      </c>
      <c r="P180" s="6"/>
    </row>
    <row r="181" spans="1:16" s="75" customFormat="1" ht="15.75" hidden="1">
      <c r="A181" s="232"/>
      <c r="B181" s="56" t="s">
        <v>321</v>
      </c>
      <c r="C181" s="52" t="s">
        <v>322</v>
      </c>
      <c r="D181" s="53"/>
      <c r="E181" s="53"/>
      <c r="F181" s="54"/>
      <c r="G181" s="55"/>
      <c r="H181" s="55"/>
      <c r="I181" s="55"/>
      <c r="J181" s="55"/>
      <c r="K181" s="55">
        <f>H181-J181</f>
        <v>0</v>
      </c>
      <c r="L181" s="230"/>
      <c r="M181" s="9">
        <f t="shared" si="29"/>
        <v>0</v>
      </c>
      <c r="N181" s="6"/>
      <c r="O181" s="9">
        <f t="shared" si="30"/>
        <v>0</v>
      </c>
      <c r="P181" s="6"/>
    </row>
    <row r="182" spans="1:16" s="75" customFormat="1" ht="15.75" hidden="1" customHeight="1">
      <c r="A182" s="232"/>
      <c r="B182" s="56" t="s">
        <v>323</v>
      </c>
      <c r="C182" s="52" t="s">
        <v>324</v>
      </c>
      <c r="D182" s="53"/>
      <c r="E182" s="53"/>
      <c r="F182" s="54">
        <f>'[1]70,05,01'!L18</f>
        <v>0</v>
      </c>
      <c r="G182" s="54">
        <f>'[1]70,05,01'!M18</f>
        <v>0</v>
      </c>
      <c r="H182" s="54">
        <f>'[1]70,05,01'!N18</f>
        <v>0</v>
      </c>
      <c r="I182" s="54">
        <f>'[1]70,05,01'!O18</f>
        <v>0</v>
      </c>
      <c r="J182" s="54">
        <f>'[1]70,05,01'!P18</f>
        <v>0</v>
      </c>
      <c r="K182" s="54">
        <f>'[1]70,05,01'!Q18</f>
        <v>0</v>
      </c>
      <c r="L182" s="229">
        <f>'[1]70,05,01'!R18</f>
        <v>0</v>
      </c>
      <c r="M182" s="9">
        <f t="shared" si="29"/>
        <v>0</v>
      </c>
      <c r="N182" s="6"/>
      <c r="O182" s="9">
        <f t="shared" si="30"/>
        <v>0</v>
      </c>
      <c r="P182" s="6"/>
    </row>
    <row r="183" spans="1:16" s="75" customFormat="1" ht="15.75" hidden="1">
      <c r="A183" s="232"/>
      <c r="B183" s="70" t="s">
        <v>325</v>
      </c>
      <c r="C183" s="52" t="s">
        <v>326</v>
      </c>
      <c r="D183" s="53"/>
      <c r="E183" s="53"/>
      <c r="F183" s="54"/>
      <c r="G183" s="55"/>
      <c r="H183" s="55"/>
      <c r="I183" s="55"/>
      <c r="J183" s="55"/>
      <c r="K183" s="55">
        <f>H183-J183</f>
        <v>0</v>
      </c>
      <c r="L183" s="230"/>
      <c r="M183" s="9">
        <f t="shared" si="29"/>
        <v>0</v>
      </c>
      <c r="N183" s="6"/>
      <c r="O183" s="9">
        <f t="shared" si="30"/>
        <v>0</v>
      </c>
      <c r="P183" s="6"/>
    </row>
    <row r="184" spans="1:16" s="75" customFormat="1" ht="30" customHeight="1">
      <c r="A184" s="349" t="s">
        <v>516</v>
      </c>
      <c r="B184" s="350"/>
      <c r="C184" s="48" t="s">
        <v>327</v>
      </c>
      <c r="D184" s="49"/>
      <c r="E184" s="49"/>
      <c r="F184" s="50">
        <f t="shared" ref="F184:L184" si="41">F185+F186+F187</f>
        <v>3000000</v>
      </c>
      <c r="G184" s="50">
        <f t="shared" si="41"/>
        <v>2989000</v>
      </c>
      <c r="H184" s="50">
        <f t="shared" si="41"/>
        <v>2804946</v>
      </c>
      <c r="I184" s="50">
        <f t="shared" si="41"/>
        <v>2804946</v>
      </c>
      <c r="J184" s="50">
        <f t="shared" si="41"/>
        <v>2804946</v>
      </c>
      <c r="K184" s="50">
        <f t="shared" si="41"/>
        <v>0</v>
      </c>
      <c r="L184" s="227">
        <f t="shared" si="41"/>
        <v>0</v>
      </c>
      <c r="M184" s="9">
        <f t="shared" si="29"/>
        <v>0</v>
      </c>
      <c r="N184" s="6"/>
      <c r="O184" s="9">
        <f t="shared" si="30"/>
        <v>0</v>
      </c>
      <c r="P184" s="6"/>
    </row>
    <row r="185" spans="1:16" s="75" customFormat="1" ht="20.100000000000001" customHeight="1">
      <c r="A185" s="232"/>
      <c r="B185" s="70" t="s">
        <v>328</v>
      </c>
      <c r="C185" s="52" t="s">
        <v>329</v>
      </c>
      <c r="D185" s="53"/>
      <c r="E185" s="53"/>
      <c r="F185" s="54">
        <f>'[1]70,05,01'!L19</f>
        <v>2835000</v>
      </c>
      <c r="G185" s="54">
        <f>'[1]70,05,01'!M19</f>
        <v>2835000</v>
      </c>
      <c r="H185" s="54">
        <f>'[1]70,05,01'!N19</f>
        <v>2651191</v>
      </c>
      <c r="I185" s="54">
        <f>'[1]70,05,01'!O19</f>
        <v>2651191</v>
      </c>
      <c r="J185" s="54">
        <f>'[1]70,05,01'!P19</f>
        <v>2651191</v>
      </c>
      <c r="K185" s="54">
        <f>'[1]70,05,01'!Q19</f>
        <v>0</v>
      </c>
      <c r="L185" s="229">
        <f>'[1]70,05,01'!R19</f>
        <v>0</v>
      </c>
      <c r="M185" s="9">
        <f t="shared" si="29"/>
        <v>0</v>
      </c>
      <c r="N185" s="6"/>
      <c r="O185" s="9">
        <f t="shared" si="30"/>
        <v>0</v>
      </c>
      <c r="P185" s="6"/>
    </row>
    <row r="186" spans="1:16" s="75" customFormat="1" ht="20.100000000000001" hidden="1" customHeight="1">
      <c r="A186" s="232"/>
      <c r="B186" s="70" t="s">
        <v>330</v>
      </c>
      <c r="C186" s="52" t="s">
        <v>331</v>
      </c>
      <c r="D186" s="53"/>
      <c r="E186" s="53"/>
      <c r="F186" s="54"/>
      <c r="G186" s="103"/>
      <c r="H186" s="103"/>
      <c r="I186" s="103"/>
      <c r="J186" s="103"/>
      <c r="K186" s="103">
        <f>H186-J186</f>
        <v>0</v>
      </c>
      <c r="L186" s="253"/>
      <c r="M186" s="9">
        <f t="shared" si="29"/>
        <v>0</v>
      </c>
      <c r="N186" s="6"/>
      <c r="O186" s="9">
        <f t="shared" si="30"/>
        <v>0</v>
      </c>
      <c r="P186" s="6"/>
    </row>
    <row r="187" spans="1:16" s="75" customFormat="1" ht="20.100000000000001" customHeight="1">
      <c r="A187" s="232"/>
      <c r="B187" s="70" t="s">
        <v>332</v>
      </c>
      <c r="C187" s="52" t="s">
        <v>333</v>
      </c>
      <c r="D187" s="53"/>
      <c r="E187" s="53"/>
      <c r="F187" s="54">
        <f>'[1]70,50'!L36</f>
        <v>165000</v>
      </c>
      <c r="G187" s="54">
        <f>'[1]70,50'!M36</f>
        <v>154000</v>
      </c>
      <c r="H187" s="54">
        <f>'[1]70,50'!N36</f>
        <v>153755</v>
      </c>
      <c r="I187" s="54">
        <f>'[1]70,50'!O36</f>
        <v>153755</v>
      </c>
      <c r="J187" s="54">
        <f>'[1]70,50'!P36</f>
        <v>153755</v>
      </c>
      <c r="K187" s="54">
        <f>'[1]70,50'!Q36</f>
        <v>0</v>
      </c>
      <c r="L187" s="229">
        <f>'[1]70,50'!R36</f>
        <v>0</v>
      </c>
      <c r="M187" s="9">
        <f t="shared" si="29"/>
        <v>0</v>
      </c>
      <c r="N187" s="6"/>
      <c r="O187" s="9">
        <f t="shared" si="30"/>
        <v>0</v>
      </c>
      <c r="P187" s="6"/>
    </row>
    <row r="188" spans="1:16" s="77" customFormat="1" ht="35.25" customHeight="1">
      <c r="A188" s="335" t="s">
        <v>334</v>
      </c>
      <c r="B188" s="336"/>
      <c r="C188" s="104" t="s">
        <v>335</v>
      </c>
      <c r="D188" s="105"/>
      <c r="E188" s="105"/>
      <c r="F188" s="106">
        <f>F189</f>
        <v>0</v>
      </c>
      <c r="G188" s="106">
        <f t="shared" ref="G188:J190" si="42">G189</f>
        <v>-11930</v>
      </c>
      <c r="H188" s="106">
        <f t="shared" si="42"/>
        <v>-11983</v>
      </c>
      <c r="I188" s="106">
        <f t="shared" si="42"/>
        <v>-11983</v>
      </c>
      <c r="J188" s="106">
        <f t="shared" si="42"/>
        <v>-11983</v>
      </c>
      <c r="K188" s="106">
        <f>K191</f>
        <v>0</v>
      </c>
      <c r="L188" s="254">
        <f>L191</f>
        <v>0</v>
      </c>
      <c r="M188" s="9">
        <f t="shared" si="29"/>
        <v>0</v>
      </c>
      <c r="N188" s="184"/>
      <c r="O188" s="9">
        <f t="shared" si="30"/>
        <v>0</v>
      </c>
      <c r="P188" s="184"/>
    </row>
    <row r="189" spans="1:16" s="77" customFormat="1" ht="15" customHeight="1">
      <c r="A189" s="343" t="s">
        <v>336</v>
      </c>
      <c r="B189" s="344"/>
      <c r="C189" s="107" t="s">
        <v>337</v>
      </c>
      <c r="D189" s="108"/>
      <c r="E189" s="108"/>
      <c r="F189" s="109">
        <f>F190</f>
        <v>0</v>
      </c>
      <c r="G189" s="109">
        <f t="shared" si="42"/>
        <v>-11930</v>
      </c>
      <c r="H189" s="109">
        <f t="shared" si="42"/>
        <v>-11983</v>
      </c>
      <c r="I189" s="109">
        <f t="shared" si="42"/>
        <v>-11983</v>
      </c>
      <c r="J189" s="109">
        <f t="shared" si="42"/>
        <v>-11983</v>
      </c>
      <c r="K189" s="109"/>
      <c r="L189" s="255"/>
      <c r="M189" s="9">
        <f t="shared" si="29"/>
        <v>0</v>
      </c>
      <c r="N189" s="184"/>
      <c r="O189" s="9">
        <f t="shared" si="30"/>
        <v>0</v>
      </c>
      <c r="P189" s="184"/>
    </row>
    <row r="190" spans="1:16" s="77" customFormat="1" ht="15">
      <c r="A190" s="345"/>
      <c r="B190" s="346"/>
      <c r="C190" s="107" t="s">
        <v>338</v>
      </c>
      <c r="D190" s="108"/>
      <c r="E190" s="108"/>
      <c r="F190" s="109">
        <f>F191</f>
        <v>0</v>
      </c>
      <c r="G190" s="109">
        <f t="shared" si="42"/>
        <v>-11930</v>
      </c>
      <c r="H190" s="109">
        <f t="shared" si="42"/>
        <v>-11983</v>
      </c>
      <c r="I190" s="109">
        <f t="shared" si="42"/>
        <v>-11983</v>
      </c>
      <c r="J190" s="109">
        <f t="shared" si="42"/>
        <v>-11983</v>
      </c>
      <c r="K190" s="109"/>
      <c r="L190" s="255"/>
      <c r="M190" s="9">
        <f t="shared" si="29"/>
        <v>0</v>
      </c>
      <c r="N190" s="184"/>
      <c r="O190" s="9">
        <f t="shared" si="30"/>
        <v>0</v>
      </c>
      <c r="P190" s="184"/>
    </row>
    <row r="191" spans="1:16" s="75" customFormat="1" ht="15.75">
      <c r="A191" s="347"/>
      <c r="B191" s="348"/>
      <c r="C191" s="87" t="s">
        <v>510</v>
      </c>
      <c r="D191" s="88"/>
      <c r="E191" s="88"/>
      <c r="F191" s="54">
        <f>'[1]70,50'!L39+'[1]70,06'!L17</f>
        <v>0</v>
      </c>
      <c r="G191" s="54">
        <f>'[1]70,50'!M39+'[1]70,06'!M17</f>
        <v>-11930</v>
      </c>
      <c r="H191" s="54">
        <f>'[1]70,50'!N39+'[1]70,06'!N17</f>
        <v>-11983</v>
      </c>
      <c r="I191" s="54">
        <f>'[1]70,50'!O39+'[1]70,06'!O17</f>
        <v>-11983</v>
      </c>
      <c r="J191" s="54">
        <f>'[1]70,50'!P39+'[1]70,06'!P17</f>
        <v>-11983</v>
      </c>
      <c r="K191" s="103">
        <f>H191-J191</f>
        <v>0</v>
      </c>
      <c r="L191" s="253"/>
      <c r="M191" s="9">
        <f t="shared" si="29"/>
        <v>0</v>
      </c>
      <c r="N191" s="6"/>
      <c r="O191" s="9">
        <f t="shared" si="30"/>
        <v>0</v>
      </c>
      <c r="P191" s="6"/>
    </row>
    <row r="192" spans="1:16" s="75" customFormat="1" ht="15.75" hidden="1">
      <c r="A192" s="232"/>
      <c r="B192" s="70"/>
      <c r="C192" s="87"/>
      <c r="D192" s="88"/>
      <c r="E192" s="88"/>
      <c r="F192" s="54"/>
      <c r="G192" s="110"/>
      <c r="H192" s="110"/>
      <c r="I192" s="110"/>
      <c r="J192" s="110"/>
      <c r="K192" s="103">
        <f>H192-J192</f>
        <v>0</v>
      </c>
      <c r="L192" s="256"/>
      <c r="M192" s="9">
        <f t="shared" si="29"/>
        <v>0</v>
      </c>
      <c r="N192" s="6"/>
      <c r="O192" s="9">
        <f t="shared" si="30"/>
        <v>0</v>
      </c>
      <c r="P192" s="6"/>
    </row>
    <row r="193" spans="1:16" s="113" customFormat="1" ht="33.75" customHeight="1">
      <c r="A193" s="337" t="s">
        <v>339</v>
      </c>
      <c r="B193" s="338"/>
      <c r="C193" s="111"/>
      <c r="D193" s="112">
        <f>D205+D219+D300+D317+D220+D230+D285+D289</f>
        <v>84463976</v>
      </c>
      <c r="E193" s="112">
        <f t="shared" ref="E193:K193" si="43">E205+E219+E300+E317+E220+E230+E285+E289</f>
        <v>72173779</v>
      </c>
      <c r="F193" s="112">
        <f>F205+F219+F300+F317+F220+F230+F285+F289</f>
        <v>84463976</v>
      </c>
      <c r="G193" s="112">
        <f t="shared" si="43"/>
        <v>72156444</v>
      </c>
      <c r="H193" s="112">
        <f t="shared" si="43"/>
        <v>49988769</v>
      </c>
      <c r="I193" s="112">
        <f>I205+I219+I300+I317+I220+I230+I285+I289</f>
        <v>49988769</v>
      </c>
      <c r="J193" s="112">
        <f t="shared" si="43"/>
        <v>49988769</v>
      </c>
      <c r="K193" s="112">
        <f t="shared" si="43"/>
        <v>0</v>
      </c>
      <c r="L193" s="257">
        <f>L205+L219+L300+L317+L230+L285+L289</f>
        <v>38916004</v>
      </c>
      <c r="M193" s="9">
        <f t="shared" si="29"/>
        <v>0</v>
      </c>
      <c r="N193" s="186"/>
      <c r="O193" s="9">
        <f t="shared" si="30"/>
        <v>0</v>
      </c>
      <c r="P193" s="186"/>
    </row>
    <row r="194" spans="1:16" s="113" customFormat="1" ht="26.25" hidden="1" customHeight="1">
      <c r="A194" s="339" t="s">
        <v>340</v>
      </c>
      <c r="B194" s="340"/>
      <c r="C194" s="114"/>
      <c r="D194" s="115"/>
      <c r="E194" s="115"/>
      <c r="F194" s="106">
        <f t="shared" ref="F194:L194" si="44">F195</f>
        <v>0</v>
      </c>
      <c r="G194" s="106">
        <f t="shared" si="44"/>
        <v>0</v>
      </c>
      <c r="H194" s="106">
        <f t="shared" si="44"/>
        <v>0</v>
      </c>
      <c r="I194" s="106">
        <f t="shared" si="44"/>
        <v>0</v>
      </c>
      <c r="J194" s="106">
        <f t="shared" si="44"/>
        <v>0</v>
      </c>
      <c r="K194" s="106">
        <f t="shared" si="44"/>
        <v>0</v>
      </c>
      <c r="L194" s="254">
        <f t="shared" si="44"/>
        <v>0</v>
      </c>
      <c r="M194" s="9">
        <f t="shared" si="29"/>
        <v>0</v>
      </c>
      <c r="N194" s="186"/>
      <c r="O194" s="9">
        <f t="shared" si="30"/>
        <v>0</v>
      </c>
      <c r="P194" s="186"/>
    </row>
    <row r="195" spans="1:16" s="75" customFormat="1" ht="16.5" hidden="1" customHeight="1">
      <c r="A195" s="258" t="s">
        <v>341</v>
      </c>
      <c r="B195" s="117"/>
      <c r="C195" s="114" t="s">
        <v>342</v>
      </c>
      <c r="D195" s="115"/>
      <c r="E195" s="115"/>
      <c r="F195" s="118">
        <f t="shared" ref="F195:L195" si="45">F196+F197+F198+F199+F200+F201+F202+F203</f>
        <v>0</v>
      </c>
      <c r="G195" s="118">
        <f t="shared" si="45"/>
        <v>0</v>
      </c>
      <c r="H195" s="118">
        <f t="shared" si="45"/>
        <v>0</v>
      </c>
      <c r="I195" s="118">
        <f t="shared" si="45"/>
        <v>0</v>
      </c>
      <c r="J195" s="118">
        <f t="shared" si="45"/>
        <v>0</v>
      </c>
      <c r="K195" s="118">
        <f t="shared" si="45"/>
        <v>0</v>
      </c>
      <c r="L195" s="259">
        <f t="shared" si="45"/>
        <v>0</v>
      </c>
      <c r="M195" s="9">
        <f t="shared" si="29"/>
        <v>0</v>
      </c>
      <c r="N195" s="6"/>
      <c r="O195" s="9">
        <f t="shared" si="30"/>
        <v>0</v>
      </c>
      <c r="P195" s="6"/>
    </row>
    <row r="196" spans="1:16" s="124" customFormat="1" ht="15" hidden="1" customHeight="1">
      <c r="A196" s="260"/>
      <c r="B196" s="119" t="s">
        <v>343</v>
      </c>
      <c r="C196" s="120" t="s">
        <v>344</v>
      </c>
      <c r="D196" s="121"/>
      <c r="E196" s="121"/>
      <c r="F196" s="118"/>
      <c r="G196" s="122"/>
      <c r="H196" s="122"/>
      <c r="I196" s="122"/>
      <c r="J196" s="122"/>
      <c r="K196" s="123">
        <f t="shared" ref="K196:K204" si="46">H196-J196</f>
        <v>0</v>
      </c>
      <c r="L196" s="261"/>
      <c r="M196" s="9">
        <f t="shared" si="29"/>
        <v>0</v>
      </c>
      <c r="N196" s="6"/>
      <c r="O196" s="9">
        <f t="shared" si="30"/>
        <v>0</v>
      </c>
      <c r="P196" s="6"/>
    </row>
    <row r="197" spans="1:16" s="129" customFormat="1" ht="32.25" hidden="1" customHeight="1">
      <c r="A197" s="262"/>
      <c r="B197" s="125" t="s">
        <v>345</v>
      </c>
      <c r="C197" s="126" t="s">
        <v>346</v>
      </c>
      <c r="D197" s="127"/>
      <c r="E197" s="127"/>
      <c r="F197" s="118"/>
      <c r="G197" s="128"/>
      <c r="H197" s="128"/>
      <c r="I197" s="128"/>
      <c r="J197" s="128"/>
      <c r="K197" s="123">
        <f t="shared" si="46"/>
        <v>0</v>
      </c>
      <c r="L197" s="263"/>
      <c r="M197" s="9">
        <f t="shared" si="29"/>
        <v>0</v>
      </c>
      <c r="N197" s="186"/>
      <c r="O197" s="9">
        <f t="shared" si="30"/>
        <v>0</v>
      </c>
      <c r="P197" s="186"/>
    </row>
    <row r="198" spans="1:16" s="129" customFormat="1" ht="28.5" hidden="1" customHeight="1">
      <c r="A198" s="262"/>
      <c r="B198" s="125" t="s">
        <v>347</v>
      </c>
      <c r="C198" s="126" t="s">
        <v>348</v>
      </c>
      <c r="D198" s="127"/>
      <c r="E198" s="127"/>
      <c r="F198" s="118"/>
      <c r="G198" s="128"/>
      <c r="H198" s="128"/>
      <c r="I198" s="128"/>
      <c r="J198" s="128"/>
      <c r="K198" s="123">
        <f t="shared" si="46"/>
        <v>0</v>
      </c>
      <c r="L198" s="263"/>
      <c r="M198" s="9">
        <f t="shared" si="29"/>
        <v>0</v>
      </c>
      <c r="N198" s="186"/>
      <c r="O198" s="9">
        <f t="shared" si="30"/>
        <v>0</v>
      </c>
      <c r="P198" s="186"/>
    </row>
    <row r="199" spans="1:16" s="129" customFormat="1" ht="29.25" hidden="1" customHeight="1">
      <c r="A199" s="262"/>
      <c r="B199" s="125" t="s">
        <v>349</v>
      </c>
      <c r="C199" s="126" t="s">
        <v>350</v>
      </c>
      <c r="D199" s="127"/>
      <c r="E199" s="127"/>
      <c r="F199" s="118"/>
      <c r="G199" s="128"/>
      <c r="H199" s="128"/>
      <c r="I199" s="128"/>
      <c r="J199" s="128"/>
      <c r="K199" s="123">
        <f t="shared" si="46"/>
        <v>0</v>
      </c>
      <c r="L199" s="263"/>
      <c r="M199" s="9">
        <f t="shared" si="29"/>
        <v>0</v>
      </c>
      <c r="N199" s="186"/>
      <c r="O199" s="9">
        <f t="shared" si="30"/>
        <v>0</v>
      </c>
      <c r="P199" s="186"/>
    </row>
    <row r="200" spans="1:16" s="129" customFormat="1" ht="29.25" hidden="1" customHeight="1">
      <c r="A200" s="262"/>
      <c r="B200" s="125" t="s">
        <v>351</v>
      </c>
      <c r="C200" s="126" t="s">
        <v>352</v>
      </c>
      <c r="D200" s="127"/>
      <c r="E200" s="127"/>
      <c r="F200" s="118"/>
      <c r="G200" s="128"/>
      <c r="H200" s="128"/>
      <c r="I200" s="128"/>
      <c r="J200" s="128"/>
      <c r="K200" s="123">
        <f t="shared" si="46"/>
        <v>0</v>
      </c>
      <c r="L200" s="263"/>
      <c r="M200" s="9">
        <f t="shared" si="29"/>
        <v>0</v>
      </c>
      <c r="N200" s="186"/>
      <c r="O200" s="9">
        <f t="shared" si="30"/>
        <v>0</v>
      </c>
      <c r="P200" s="186"/>
    </row>
    <row r="201" spans="1:16" s="129" customFormat="1" ht="30" hidden="1" customHeight="1">
      <c r="A201" s="262"/>
      <c r="B201" s="125" t="s">
        <v>353</v>
      </c>
      <c r="C201" s="126" t="s">
        <v>354</v>
      </c>
      <c r="D201" s="127"/>
      <c r="E201" s="127"/>
      <c r="F201" s="118"/>
      <c r="G201" s="128"/>
      <c r="H201" s="128"/>
      <c r="I201" s="128"/>
      <c r="J201" s="128"/>
      <c r="K201" s="123">
        <f t="shared" si="46"/>
        <v>0</v>
      </c>
      <c r="L201" s="263"/>
      <c r="M201" s="9">
        <f t="shared" si="29"/>
        <v>0</v>
      </c>
      <c r="N201" s="186"/>
      <c r="O201" s="9">
        <f t="shared" si="30"/>
        <v>0</v>
      </c>
      <c r="P201" s="186"/>
    </row>
    <row r="202" spans="1:16" s="129" customFormat="1" ht="29.25" hidden="1" customHeight="1">
      <c r="A202" s="262"/>
      <c r="B202" s="125" t="s">
        <v>355</v>
      </c>
      <c r="C202" s="126" t="s">
        <v>356</v>
      </c>
      <c r="D202" s="127"/>
      <c r="E202" s="127"/>
      <c r="F202" s="118"/>
      <c r="G202" s="128"/>
      <c r="H202" s="128"/>
      <c r="I202" s="128"/>
      <c r="J202" s="128"/>
      <c r="K202" s="123">
        <f t="shared" si="46"/>
        <v>0</v>
      </c>
      <c r="L202" s="263"/>
      <c r="M202" s="9">
        <f t="shared" si="29"/>
        <v>0</v>
      </c>
      <c r="N202" s="186"/>
      <c r="O202" s="9">
        <f t="shared" si="30"/>
        <v>0</v>
      </c>
      <c r="P202" s="186"/>
    </row>
    <row r="203" spans="1:16" s="129" customFormat="1" ht="32.25" hidden="1" customHeight="1">
      <c r="A203" s="262"/>
      <c r="B203" s="125" t="s">
        <v>357</v>
      </c>
      <c r="C203" s="126" t="s">
        <v>358</v>
      </c>
      <c r="D203" s="127"/>
      <c r="E203" s="127"/>
      <c r="F203" s="118"/>
      <c r="G203" s="128"/>
      <c r="H203" s="128"/>
      <c r="I203" s="128"/>
      <c r="J203" s="128"/>
      <c r="K203" s="123">
        <f t="shared" si="46"/>
        <v>0</v>
      </c>
      <c r="L203" s="263"/>
      <c r="M203" s="9">
        <f t="shared" si="29"/>
        <v>0</v>
      </c>
      <c r="N203" s="186"/>
      <c r="O203" s="9">
        <f t="shared" si="30"/>
        <v>0</v>
      </c>
      <c r="P203" s="186"/>
    </row>
    <row r="204" spans="1:16" s="129" customFormat="1" ht="12.75" hidden="1" customHeight="1">
      <c r="A204" s="262"/>
      <c r="B204" s="125"/>
      <c r="C204" s="126"/>
      <c r="D204" s="127"/>
      <c r="E204" s="127"/>
      <c r="F204" s="118"/>
      <c r="G204" s="130"/>
      <c r="H204" s="130"/>
      <c r="I204" s="130"/>
      <c r="J204" s="130"/>
      <c r="K204" s="123">
        <f t="shared" si="46"/>
        <v>0</v>
      </c>
      <c r="L204" s="264"/>
      <c r="M204" s="9">
        <f t="shared" si="29"/>
        <v>0</v>
      </c>
      <c r="N204" s="186"/>
      <c r="O204" s="9">
        <f t="shared" si="30"/>
        <v>0</v>
      </c>
      <c r="P204" s="186"/>
    </row>
    <row r="205" spans="1:16" ht="17.25" hidden="1" customHeight="1">
      <c r="A205" s="258" t="s">
        <v>269</v>
      </c>
      <c r="B205" s="116"/>
      <c r="C205" s="114" t="s">
        <v>359</v>
      </c>
      <c r="D205" s="115"/>
      <c r="E205" s="115"/>
      <c r="F205" s="118">
        <f t="shared" ref="F205:L205" si="47">F206</f>
        <v>0</v>
      </c>
      <c r="G205" s="118">
        <f t="shared" si="47"/>
        <v>0</v>
      </c>
      <c r="H205" s="118">
        <f t="shared" si="47"/>
        <v>0</v>
      </c>
      <c r="I205" s="118">
        <f t="shared" si="47"/>
        <v>0</v>
      </c>
      <c r="J205" s="118">
        <f t="shared" si="47"/>
        <v>0</v>
      </c>
      <c r="K205" s="118">
        <f t="shared" si="47"/>
        <v>0</v>
      </c>
      <c r="L205" s="259">
        <f t="shared" si="47"/>
        <v>0</v>
      </c>
      <c r="M205" s="9">
        <f t="shared" si="29"/>
        <v>0</v>
      </c>
      <c r="O205" s="9">
        <f t="shared" si="30"/>
        <v>0</v>
      </c>
    </row>
    <row r="206" spans="1:16" ht="26.25" hidden="1" customHeight="1">
      <c r="A206" s="341" t="s">
        <v>360</v>
      </c>
      <c r="B206" s="342"/>
      <c r="C206" s="114" t="s">
        <v>272</v>
      </c>
      <c r="D206" s="115"/>
      <c r="E206" s="115"/>
      <c r="F206" s="118">
        <f t="shared" ref="F206:L206" si="48">F207+F208+F209+F210+F211+F212+F213+F214+F215+F216+F217</f>
        <v>0</v>
      </c>
      <c r="G206" s="118">
        <f t="shared" si="48"/>
        <v>0</v>
      </c>
      <c r="H206" s="118">
        <f t="shared" si="48"/>
        <v>0</v>
      </c>
      <c r="I206" s="118">
        <f t="shared" si="48"/>
        <v>0</v>
      </c>
      <c r="J206" s="118">
        <f t="shared" si="48"/>
        <v>0</v>
      </c>
      <c r="K206" s="118">
        <f t="shared" si="48"/>
        <v>0</v>
      </c>
      <c r="L206" s="259">
        <f t="shared" si="48"/>
        <v>0</v>
      </c>
      <c r="M206" s="9">
        <f t="shared" si="29"/>
        <v>0</v>
      </c>
      <c r="O206" s="9">
        <f t="shared" si="30"/>
        <v>0</v>
      </c>
    </row>
    <row r="207" spans="1:16" s="75" customFormat="1" ht="13.5" hidden="1" customHeight="1">
      <c r="A207" s="258"/>
      <c r="B207" s="117" t="s">
        <v>361</v>
      </c>
      <c r="C207" s="120" t="s">
        <v>362</v>
      </c>
      <c r="D207" s="121"/>
      <c r="E207" s="121"/>
      <c r="F207" s="118"/>
      <c r="G207" s="123"/>
      <c r="H207" s="123"/>
      <c r="I207" s="123"/>
      <c r="J207" s="123"/>
      <c r="K207" s="123">
        <f t="shared" ref="K207:K218" si="49">H207-J207</f>
        <v>0</v>
      </c>
      <c r="L207" s="265"/>
      <c r="M207" s="9">
        <f t="shared" si="29"/>
        <v>0</v>
      </c>
      <c r="N207" s="6"/>
      <c r="O207" s="9">
        <f t="shared" si="30"/>
        <v>0</v>
      </c>
      <c r="P207" s="6"/>
    </row>
    <row r="208" spans="1:16" s="75" customFormat="1" ht="15.75" hidden="1" customHeight="1">
      <c r="A208" s="258"/>
      <c r="B208" s="117" t="s">
        <v>363</v>
      </c>
      <c r="C208" s="120" t="s">
        <v>364</v>
      </c>
      <c r="D208" s="121"/>
      <c r="E208" s="121"/>
      <c r="F208" s="118"/>
      <c r="G208" s="123"/>
      <c r="H208" s="123"/>
      <c r="I208" s="123"/>
      <c r="J208" s="123"/>
      <c r="K208" s="123">
        <f t="shared" si="49"/>
        <v>0</v>
      </c>
      <c r="L208" s="265"/>
      <c r="M208" s="9">
        <f t="shared" ref="M208:M271" si="50">I208-J208-K208</f>
        <v>0</v>
      </c>
      <c r="N208" s="6"/>
      <c r="O208" s="9">
        <f t="shared" ref="O208:O271" si="51">I208-H208</f>
        <v>0</v>
      </c>
      <c r="P208" s="6"/>
    </row>
    <row r="209" spans="1:16" s="75" customFormat="1" ht="15.75" hidden="1" customHeight="1">
      <c r="A209" s="258"/>
      <c r="B209" s="117" t="s">
        <v>365</v>
      </c>
      <c r="C209" s="120" t="s">
        <v>366</v>
      </c>
      <c r="D209" s="121"/>
      <c r="E209" s="121"/>
      <c r="F209" s="118"/>
      <c r="G209" s="123"/>
      <c r="H209" s="123"/>
      <c r="I209" s="123"/>
      <c r="J209" s="123"/>
      <c r="K209" s="123">
        <f t="shared" si="49"/>
        <v>0</v>
      </c>
      <c r="L209" s="265"/>
      <c r="M209" s="9">
        <f t="shared" si="50"/>
        <v>0</v>
      </c>
      <c r="N209" s="6"/>
      <c r="O209" s="9">
        <f t="shared" si="51"/>
        <v>0</v>
      </c>
      <c r="P209" s="6"/>
    </row>
    <row r="210" spans="1:16" s="75" customFormat="1" ht="15.75" hidden="1" customHeight="1">
      <c r="A210" s="258"/>
      <c r="B210" s="117" t="s">
        <v>367</v>
      </c>
      <c r="C210" s="120" t="s">
        <v>368</v>
      </c>
      <c r="D210" s="121"/>
      <c r="E210" s="121"/>
      <c r="F210" s="118"/>
      <c r="G210" s="123"/>
      <c r="H210" s="123"/>
      <c r="I210" s="123"/>
      <c r="J210" s="123"/>
      <c r="K210" s="123">
        <f t="shared" si="49"/>
        <v>0</v>
      </c>
      <c r="L210" s="265"/>
      <c r="M210" s="9">
        <f t="shared" si="50"/>
        <v>0</v>
      </c>
      <c r="N210" s="6"/>
      <c r="O210" s="9">
        <f t="shared" si="51"/>
        <v>0</v>
      </c>
      <c r="P210" s="6"/>
    </row>
    <row r="211" spans="1:16" s="75" customFormat="1" ht="17.25" hidden="1" customHeight="1">
      <c r="A211" s="258"/>
      <c r="B211" s="131" t="s">
        <v>369</v>
      </c>
      <c r="C211" s="120" t="s">
        <v>370</v>
      </c>
      <c r="D211" s="121"/>
      <c r="E211" s="121"/>
      <c r="F211" s="118"/>
      <c r="G211" s="123"/>
      <c r="H211" s="123"/>
      <c r="I211" s="123"/>
      <c r="J211" s="123"/>
      <c r="K211" s="123">
        <f t="shared" si="49"/>
        <v>0</v>
      </c>
      <c r="L211" s="265"/>
      <c r="M211" s="9">
        <f t="shared" si="50"/>
        <v>0</v>
      </c>
      <c r="N211" s="6"/>
      <c r="O211" s="9">
        <f t="shared" si="51"/>
        <v>0</v>
      </c>
      <c r="P211" s="6"/>
    </row>
    <row r="212" spans="1:16" s="75" customFormat="1" ht="13.5" hidden="1" customHeight="1">
      <c r="A212" s="266"/>
      <c r="B212" s="117" t="s">
        <v>371</v>
      </c>
      <c r="C212" s="120" t="s">
        <v>372</v>
      </c>
      <c r="D212" s="121"/>
      <c r="E212" s="121"/>
      <c r="F212" s="118">
        <f>'[1]70,03,30,bl'!L52</f>
        <v>0</v>
      </c>
      <c r="G212" s="118">
        <f>'[1]70,03,30,bl'!M52</f>
        <v>0</v>
      </c>
      <c r="H212" s="118">
        <f>'[1]70,03,30,bl'!N52</f>
        <v>0</v>
      </c>
      <c r="I212" s="118">
        <f>'[1]70,03,30,bl'!O52</f>
        <v>0</v>
      </c>
      <c r="J212" s="118">
        <f>'[1]70,03,30,bl'!P52</f>
        <v>0</v>
      </c>
      <c r="K212" s="118">
        <f>'[1]70,03,30,bl'!Q52</f>
        <v>0</v>
      </c>
      <c r="L212" s="259">
        <f>'[1]70,03,30,bl'!R52</f>
        <v>0</v>
      </c>
      <c r="M212" s="9">
        <f t="shared" si="50"/>
        <v>0</v>
      </c>
      <c r="N212" s="6"/>
      <c r="O212" s="9">
        <f t="shared" si="51"/>
        <v>0</v>
      </c>
      <c r="P212" s="6"/>
    </row>
    <row r="213" spans="1:16" s="75" customFormat="1" ht="13.5" hidden="1" customHeight="1">
      <c r="A213" s="266"/>
      <c r="B213" s="117" t="s">
        <v>373</v>
      </c>
      <c r="C213" s="120" t="s">
        <v>374</v>
      </c>
      <c r="D213" s="121"/>
      <c r="E213" s="121"/>
      <c r="F213" s="118"/>
      <c r="G213" s="123"/>
      <c r="H213" s="123"/>
      <c r="I213" s="123"/>
      <c r="J213" s="123"/>
      <c r="K213" s="123">
        <f t="shared" si="49"/>
        <v>0</v>
      </c>
      <c r="L213" s="265"/>
      <c r="M213" s="9">
        <f t="shared" si="50"/>
        <v>0</v>
      </c>
      <c r="N213" s="6"/>
      <c r="O213" s="9">
        <f t="shared" si="51"/>
        <v>0</v>
      </c>
      <c r="P213" s="6"/>
    </row>
    <row r="214" spans="1:16" s="75" customFormat="1" ht="13.5" hidden="1" customHeight="1">
      <c r="A214" s="266"/>
      <c r="B214" s="119" t="s">
        <v>273</v>
      </c>
      <c r="C214" s="120" t="s">
        <v>375</v>
      </c>
      <c r="D214" s="121"/>
      <c r="E214" s="121"/>
      <c r="F214" s="118"/>
      <c r="G214" s="123"/>
      <c r="H214" s="123"/>
      <c r="I214" s="123"/>
      <c r="J214" s="123"/>
      <c r="K214" s="123">
        <f t="shared" si="49"/>
        <v>0</v>
      </c>
      <c r="L214" s="265"/>
      <c r="M214" s="9">
        <f t="shared" si="50"/>
        <v>0</v>
      </c>
      <c r="N214" s="6"/>
      <c r="O214" s="9">
        <f t="shared" si="51"/>
        <v>0</v>
      </c>
      <c r="P214" s="6"/>
    </row>
    <row r="215" spans="1:16" s="75" customFormat="1" ht="13.5" hidden="1" customHeight="1">
      <c r="A215" s="266"/>
      <c r="B215" s="119" t="s">
        <v>376</v>
      </c>
      <c r="C215" s="120" t="s">
        <v>377</v>
      </c>
      <c r="D215" s="121"/>
      <c r="E215" s="121"/>
      <c r="F215" s="118"/>
      <c r="G215" s="123"/>
      <c r="H215" s="123"/>
      <c r="I215" s="123"/>
      <c r="J215" s="123"/>
      <c r="K215" s="123">
        <f t="shared" si="49"/>
        <v>0</v>
      </c>
      <c r="L215" s="265"/>
      <c r="M215" s="9">
        <f t="shared" si="50"/>
        <v>0</v>
      </c>
      <c r="N215" s="6"/>
      <c r="O215" s="9">
        <f t="shared" si="51"/>
        <v>0</v>
      </c>
      <c r="P215" s="6"/>
    </row>
    <row r="216" spans="1:16" s="75" customFormat="1" ht="13.5" hidden="1" customHeight="1">
      <c r="A216" s="266"/>
      <c r="B216" s="119" t="s">
        <v>378</v>
      </c>
      <c r="C216" s="120" t="s">
        <v>379</v>
      </c>
      <c r="D216" s="121"/>
      <c r="E216" s="121"/>
      <c r="F216" s="118"/>
      <c r="G216" s="123"/>
      <c r="H216" s="123"/>
      <c r="I216" s="123"/>
      <c r="J216" s="123"/>
      <c r="K216" s="123">
        <f t="shared" si="49"/>
        <v>0</v>
      </c>
      <c r="L216" s="265"/>
      <c r="M216" s="9">
        <f t="shared" si="50"/>
        <v>0</v>
      </c>
      <c r="N216" s="6"/>
      <c r="O216" s="9">
        <f t="shared" si="51"/>
        <v>0</v>
      </c>
      <c r="P216" s="6"/>
    </row>
    <row r="217" spans="1:16" s="75" customFormat="1" ht="28.5" hidden="1" customHeight="1">
      <c r="A217" s="266"/>
      <c r="B217" s="132" t="s">
        <v>380</v>
      </c>
      <c r="C217" s="120" t="s">
        <v>381</v>
      </c>
      <c r="D217" s="121"/>
      <c r="E217" s="121"/>
      <c r="F217" s="118"/>
      <c r="G217" s="123"/>
      <c r="H217" s="123"/>
      <c r="I217" s="123"/>
      <c r="J217" s="123"/>
      <c r="K217" s="123">
        <f t="shared" si="49"/>
        <v>0</v>
      </c>
      <c r="L217" s="265"/>
      <c r="M217" s="9">
        <f t="shared" si="50"/>
        <v>0</v>
      </c>
      <c r="N217" s="6"/>
      <c r="O217" s="9">
        <f t="shared" si="51"/>
        <v>0</v>
      </c>
      <c r="P217" s="6"/>
    </row>
    <row r="218" spans="1:16" s="75" customFormat="1" ht="13.5" hidden="1" customHeight="1">
      <c r="A218" s="266"/>
      <c r="B218" s="119"/>
      <c r="C218" s="120"/>
      <c r="D218" s="121"/>
      <c r="E218" s="121"/>
      <c r="F218" s="118"/>
      <c r="G218" s="133"/>
      <c r="H218" s="133"/>
      <c r="I218" s="133"/>
      <c r="J218" s="133"/>
      <c r="K218" s="123">
        <f t="shared" si="49"/>
        <v>0</v>
      </c>
      <c r="L218" s="267"/>
      <c r="M218" s="9">
        <f t="shared" si="50"/>
        <v>0</v>
      </c>
      <c r="N218" s="6"/>
      <c r="O218" s="9">
        <f t="shared" si="51"/>
        <v>0</v>
      </c>
      <c r="P218" s="6"/>
    </row>
    <row r="219" spans="1:16" s="75" customFormat="1" ht="44.25" customHeight="1">
      <c r="A219" s="296" t="s">
        <v>511</v>
      </c>
      <c r="B219" s="297"/>
      <c r="C219" s="134">
        <v>56</v>
      </c>
      <c r="D219" s="118">
        <f>D220+D225</f>
        <v>3910000</v>
      </c>
      <c r="E219" s="118">
        <f t="shared" ref="E219:L219" si="52">E220+E225</f>
        <v>1858000</v>
      </c>
      <c r="F219" s="118">
        <f t="shared" si="52"/>
        <v>3910000</v>
      </c>
      <c r="G219" s="118">
        <f t="shared" si="52"/>
        <v>1858000</v>
      </c>
      <c r="H219" s="118">
        <f t="shared" si="52"/>
        <v>1650901</v>
      </c>
      <c r="I219" s="118">
        <f t="shared" si="52"/>
        <v>1650901</v>
      </c>
      <c r="J219" s="118">
        <f t="shared" si="52"/>
        <v>1650901</v>
      </c>
      <c r="K219" s="118">
        <f t="shared" si="52"/>
        <v>0</v>
      </c>
      <c r="L219" s="259">
        <f t="shared" si="52"/>
        <v>445701</v>
      </c>
      <c r="M219" s="9">
        <f t="shared" si="50"/>
        <v>0</v>
      </c>
      <c r="N219" s="6"/>
      <c r="O219" s="9">
        <f t="shared" si="51"/>
        <v>0</v>
      </c>
      <c r="P219" s="6"/>
    </row>
    <row r="220" spans="1:16" s="75" customFormat="1" ht="33.75" customHeight="1">
      <c r="A220" s="296" t="s">
        <v>382</v>
      </c>
      <c r="B220" s="297"/>
      <c r="C220" s="48" t="s">
        <v>383</v>
      </c>
      <c r="D220" s="50">
        <f t="shared" ref="D220:L220" si="53">D221+D222+D223</f>
        <v>0</v>
      </c>
      <c r="E220" s="50">
        <f t="shared" si="53"/>
        <v>0</v>
      </c>
      <c r="F220" s="50">
        <f t="shared" si="53"/>
        <v>0</v>
      </c>
      <c r="G220" s="50">
        <f t="shared" si="53"/>
        <v>0</v>
      </c>
      <c r="H220" s="50">
        <f t="shared" si="53"/>
        <v>0</v>
      </c>
      <c r="I220" s="50">
        <f t="shared" si="53"/>
        <v>0</v>
      </c>
      <c r="J220" s="50">
        <f t="shared" si="53"/>
        <v>0</v>
      </c>
      <c r="K220" s="50">
        <f t="shared" si="53"/>
        <v>0</v>
      </c>
      <c r="L220" s="227">
        <f t="shared" si="53"/>
        <v>184481</v>
      </c>
      <c r="M220" s="9">
        <f t="shared" si="50"/>
        <v>0</v>
      </c>
      <c r="N220" s="6"/>
      <c r="O220" s="9">
        <f t="shared" si="51"/>
        <v>0</v>
      </c>
      <c r="P220" s="6"/>
    </row>
    <row r="221" spans="1:16" s="75" customFormat="1" ht="15.75" hidden="1">
      <c r="A221" s="247"/>
      <c r="B221" s="135" t="s">
        <v>384</v>
      </c>
      <c r="C221" s="136" t="s">
        <v>385</v>
      </c>
      <c r="D221" s="137"/>
      <c r="E221" s="137"/>
      <c r="F221" s="137"/>
      <c r="G221" s="137"/>
      <c r="H221" s="137"/>
      <c r="I221" s="137"/>
      <c r="J221" s="137">
        <v>0</v>
      </c>
      <c r="K221" s="137"/>
      <c r="L221" s="268">
        <v>0</v>
      </c>
      <c r="M221" s="9">
        <f t="shared" si="50"/>
        <v>0</v>
      </c>
      <c r="N221" s="6"/>
      <c r="O221" s="9">
        <f t="shared" si="51"/>
        <v>0</v>
      </c>
      <c r="P221" s="6"/>
    </row>
    <row r="222" spans="1:16" s="75" customFormat="1" ht="15.75">
      <c r="A222" s="247"/>
      <c r="B222" s="135" t="s">
        <v>386</v>
      </c>
      <c r="C222" s="136" t="s">
        <v>387</v>
      </c>
      <c r="D222" s="137">
        <f>'[1]70,50'!J44</f>
        <v>0</v>
      </c>
      <c r="E222" s="137">
        <f>'[1]70,50'!K44</f>
        <v>0</v>
      </c>
      <c r="F222" s="137">
        <f>'[1]70,50'!L44</f>
        <v>0</v>
      </c>
      <c r="G222" s="137">
        <f>'[1]70,50'!M44</f>
        <v>0</v>
      </c>
      <c r="H222" s="137">
        <f>'[1]70,50'!N44</f>
        <v>0</v>
      </c>
      <c r="I222" s="137">
        <f>'[1]70,50'!O44</f>
        <v>0</v>
      </c>
      <c r="J222" s="137">
        <f>'[1]70,50'!P44</f>
        <v>0</v>
      </c>
      <c r="K222" s="137">
        <f>'[1]70,50'!Q44</f>
        <v>0</v>
      </c>
      <c r="L222" s="268">
        <f>'[1]70,50'!R44</f>
        <v>184481</v>
      </c>
      <c r="M222" s="9">
        <f t="shared" si="50"/>
        <v>0</v>
      </c>
      <c r="N222" s="6"/>
      <c r="O222" s="9">
        <f t="shared" si="51"/>
        <v>0</v>
      </c>
      <c r="P222" s="6"/>
    </row>
    <row r="223" spans="1:16" s="75" customFormat="1" ht="15.75" hidden="1">
      <c r="A223" s="247"/>
      <c r="B223" s="135" t="s">
        <v>388</v>
      </c>
      <c r="C223" s="136" t="s">
        <v>389</v>
      </c>
      <c r="D223" s="137">
        <v>0</v>
      </c>
      <c r="E223" s="137">
        <v>0</v>
      </c>
      <c r="F223" s="137">
        <v>0</v>
      </c>
      <c r="G223" s="137">
        <v>0</v>
      </c>
      <c r="H223" s="137">
        <v>0</v>
      </c>
      <c r="I223" s="137">
        <v>0</v>
      </c>
      <c r="J223" s="137">
        <v>0</v>
      </c>
      <c r="K223" s="137">
        <v>0</v>
      </c>
      <c r="L223" s="268">
        <v>0</v>
      </c>
      <c r="M223" s="9">
        <f t="shared" si="50"/>
        <v>0</v>
      </c>
      <c r="N223" s="6"/>
      <c r="O223" s="9">
        <f t="shared" si="51"/>
        <v>0</v>
      </c>
      <c r="P223" s="6"/>
    </row>
    <row r="224" spans="1:16" s="75" customFormat="1" ht="15.75" hidden="1">
      <c r="A224" s="269"/>
      <c r="B224" s="138"/>
      <c r="C224" s="136"/>
      <c r="D224" s="137"/>
      <c r="E224" s="137"/>
      <c r="F224" s="137"/>
      <c r="G224" s="137"/>
      <c r="H224" s="137"/>
      <c r="I224" s="137"/>
      <c r="J224" s="137"/>
      <c r="K224" s="137"/>
      <c r="L224" s="268"/>
      <c r="M224" s="9">
        <f t="shared" si="50"/>
        <v>0</v>
      </c>
      <c r="N224" s="6"/>
      <c r="O224" s="9">
        <f t="shared" si="51"/>
        <v>0</v>
      </c>
      <c r="P224" s="6"/>
    </row>
    <row r="225" spans="1:16" s="75" customFormat="1" ht="52.5" customHeight="1">
      <c r="A225" s="296" t="s">
        <v>512</v>
      </c>
      <c r="B225" s="297"/>
      <c r="C225" s="192" t="s">
        <v>390</v>
      </c>
      <c r="D225" s="50">
        <f t="shared" ref="D225:L225" si="54">D226+D227+D228</f>
        <v>3910000</v>
      </c>
      <c r="E225" s="50">
        <f t="shared" si="54"/>
        <v>1858000</v>
      </c>
      <c r="F225" s="50">
        <f t="shared" si="54"/>
        <v>3910000</v>
      </c>
      <c r="G225" s="50">
        <f t="shared" si="54"/>
        <v>1858000</v>
      </c>
      <c r="H225" s="50">
        <f t="shared" si="54"/>
        <v>1650901</v>
      </c>
      <c r="I225" s="50">
        <f t="shared" si="54"/>
        <v>1650901</v>
      </c>
      <c r="J225" s="50">
        <f t="shared" si="54"/>
        <v>1650901</v>
      </c>
      <c r="K225" s="50">
        <f t="shared" si="54"/>
        <v>0</v>
      </c>
      <c r="L225" s="227">
        <f t="shared" si="54"/>
        <v>261220</v>
      </c>
      <c r="M225" s="9">
        <f t="shared" si="50"/>
        <v>0</v>
      </c>
      <c r="N225" s="6"/>
      <c r="O225" s="9">
        <f t="shared" si="51"/>
        <v>0</v>
      </c>
      <c r="P225" s="6"/>
    </row>
    <row r="226" spans="1:16" s="75" customFormat="1" ht="20.100000000000001" customHeight="1">
      <c r="A226" s="269"/>
      <c r="B226" s="135" t="s">
        <v>384</v>
      </c>
      <c r="C226" s="193" t="s">
        <v>391</v>
      </c>
      <c r="D226" s="139">
        <f t="shared" ref="D226:E228" si="55">F226</f>
        <v>529400</v>
      </c>
      <c r="E226" s="139">
        <f t="shared" si="55"/>
        <v>435000</v>
      </c>
      <c r="F226" s="139">
        <f>'[1]70,50,,C.N.-W'!M32+'[1]70.50. 45VECHI'!L13</f>
        <v>529400</v>
      </c>
      <c r="G226" s="139">
        <f>'[1]70,50,,C.N.-W'!N32+'[1]70.50. 45VECHI'!M13</f>
        <v>435000</v>
      </c>
      <c r="H226" s="139">
        <f>'[1]70,50,,C.N.-W'!O32+'[1]70.50. 45VECHI'!N13</f>
        <v>385167</v>
      </c>
      <c r="I226" s="139">
        <f>'[1]70,50,,C.N.-W'!P32+'[1]70.50. 45VECHI'!O13</f>
        <v>385167</v>
      </c>
      <c r="J226" s="139">
        <f>'[1]70,50,,C.N.-W'!Q32+'[1]70.50. 45VECHI'!P13</f>
        <v>385167</v>
      </c>
      <c r="K226" s="139">
        <f>'[1]70,50,,C.N.-W'!R32+'[1]70.50. 45VECHI'!Q13</f>
        <v>0</v>
      </c>
      <c r="L226" s="270">
        <f>'[1]70,50,,C.N.-W'!S32+'[1]70.50. 45VECHI'!R13</f>
        <v>47963</v>
      </c>
      <c r="M226" s="9">
        <f t="shared" si="50"/>
        <v>0</v>
      </c>
      <c r="N226" s="6"/>
      <c r="O226" s="9">
        <f t="shared" si="51"/>
        <v>0</v>
      </c>
      <c r="P226" s="6"/>
    </row>
    <row r="227" spans="1:16" s="75" customFormat="1" ht="20.100000000000001" customHeight="1">
      <c r="A227" s="269"/>
      <c r="B227" s="135" t="s">
        <v>386</v>
      </c>
      <c r="C227" s="193" t="s">
        <v>392</v>
      </c>
      <c r="D227" s="139">
        <f t="shared" si="55"/>
        <v>2880600</v>
      </c>
      <c r="E227" s="139">
        <f t="shared" si="55"/>
        <v>1183000</v>
      </c>
      <c r="F227" s="139">
        <f>'[1]70,50,,C.N.-W'!M33+'[1]70.50. 45VECHI'!L14</f>
        <v>2880600</v>
      </c>
      <c r="G227" s="139">
        <f>'[1]70,50,,C.N.-W'!N33+'[1]70.50. 45VECHI'!M14</f>
        <v>1183000</v>
      </c>
      <c r="H227" s="139">
        <f>'[1]70,50,,C.N.-W'!O33+'[1]70.50. 45VECHI'!N14</f>
        <v>1037719</v>
      </c>
      <c r="I227" s="139">
        <f>'[1]70,50,,C.N.-W'!P33+'[1]70.50. 45VECHI'!O14</f>
        <v>1037719</v>
      </c>
      <c r="J227" s="139">
        <f>'[1]70,50,,C.N.-W'!Q33+'[1]70.50. 45VECHI'!P14</f>
        <v>1037719</v>
      </c>
      <c r="K227" s="139">
        <f>'[1]70,50,,C.N.-W'!R33+'[1]70.50. 45VECHI'!Q14</f>
        <v>0</v>
      </c>
      <c r="L227" s="270">
        <f>'[1]70,50,,C.N.-W'!S33+'[1]70.50. 45VECHI'!R14</f>
        <v>200500</v>
      </c>
      <c r="M227" s="9">
        <f t="shared" si="50"/>
        <v>0</v>
      </c>
      <c r="N227" s="6"/>
      <c r="O227" s="9">
        <f t="shared" si="51"/>
        <v>0</v>
      </c>
      <c r="P227" s="6"/>
    </row>
    <row r="228" spans="1:16" s="75" customFormat="1" ht="20.100000000000001" customHeight="1">
      <c r="A228" s="269"/>
      <c r="B228" s="135" t="s">
        <v>388</v>
      </c>
      <c r="C228" s="193" t="s">
        <v>393</v>
      </c>
      <c r="D228" s="139">
        <f t="shared" si="55"/>
        <v>500000</v>
      </c>
      <c r="E228" s="139">
        <f t="shared" si="55"/>
        <v>240000</v>
      </c>
      <c r="F228" s="139">
        <f>'[1]70,50,,C.N.-W'!M34+'[1]70.50. 45VECHI'!L15+'[1]70,50,,C.N.-W'!L12</f>
        <v>500000</v>
      </c>
      <c r="G228" s="139">
        <f>'[1]70,50,,C.N.-W'!N34+'[1]70.50. 45VECHI'!M15+'[1]70,50,,C.N.-W'!M12</f>
        <v>240000</v>
      </c>
      <c r="H228" s="139">
        <f>'[1]70,50,,C.N.-W'!O34+'[1]70.50. 45VECHI'!N15+'[1]70,50,,C.N.-W'!N12</f>
        <v>228015</v>
      </c>
      <c r="I228" s="139">
        <f>'[1]70,50,,C.N.-W'!P34+'[1]70.50. 45VECHI'!O15+'[1]70,50,,C.N.-W'!O12</f>
        <v>228015</v>
      </c>
      <c r="J228" s="139">
        <f>'[1]70,50,,C.N.-W'!Q34+'[1]70.50. 45VECHI'!P15+'[1]70,50,,C.N.-W'!P12</f>
        <v>228015</v>
      </c>
      <c r="K228" s="139">
        <f>'[1]70,50,,C.N.-W'!R34+'[1]70.50. 45VECHI'!Q15+'[1]70,50,,C.N.-W'!Q12</f>
        <v>0</v>
      </c>
      <c r="L228" s="270">
        <f>'[1]70,50,,C.N.-W'!S34+'[1]70.50. 45VECHI'!R15+'[1]70,50,,C.N.-W'!R12</f>
        <v>12757</v>
      </c>
      <c r="M228" s="9">
        <f t="shared" si="50"/>
        <v>0</v>
      </c>
      <c r="N228" s="6"/>
      <c r="O228" s="9">
        <f t="shared" si="51"/>
        <v>0</v>
      </c>
      <c r="P228" s="6"/>
    </row>
    <row r="229" spans="1:16" s="75" customFormat="1" ht="15.75" hidden="1">
      <c r="A229" s="269"/>
      <c r="B229" s="138"/>
      <c r="C229" s="193"/>
      <c r="D229" s="137"/>
      <c r="E229" s="137"/>
      <c r="F229" s="137"/>
      <c r="G229" s="137"/>
      <c r="H229" s="137"/>
      <c r="I229" s="137"/>
      <c r="J229" s="137"/>
      <c r="K229" s="137"/>
      <c r="L229" s="268"/>
      <c r="M229" s="9">
        <f t="shared" si="50"/>
        <v>0</v>
      </c>
      <c r="N229" s="6"/>
      <c r="O229" s="9">
        <f t="shared" si="51"/>
        <v>0</v>
      </c>
      <c r="P229" s="6"/>
    </row>
    <row r="230" spans="1:16" s="75" customFormat="1" ht="39.75" customHeight="1">
      <c r="A230" s="296" t="s">
        <v>513</v>
      </c>
      <c r="B230" s="297"/>
      <c r="C230" s="194">
        <v>58</v>
      </c>
      <c r="D230" s="118">
        <f>D231+D275+D280</f>
        <v>660600</v>
      </c>
      <c r="E230" s="118">
        <f>E231+E275+E280</f>
        <v>436600</v>
      </c>
      <c r="F230" s="118">
        <f>F231+F275+F280</f>
        <v>660600</v>
      </c>
      <c r="G230" s="118">
        <f t="shared" ref="G230:L230" si="56">G231+G275+G280</f>
        <v>436600</v>
      </c>
      <c r="H230" s="118">
        <f t="shared" si="56"/>
        <v>436035</v>
      </c>
      <c r="I230" s="118">
        <f t="shared" si="56"/>
        <v>436035</v>
      </c>
      <c r="J230" s="118">
        <f t="shared" si="56"/>
        <v>436035</v>
      </c>
      <c r="K230" s="118">
        <f t="shared" si="56"/>
        <v>0</v>
      </c>
      <c r="L230" s="259">
        <f t="shared" si="56"/>
        <v>25030459</v>
      </c>
      <c r="M230" s="9">
        <f t="shared" si="50"/>
        <v>0</v>
      </c>
      <c r="N230" s="6"/>
      <c r="O230" s="9">
        <f t="shared" si="51"/>
        <v>0</v>
      </c>
      <c r="P230" s="6"/>
    </row>
    <row r="231" spans="1:16" s="75" customFormat="1" ht="36.75" customHeight="1">
      <c r="A231" s="296" t="s">
        <v>382</v>
      </c>
      <c r="B231" s="297"/>
      <c r="C231" s="192" t="s">
        <v>394</v>
      </c>
      <c r="D231" s="50">
        <f t="shared" ref="D231:L231" si="57">D232+D233+D234</f>
        <v>660600</v>
      </c>
      <c r="E231" s="50">
        <f t="shared" si="57"/>
        <v>436600</v>
      </c>
      <c r="F231" s="50">
        <f t="shared" si="57"/>
        <v>660600</v>
      </c>
      <c r="G231" s="50">
        <f t="shared" si="57"/>
        <v>436600</v>
      </c>
      <c r="H231" s="50">
        <f t="shared" si="57"/>
        <v>436035</v>
      </c>
      <c r="I231" s="50">
        <f t="shared" si="57"/>
        <v>436035</v>
      </c>
      <c r="J231" s="50">
        <f t="shared" si="57"/>
        <v>436035</v>
      </c>
      <c r="K231" s="50">
        <f t="shared" si="57"/>
        <v>0</v>
      </c>
      <c r="L231" s="227">
        <f t="shared" si="57"/>
        <v>25030459</v>
      </c>
      <c r="M231" s="9">
        <f t="shared" si="50"/>
        <v>0</v>
      </c>
      <c r="N231" s="6"/>
      <c r="O231" s="9">
        <f t="shared" si="51"/>
        <v>0</v>
      </c>
      <c r="P231" s="6"/>
    </row>
    <row r="232" spans="1:16" s="75" customFormat="1" ht="21.95" customHeight="1">
      <c r="A232" s="247"/>
      <c r="B232" s="135" t="s">
        <v>384</v>
      </c>
      <c r="C232" s="193" t="s">
        <v>395</v>
      </c>
      <c r="D232" s="137">
        <f t="shared" ref="D232:E234" si="58">F232</f>
        <v>224632</v>
      </c>
      <c r="E232" s="137">
        <f t="shared" si="58"/>
        <v>0</v>
      </c>
      <c r="F232" s="137">
        <f>'[1]70,03,30,bl'!L21+'[1]70,03,30,bl'!L27+'[1]70,03,30,bl'!L33+'[1]70,03,30,bl'!L39+'[1]70,03,30,bl'!L45+'[1]70,50,,C.N.-W'!L15+'[1]70.50. 45VECHI'!L18+'[1]70,05,01'!L25</f>
        <v>224632</v>
      </c>
      <c r="G232" s="137">
        <f>'[1]70,03,30,bl'!M21+'[1]70,03,30,bl'!M27+'[1]70,03,30,bl'!M33+'[1]70,03,30,bl'!M39+'[1]70,03,30,bl'!M45+'[1]70,50,,C.N.-W'!M15+'[1]70.50. 45VECHI'!M18+'[1]70,05,01'!M25</f>
        <v>0</v>
      </c>
      <c r="H232" s="137">
        <f>'[1]70,03,30,bl'!N21+'[1]70,03,30,bl'!N27+'[1]70,03,30,bl'!N33+'[1]70,03,30,bl'!N39+'[1]70,03,30,bl'!N45+'[1]70,50,,C.N.-W'!N15+'[1]70.50. 45VECHI'!N18+'[1]70,05,01'!N25</f>
        <v>0</v>
      </c>
      <c r="I232" s="137">
        <f>'[1]70,03,30,bl'!O21+'[1]70,03,30,bl'!O27+'[1]70,03,30,bl'!O33+'[1]70,03,30,bl'!O39+'[1]70,03,30,bl'!O45+'[1]70,50,,C.N.-W'!O15+'[1]70.50. 45VECHI'!O18+'[1]70,05,01'!O25</f>
        <v>0</v>
      </c>
      <c r="J232" s="137">
        <f>'[1]70,03,30,bl'!P21+'[1]70,03,30,bl'!P27+'[1]70,03,30,bl'!P33+'[1]70,03,30,bl'!P39+'[1]70,03,30,bl'!P45+'[1]70,50,,C.N.-W'!P15+'[1]70.50. 45VECHI'!P18+'[1]70,05,01'!P25</f>
        <v>0</v>
      </c>
      <c r="K232" s="137">
        <f>'[1]70,03,30,bl'!Q21+'[1]70,03,30,bl'!Q27+'[1]70,03,30,bl'!Q33+'[1]70,03,30,bl'!Q39+'[1]70,03,30,bl'!Q45+'[1]70,50,,C.N.-W'!Q15+'[1]70.50. 45VECHI'!Q18+'[1]70,05,01'!Q25</f>
        <v>0</v>
      </c>
      <c r="L232" s="268">
        <f>'[1]70,03,30,bl'!R21+'[1]70,03,30,bl'!R27+'[1]70,03,30,bl'!R33+'[1]70,03,30,bl'!R39+'[1]70,03,30,bl'!R45+'[1]70,50,,C.N.-W'!R15+'[1]70.50. 45VECHI'!R18+'[1]70,05,01'!R25</f>
        <v>24745894</v>
      </c>
      <c r="M232" s="9">
        <f t="shared" si="50"/>
        <v>0</v>
      </c>
      <c r="N232" s="6"/>
      <c r="O232" s="9">
        <f t="shared" si="51"/>
        <v>0</v>
      </c>
      <c r="P232" s="6"/>
    </row>
    <row r="233" spans="1:16" s="75" customFormat="1" ht="21.95" customHeight="1">
      <c r="A233" s="247"/>
      <c r="B233" s="135" t="s">
        <v>386</v>
      </c>
      <c r="C233" s="193" t="s">
        <v>396</v>
      </c>
      <c r="D233" s="137">
        <f t="shared" si="58"/>
        <v>3580</v>
      </c>
      <c r="E233" s="137">
        <f t="shared" si="58"/>
        <v>0</v>
      </c>
      <c r="F233" s="137">
        <f>'[1]70,03,30,bl'!L22+'[1]70,03,30,bl'!L28+'[1]70,03,30,bl'!L34+'[1]70,03,30,bl'!L40+'[1]70,03,30,bl'!L46+'[1]70,50,,C.N.-W'!L16+'[1]70.50. 45VECHI'!L19</f>
        <v>3580</v>
      </c>
      <c r="G233" s="137">
        <f>'[1]70,03,30,bl'!M22+'[1]70,03,30,bl'!M28+'[1]70,03,30,bl'!M34+'[1]70,03,30,bl'!M40+'[1]70,03,30,bl'!M46+'[1]70,50,,C.N.-W'!M16+'[1]70.50. 45VECHI'!M19</f>
        <v>0</v>
      </c>
      <c r="H233" s="137">
        <f>'[1]70,03,30,bl'!N22+'[1]70,03,30,bl'!N28+'[1]70,03,30,bl'!N34+'[1]70,03,30,bl'!N40+'[1]70,03,30,bl'!N46+'[1]70,50,,C.N.-W'!N16+'[1]70.50. 45VECHI'!N19</f>
        <v>0</v>
      </c>
      <c r="I233" s="137">
        <f>'[1]70,03,30,bl'!O22+'[1]70,03,30,bl'!O28+'[1]70,03,30,bl'!O34+'[1]70,03,30,bl'!O40+'[1]70,03,30,bl'!O46+'[1]70,50,,C.N.-W'!O16+'[1]70.50. 45VECHI'!O19</f>
        <v>0</v>
      </c>
      <c r="J233" s="137">
        <f>'[1]70,03,30,bl'!P22+'[1]70,03,30,bl'!P28+'[1]70,03,30,bl'!P34+'[1]70,03,30,bl'!P40+'[1]70,03,30,bl'!P46+'[1]70,50,,C.N.-W'!P16+'[1]70.50. 45VECHI'!P19</f>
        <v>0</v>
      </c>
      <c r="K233" s="137">
        <f>'[1]70,03,30,bl'!Q22+'[1]70,03,30,bl'!Q28+'[1]70,03,30,bl'!Q34+'[1]70,03,30,bl'!Q40+'[1]70,03,30,bl'!Q46+'[1]70,50,,C.N.-W'!Q16+'[1]70.50. 45VECHI'!Q19</f>
        <v>0</v>
      </c>
      <c r="L233" s="268">
        <f>'[1]70,03,30,bl'!R22+'[1]70,03,30,bl'!R28+'[1]70,03,30,bl'!R34+'[1]70,03,30,bl'!R40+'[1]70,03,30,bl'!R46+'[1]70,50,,C.N.-W'!R16+'[1]70.50. 45VECHI'!R19</f>
        <v>284065</v>
      </c>
      <c r="M233" s="9">
        <f t="shared" si="50"/>
        <v>0</v>
      </c>
      <c r="N233" s="6"/>
      <c r="O233" s="9">
        <f t="shared" si="51"/>
        <v>0</v>
      </c>
      <c r="P233" s="6"/>
    </row>
    <row r="234" spans="1:16" s="75" customFormat="1" ht="21.95" customHeight="1">
      <c r="A234" s="247"/>
      <c r="B234" s="135" t="s">
        <v>388</v>
      </c>
      <c r="C234" s="193" t="s">
        <v>397</v>
      </c>
      <c r="D234" s="137">
        <f t="shared" si="58"/>
        <v>432388</v>
      </c>
      <c r="E234" s="137">
        <f t="shared" si="58"/>
        <v>436600</v>
      </c>
      <c r="F234" s="137">
        <f>'[1]70,03,30,bl'!L23+'[1]70,03,30,bl'!L29+'[1]70,03,30,bl'!L35+'[1]70,03,30,bl'!L41+'[1]70,03,30,bl'!L47+'[1]70,50,,C.N.-W'!L17+'[1]70.50. 45VECHI'!L20+'[1]70,05,01'!L26</f>
        <v>432388</v>
      </c>
      <c r="G234" s="137">
        <f>'[1]70,03,30,bl'!M23+'[1]70,03,30,bl'!M29+'[1]70,03,30,bl'!M35+'[1]70,03,30,bl'!M41+'[1]70,03,30,bl'!M47+'[1]70,50,,C.N.-W'!M17+'[1]70.50. 45VECHI'!M20+'[1]70,05,01'!M26</f>
        <v>436600</v>
      </c>
      <c r="H234" s="137">
        <f>'[1]70,03,30,bl'!N23+'[1]70,03,30,bl'!N29+'[1]70,03,30,bl'!N35+'[1]70,03,30,bl'!N41+'[1]70,03,30,bl'!N47+'[1]70,50,,C.N.-W'!N17+'[1]70.50. 45VECHI'!N20+'[1]70,05,01'!N26</f>
        <v>436035</v>
      </c>
      <c r="I234" s="137">
        <f>'[1]70,03,30,bl'!O23+'[1]70,03,30,bl'!O29+'[1]70,03,30,bl'!O35+'[1]70,03,30,bl'!O41+'[1]70,03,30,bl'!O47+'[1]70,50,,C.N.-W'!O17+'[1]70.50. 45VECHI'!O20+'[1]70,05,01'!O26</f>
        <v>436035</v>
      </c>
      <c r="J234" s="137">
        <f>'[1]70,03,30,bl'!P23+'[1]70,03,30,bl'!P29+'[1]70,03,30,bl'!P35+'[1]70,03,30,bl'!P41+'[1]70,03,30,bl'!P47+'[1]70,50,,C.N.-W'!P17+'[1]70.50. 45VECHI'!P20+'[1]70,05,01'!P26</f>
        <v>436035</v>
      </c>
      <c r="K234" s="137">
        <f>'[1]70,03,30,bl'!Q23+'[1]70,03,30,bl'!Q29+'[1]70,03,30,bl'!Q35+'[1]70,03,30,bl'!Q41+'[1]70,03,30,bl'!Q47+'[1]70,50,,C.N.-W'!Q17+'[1]70.50. 45VECHI'!Q20+'[1]70,05,01'!Q26</f>
        <v>0</v>
      </c>
      <c r="L234" s="268">
        <f>'[1]70,03,30,bl'!R23+'[1]70,03,30,bl'!R29+'[1]70,03,30,bl'!R35+'[1]70,03,30,bl'!R41+'[1]70,03,30,bl'!R47+'[1]70,50,,C.N.-W'!R17+'[1]70.50. 45VECHI'!R20+'[1]70,05,01'!R26</f>
        <v>500</v>
      </c>
      <c r="M234" s="9">
        <f>I234-J234-K234</f>
        <v>0</v>
      </c>
      <c r="N234" s="6"/>
      <c r="O234" s="9">
        <f t="shared" si="51"/>
        <v>0</v>
      </c>
      <c r="P234" s="6"/>
    </row>
    <row r="235" spans="1:16" s="75" customFormat="1" ht="13.5" hidden="1" customHeight="1">
      <c r="A235" s="357" t="s">
        <v>398</v>
      </c>
      <c r="B235" s="358"/>
      <c r="C235" s="195" t="s">
        <v>399</v>
      </c>
      <c r="D235" s="137" t="e">
        <f>#REF!</f>
        <v>#REF!</v>
      </c>
      <c r="E235" s="137" t="e">
        <f>#REF!</f>
        <v>#REF!</v>
      </c>
      <c r="F235" s="137" t="e">
        <f>#REF!</f>
        <v>#REF!</v>
      </c>
      <c r="G235" s="137" t="e">
        <f>#REF!</f>
        <v>#REF!</v>
      </c>
      <c r="H235" s="137" t="e">
        <f>#REF!</f>
        <v>#REF!</v>
      </c>
      <c r="I235" s="137" t="e">
        <f>#REF!</f>
        <v>#REF!</v>
      </c>
      <c r="J235" s="137" t="e">
        <f>#REF!</f>
        <v>#REF!</v>
      </c>
      <c r="K235" s="137" t="e">
        <f>#REF!</f>
        <v>#REF!</v>
      </c>
      <c r="L235" s="268" t="e">
        <f>#REF!</f>
        <v>#REF!</v>
      </c>
      <c r="M235" s="9" t="e">
        <f t="shared" si="50"/>
        <v>#REF!</v>
      </c>
      <c r="N235" s="6"/>
      <c r="O235" s="9" t="e">
        <f t="shared" si="51"/>
        <v>#REF!</v>
      </c>
      <c r="P235" s="6"/>
    </row>
    <row r="236" spans="1:16" s="75" customFormat="1" ht="13.5" hidden="1" customHeight="1">
      <c r="A236" s="247"/>
      <c r="B236" s="135" t="s">
        <v>384</v>
      </c>
      <c r="C236" s="193" t="s">
        <v>400</v>
      </c>
      <c r="D236" s="137" t="e">
        <f>#REF!</f>
        <v>#REF!</v>
      </c>
      <c r="E236" s="137" t="e">
        <f>#REF!</f>
        <v>#REF!</v>
      </c>
      <c r="F236" s="137" t="e">
        <f>#REF!</f>
        <v>#REF!</v>
      </c>
      <c r="G236" s="137" t="e">
        <f>#REF!</f>
        <v>#REF!</v>
      </c>
      <c r="H236" s="137" t="e">
        <f>#REF!</f>
        <v>#REF!</v>
      </c>
      <c r="I236" s="137" t="e">
        <f>#REF!</f>
        <v>#REF!</v>
      </c>
      <c r="J236" s="137" t="e">
        <f>#REF!</f>
        <v>#REF!</v>
      </c>
      <c r="K236" s="137" t="e">
        <f>#REF!</f>
        <v>#REF!</v>
      </c>
      <c r="L236" s="268" t="e">
        <f>#REF!</f>
        <v>#REF!</v>
      </c>
      <c r="M236" s="9" t="e">
        <f t="shared" si="50"/>
        <v>#REF!</v>
      </c>
      <c r="N236" s="6"/>
      <c r="O236" s="9" t="e">
        <f t="shared" si="51"/>
        <v>#REF!</v>
      </c>
      <c r="P236" s="6"/>
    </row>
    <row r="237" spans="1:16" s="75" customFormat="1" ht="13.5" hidden="1" customHeight="1">
      <c r="A237" s="247"/>
      <c r="B237" s="135" t="s">
        <v>386</v>
      </c>
      <c r="C237" s="193" t="s">
        <v>401</v>
      </c>
      <c r="D237" s="137" t="e">
        <f>#REF!</f>
        <v>#REF!</v>
      </c>
      <c r="E237" s="137" t="e">
        <f>#REF!</f>
        <v>#REF!</v>
      </c>
      <c r="F237" s="137" t="e">
        <f>#REF!</f>
        <v>#REF!</v>
      </c>
      <c r="G237" s="137" t="e">
        <f>#REF!</f>
        <v>#REF!</v>
      </c>
      <c r="H237" s="137" t="e">
        <f>#REF!</f>
        <v>#REF!</v>
      </c>
      <c r="I237" s="137" t="e">
        <f>#REF!</f>
        <v>#REF!</v>
      </c>
      <c r="J237" s="137" t="e">
        <f>#REF!</f>
        <v>#REF!</v>
      </c>
      <c r="K237" s="137" t="e">
        <f>#REF!</f>
        <v>#REF!</v>
      </c>
      <c r="L237" s="268" t="e">
        <f>#REF!</f>
        <v>#REF!</v>
      </c>
      <c r="M237" s="9" t="e">
        <f t="shared" si="50"/>
        <v>#REF!</v>
      </c>
      <c r="N237" s="6"/>
      <c r="O237" s="9" t="e">
        <f t="shared" si="51"/>
        <v>#REF!</v>
      </c>
      <c r="P237" s="6"/>
    </row>
    <row r="238" spans="1:16" s="75" customFormat="1" ht="13.5" hidden="1" customHeight="1">
      <c r="A238" s="247"/>
      <c r="B238" s="135" t="s">
        <v>388</v>
      </c>
      <c r="C238" s="193" t="s">
        <v>402</v>
      </c>
      <c r="D238" s="137" t="e">
        <f>#REF!</f>
        <v>#REF!</v>
      </c>
      <c r="E238" s="137" t="e">
        <f>#REF!</f>
        <v>#REF!</v>
      </c>
      <c r="F238" s="137" t="e">
        <f>#REF!</f>
        <v>#REF!</v>
      </c>
      <c r="G238" s="137" t="e">
        <f>#REF!</f>
        <v>#REF!</v>
      </c>
      <c r="H238" s="137" t="e">
        <f>#REF!</f>
        <v>#REF!</v>
      </c>
      <c r="I238" s="137" t="e">
        <f>#REF!</f>
        <v>#REF!</v>
      </c>
      <c r="J238" s="137" t="e">
        <f>#REF!</f>
        <v>#REF!</v>
      </c>
      <c r="K238" s="137" t="e">
        <f>#REF!</f>
        <v>#REF!</v>
      </c>
      <c r="L238" s="268" t="e">
        <f>#REF!</f>
        <v>#REF!</v>
      </c>
      <c r="M238" s="9" t="e">
        <f t="shared" si="50"/>
        <v>#REF!</v>
      </c>
      <c r="N238" s="6"/>
      <c r="O238" s="9" t="e">
        <f t="shared" si="51"/>
        <v>#REF!</v>
      </c>
      <c r="P238" s="6"/>
    </row>
    <row r="239" spans="1:16" s="75" customFormat="1" ht="13.5" hidden="1" customHeight="1">
      <c r="A239" s="357" t="s">
        <v>403</v>
      </c>
      <c r="B239" s="358"/>
      <c r="C239" s="195" t="s">
        <v>404</v>
      </c>
      <c r="D239" s="137" t="e">
        <f>#REF!</f>
        <v>#REF!</v>
      </c>
      <c r="E239" s="137" t="e">
        <f>#REF!</f>
        <v>#REF!</v>
      </c>
      <c r="F239" s="137" t="e">
        <f>#REF!</f>
        <v>#REF!</v>
      </c>
      <c r="G239" s="137" t="e">
        <f>#REF!</f>
        <v>#REF!</v>
      </c>
      <c r="H239" s="137" t="e">
        <f>#REF!</f>
        <v>#REF!</v>
      </c>
      <c r="I239" s="137" t="e">
        <f>#REF!</f>
        <v>#REF!</v>
      </c>
      <c r="J239" s="137" t="e">
        <f>#REF!</f>
        <v>#REF!</v>
      </c>
      <c r="K239" s="137" t="e">
        <f>#REF!</f>
        <v>#REF!</v>
      </c>
      <c r="L239" s="268" t="e">
        <f>#REF!</f>
        <v>#REF!</v>
      </c>
      <c r="M239" s="9" t="e">
        <f t="shared" si="50"/>
        <v>#REF!</v>
      </c>
      <c r="N239" s="6"/>
      <c r="O239" s="9" t="e">
        <f t="shared" si="51"/>
        <v>#REF!</v>
      </c>
      <c r="P239" s="6"/>
    </row>
    <row r="240" spans="1:16" s="75" customFormat="1" ht="13.5" hidden="1" customHeight="1">
      <c r="A240" s="247"/>
      <c r="B240" s="135" t="s">
        <v>384</v>
      </c>
      <c r="C240" s="193" t="s">
        <v>405</v>
      </c>
      <c r="D240" s="137" t="e">
        <f>#REF!</f>
        <v>#REF!</v>
      </c>
      <c r="E240" s="137" t="e">
        <f>#REF!</f>
        <v>#REF!</v>
      </c>
      <c r="F240" s="137" t="e">
        <f>#REF!</f>
        <v>#REF!</v>
      </c>
      <c r="G240" s="137" t="e">
        <f>#REF!</f>
        <v>#REF!</v>
      </c>
      <c r="H240" s="137" t="e">
        <f>#REF!</f>
        <v>#REF!</v>
      </c>
      <c r="I240" s="137" t="e">
        <f>#REF!</f>
        <v>#REF!</v>
      </c>
      <c r="J240" s="137" t="e">
        <f>#REF!</f>
        <v>#REF!</v>
      </c>
      <c r="K240" s="137" t="e">
        <f>#REF!</f>
        <v>#REF!</v>
      </c>
      <c r="L240" s="268" t="e">
        <f>#REF!</f>
        <v>#REF!</v>
      </c>
      <c r="M240" s="9" t="e">
        <f t="shared" si="50"/>
        <v>#REF!</v>
      </c>
      <c r="N240" s="6"/>
      <c r="O240" s="9" t="e">
        <f t="shared" si="51"/>
        <v>#REF!</v>
      </c>
      <c r="P240" s="6"/>
    </row>
    <row r="241" spans="1:16" s="75" customFormat="1" ht="13.5" hidden="1" customHeight="1">
      <c r="A241" s="247"/>
      <c r="B241" s="135" t="s">
        <v>386</v>
      </c>
      <c r="C241" s="193" t="s">
        <v>406</v>
      </c>
      <c r="D241" s="137" t="e">
        <f>#REF!</f>
        <v>#REF!</v>
      </c>
      <c r="E241" s="137" t="e">
        <f>#REF!</f>
        <v>#REF!</v>
      </c>
      <c r="F241" s="137" t="e">
        <f>#REF!</f>
        <v>#REF!</v>
      </c>
      <c r="G241" s="137" t="e">
        <f>#REF!</f>
        <v>#REF!</v>
      </c>
      <c r="H241" s="137" t="e">
        <f>#REF!</f>
        <v>#REF!</v>
      </c>
      <c r="I241" s="137" t="e">
        <f>#REF!</f>
        <v>#REF!</v>
      </c>
      <c r="J241" s="137" t="e">
        <f>#REF!</f>
        <v>#REF!</v>
      </c>
      <c r="K241" s="137" t="e">
        <f>#REF!</f>
        <v>#REF!</v>
      </c>
      <c r="L241" s="268" t="e">
        <f>#REF!</f>
        <v>#REF!</v>
      </c>
      <c r="M241" s="9" t="e">
        <f t="shared" si="50"/>
        <v>#REF!</v>
      </c>
      <c r="N241" s="6"/>
      <c r="O241" s="9" t="e">
        <f t="shared" si="51"/>
        <v>#REF!</v>
      </c>
      <c r="P241" s="6"/>
    </row>
    <row r="242" spans="1:16" s="75" customFormat="1" ht="13.5" hidden="1" customHeight="1">
      <c r="A242" s="247"/>
      <c r="B242" s="135" t="s">
        <v>388</v>
      </c>
      <c r="C242" s="193" t="s">
        <v>407</v>
      </c>
      <c r="D242" s="137" t="e">
        <f>#REF!</f>
        <v>#REF!</v>
      </c>
      <c r="E242" s="137" t="e">
        <f>#REF!</f>
        <v>#REF!</v>
      </c>
      <c r="F242" s="137" t="e">
        <f>#REF!</f>
        <v>#REF!</v>
      </c>
      <c r="G242" s="137" t="e">
        <f>#REF!</f>
        <v>#REF!</v>
      </c>
      <c r="H242" s="137" t="e">
        <f>#REF!</f>
        <v>#REF!</v>
      </c>
      <c r="I242" s="137" t="e">
        <f>#REF!</f>
        <v>#REF!</v>
      </c>
      <c r="J242" s="137" t="e">
        <f>#REF!</f>
        <v>#REF!</v>
      </c>
      <c r="K242" s="137" t="e">
        <f>#REF!</f>
        <v>#REF!</v>
      </c>
      <c r="L242" s="268" t="e">
        <f>#REF!</f>
        <v>#REF!</v>
      </c>
      <c r="M242" s="9" t="e">
        <f t="shared" si="50"/>
        <v>#REF!</v>
      </c>
      <c r="N242" s="6"/>
      <c r="O242" s="9" t="e">
        <f t="shared" si="51"/>
        <v>#REF!</v>
      </c>
      <c r="P242" s="6"/>
    </row>
    <row r="243" spans="1:16" s="75" customFormat="1" ht="13.5" hidden="1" customHeight="1">
      <c r="A243" s="357" t="s">
        <v>408</v>
      </c>
      <c r="B243" s="358"/>
      <c r="C243" s="195" t="s">
        <v>409</v>
      </c>
      <c r="D243" s="137" t="e">
        <f>#REF!</f>
        <v>#REF!</v>
      </c>
      <c r="E243" s="137" t="e">
        <f>#REF!</f>
        <v>#REF!</v>
      </c>
      <c r="F243" s="137" t="e">
        <f>#REF!</f>
        <v>#REF!</v>
      </c>
      <c r="G243" s="137" t="e">
        <f>#REF!</f>
        <v>#REF!</v>
      </c>
      <c r="H243" s="137" t="e">
        <f>#REF!</f>
        <v>#REF!</v>
      </c>
      <c r="I243" s="137" t="e">
        <f>#REF!</f>
        <v>#REF!</v>
      </c>
      <c r="J243" s="137" t="e">
        <f>#REF!</f>
        <v>#REF!</v>
      </c>
      <c r="K243" s="137" t="e">
        <f>#REF!</f>
        <v>#REF!</v>
      </c>
      <c r="L243" s="268" t="e">
        <f>#REF!</f>
        <v>#REF!</v>
      </c>
      <c r="M243" s="9" t="e">
        <f t="shared" si="50"/>
        <v>#REF!</v>
      </c>
      <c r="N243" s="6"/>
      <c r="O243" s="9" t="e">
        <f t="shared" si="51"/>
        <v>#REF!</v>
      </c>
      <c r="P243" s="6"/>
    </row>
    <row r="244" spans="1:16" s="75" customFormat="1" ht="13.5" hidden="1" customHeight="1">
      <c r="A244" s="247"/>
      <c r="B244" s="135" t="s">
        <v>384</v>
      </c>
      <c r="C244" s="193" t="s">
        <v>410</v>
      </c>
      <c r="D244" s="137" t="e">
        <f>#REF!</f>
        <v>#REF!</v>
      </c>
      <c r="E244" s="137" t="e">
        <f>#REF!</f>
        <v>#REF!</v>
      </c>
      <c r="F244" s="137" t="e">
        <f>#REF!</f>
        <v>#REF!</v>
      </c>
      <c r="G244" s="137" t="e">
        <f>#REF!</f>
        <v>#REF!</v>
      </c>
      <c r="H244" s="137" t="e">
        <f>#REF!</f>
        <v>#REF!</v>
      </c>
      <c r="I244" s="137" t="e">
        <f>#REF!</f>
        <v>#REF!</v>
      </c>
      <c r="J244" s="137" t="e">
        <f>#REF!</f>
        <v>#REF!</v>
      </c>
      <c r="K244" s="137" t="e">
        <f>#REF!</f>
        <v>#REF!</v>
      </c>
      <c r="L244" s="268" t="e">
        <f>#REF!</f>
        <v>#REF!</v>
      </c>
      <c r="M244" s="9" t="e">
        <f t="shared" si="50"/>
        <v>#REF!</v>
      </c>
      <c r="N244" s="6"/>
      <c r="O244" s="9" t="e">
        <f t="shared" si="51"/>
        <v>#REF!</v>
      </c>
      <c r="P244" s="6"/>
    </row>
    <row r="245" spans="1:16" s="75" customFormat="1" ht="13.5" hidden="1" customHeight="1">
      <c r="A245" s="247"/>
      <c r="B245" s="135" t="s">
        <v>386</v>
      </c>
      <c r="C245" s="193" t="s">
        <v>411</v>
      </c>
      <c r="D245" s="137" t="e">
        <f>#REF!</f>
        <v>#REF!</v>
      </c>
      <c r="E245" s="137" t="e">
        <f>#REF!</f>
        <v>#REF!</v>
      </c>
      <c r="F245" s="137" t="e">
        <f>#REF!</f>
        <v>#REF!</v>
      </c>
      <c r="G245" s="137" t="e">
        <f>#REF!</f>
        <v>#REF!</v>
      </c>
      <c r="H245" s="137" t="e">
        <f>#REF!</f>
        <v>#REF!</v>
      </c>
      <c r="I245" s="137" t="e">
        <f>#REF!</f>
        <v>#REF!</v>
      </c>
      <c r="J245" s="137" t="e">
        <f>#REF!</f>
        <v>#REF!</v>
      </c>
      <c r="K245" s="137" t="e">
        <f>#REF!</f>
        <v>#REF!</v>
      </c>
      <c r="L245" s="268" t="e">
        <f>#REF!</f>
        <v>#REF!</v>
      </c>
      <c r="M245" s="9" t="e">
        <f t="shared" si="50"/>
        <v>#REF!</v>
      </c>
      <c r="N245" s="6"/>
      <c r="O245" s="9" t="e">
        <f t="shared" si="51"/>
        <v>#REF!</v>
      </c>
      <c r="P245" s="6"/>
    </row>
    <row r="246" spans="1:16" s="75" customFormat="1" ht="13.5" hidden="1" customHeight="1">
      <c r="A246" s="247"/>
      <c r="B246" s="135" t="s">
        <v>388</v>
      </c>
      <c r="C246" s="193" t="s">
        <v>412</v>
      </c>
      <c r="D246" s="137" t="e">
        <f>#REF!</f>
        <v>#REF!</v>
      </c>
      <c r="E246" s="137" t="e">
        <f>#REF!</f>
        <v>#REF!</v>
      </c>
      <c r="F246" s="137" t="e">
        <f>#REF!</f>
        <v>#REF!</v>
      </c>
      <c r="G246" s="137" t="e">
        <f>#REF!</f>
        <v>#REF!</v>
      </c>
      <c r="H246" s="137" t="e">
        <f>#REF!</f>
        <v>#REF!</v>
      </c>
      <c r="I246" s="137" t="e">
        <f>#REF!</f>
        <v>#REF!</v>
      </c>
      <c r="J246" s="137" t="e">
        <f>#REF!</f>
        <v>#REF!</v>
      </c>
      <c r="K246" s="137" t="e">
        <f>#REF!</f>
        <v>#REF!</v>
      </c>
      <c r="L246" s="268" t="e">
        <f>#REF!</f>
        <v>#REF!</v>
      </c>
      <c r="M246" s="9" t="e">
        <f t="shared" si="50"/>
        <v>#REF!</v>
      </c>
      <c r="N246" s="6"/>
      <c r="O246" s="9" t="e">
        <f t="shared" si="51"/>
        <v>#REF!</v>
      </c>
      <c r="P246" s="6"/>
    </row>
    <row r="247" spans="1:16" s="75" customFormat="1" ht="13.5" hidden="1" customHeight="1">
      <c r="A247" s="357" t="s">
        <v>413</v>
      </c>
      <c r="B247" s="358"/>
      <c r="C247" s="195" t="s">
        <v>414</v>
      </c>
      <c r="D247" s="137" t="e">
        <f>#REF!</f>
        <v>#REF!</v>
      </c>
      <c r="E247" s="137" t="e">
        <f>#REF!</f>
        <v>#REF!</v>
      </c>
      <c r="F247" s="137" t="e">
        <f>#REF!</f>
        <v>#REF!</v>
      </c>
      <c r="G247" s="137" t="e">
        <f>#REF!</f>
        <v>#REF!</v>
      </c>
      <c r="H247" s="137" t="e">
        <f>#REF!</f>
        <v>#REF!</v>
      </c>
      <c r="I247" s="137" t="e">
        <f>#REF!</f>
        <v>#REF!</v>
      </c>
      <c r="J247" s="137" t="e">
        <f>#REF!</f>
        <v>#REF!</v>
      </c>
      <c r="K247" s="137" t="e">
        <f>#REF!</f>
        <v>#REF!</v>
      </c>
      <c r="L247" s="268" t="e">
        <f>#REF!</f>
        <v>#REF!</v>
      </c>
      <c r="M247" s="9" t="e">
        <f t="shared" si="50"/>
        <v>#REF!</v>
      </c>
      <c r="N247" s="6"/>
      <c r="O247" s="9" t="e">
        <f t="shared" si="51"/>
        <v>#REF!</v>
      </c>
      <c r="P247" s="6"/>
    </row>
    <row r="248" spans="1:16" s="75" customFormat="1" ht="13.5" hidden="1" customHeight="1">
      <c r="A248" s="247"/>
      <c r="B248" s="135" t="s">
        <v>384</v>
      </c>
      <c r="C248" s="193" t="s">
        <v>415</v>
      </c>
      <c r="D248" s="137" t="e">
        <f>#REF!</f>
        <v>#REF!</v>
      </c>
      <c r="E248" s="137" t="e">
        <f>#REF!</f>
        <v>#REF!</v>
      </c>
      <c r="F248" s="137" t="e">
        <f>#REF!</f>
        <v>#REF!</v>
      </c>
      <c r="G248" s="137" t="e">
        <f>#REF!</f>
        <v>#REF!</v>
      </c>
      <c r="H248" s="137" t="e">
        <f>#REF!</f>
        <v>#REF!</v>
      </c>
      <c r="I248" s="137" t="e">
        <f>#REF!</f>
        <v>#REF!</v>
      </c>
      <c r="J248" s="137" t="e">
        <f>#REF!</f>
        <v>#REF!</v>
      </c>
      <c r="K248" s="137" t="e">
        <f>#REF!</f>
        <v>#REF!</v>
      </c>
      <c r="L248" s="268" t="e">
        <f>#REF!</f>
        <v>#REF!</v>
      </c>
      <c r="M248" s="9" t="e">
        <f t="shared" si="50"/>
        <v>#REF!</v>
      </c>
      <c r="N248" s="6"/>
      <c r="O248" s="9" t="e">
        <f t="shared" si="51"/>
        <v>#REF!</v>
      </c>
      <c r="P248" s="6"/>
    </row>
    <row r="249" spans="1:16" s="75" customFormat="1" ht="13.5" hidden="1" customHeight="1">
      <c r="A249" s="247"/>
      <c r="B249" s="135" t="s">
        <v>386</v>
      </c>
      <c r="C249" s="193" t="s">
        <v>416</v>
      </c>
      <c r="D249" s="137" t="e">
        <f>#REF!</f>
        <v>#REF!</v>
      </c>
      <c r="E249" s="137" t="e">
        <f>#REF!</f>
        <v>#REF!</v>
      </c>
      <c r="F249" s="137" t="e">
        <f>#REF!</f>
        <v>#REF!</v>
      </c>
      <c r="G249" s="137" t="e">
        <f>#REF!</f>
        <v>#REF!</v>
      </c>
      <c r="H249" s="137" t="e">
        <f>#REF!</f>
        <v>#REF!</v>
      </c>
      <c r="I249" s="137" t="e">
        <f>#REF!</f>
        <v>#REF!</v>
      </c>
      <c r="J249" s="137" t="e">
        <f>#REF!</f>
        <v>#REF!</v>
      </c>
      <c r="K249" s="137" t="e">
        <f>#REF!</f>
        <v>#REF!</v>
      </c>
      <c r="L249" s="268" t="e">
        <f>#REF!</f>
        <v>#REF!</v>
      </c>
      <c r="M249" s="9" t="e">
        <f t="shared" si="50"/>
        <v>#REF!</v>
      </c>
      <c r="N249" s="6"/>
      <c r="O249" s="9" t="e">
        <f t="shared" si="51"/>
        <v>#REF!</v>
      </c>
      <c r="P249" s="6"/>
    </row>
    <row r="250" spans="1:16" s="75" customFormat="1" ht="13.5" hidden="1" customHeight="1">
      <c r="A250" s="247"/>
      <c r="B250" s="135" t="s">
        <v>388</v>
      </c>
      <c r="C250" s="193" t="s">
        <v>417</v>
      </c>
      <c r="D250" s="137" t="e">
        <f>#REF!</f>
        <v>#REF!</v>
      </c>
      <c r="E250" s="137" t="e">
        <f>#REF!</f>
        <v>#REF!</v>
      </c>
      <c r="F250" s="137" t="e">
        <f>#REF!</f>
        <v>#REF!</v>
      </c>
      <c r="G250" s="137" t="e">
        <f>#REF!</f>
        <v>#REF!</v>
      </c>
      <c r="H250" s="137" t="e">
        <f>#REF!</f>
        <v>#REF!</v>
      </c>
      <c r="I250" s="137" t="e">
        <f>#REF!</f>
        <v>#REF!</v>
      </c>
      <c r="J250" s="137" t="e">
        <f>#REF!</f>
        <v>#REF!</v>
      </c>
      <c r="K250" s="137" t="e">
        <f>#REF!</f>
        <v>#REF!</v>
      </c>
      <c r="L250" s="268" t="e">
        <f>#REF!</f>
        <v>#REF!</v>
      </c>
      <c r="M250" s="9" t="e">
        <f t="shared" si="50"/>
        <v>#REF!</v>
      </c>
      <c r="N250" s="6"/>
      <c r="O250" s="9" t="e">
        <f t="shared" si="51"/>
        <v>#REF!</v>
      </c>
      <c r="P250" s="6"/>
    </row>
    <row r="251" spans="1:16" s="75" customFormat="1" ht="13.5" hidden="1" customHeight="1">
      <c r="A251" s="357" t="s">
        <v>418</v>
      </c>
      <c r="B251" s="358"/>
      <c r="C251" s="195" t="s">
        <v>419</v>
      </c>
      <c r="D251" s="137" t="e">
        <f>#REF!</f>
        <v>#REF!</v>
      </c>
      <c r="E251" s="137" t="e">
        <f>#REF!</f>
        <v>#REF!</v>
      </c>
      <c r="F251" s="137" t="e">
        <f>#REF!</f>
        <v>#REF!</v>
      </c>
      <c r="G251" s="137" t="e">
        <f>#REF!</f>
        <v>#REF!</v>
      </c>
      <c r="H251" s="137" t="e">
        <f>#REF!</f>
        <v>#REF!</v>
      </c>
      <c r="I251" s="137" t="e">
        <f>#REF!</f>
        <v>#REF!</v>
      </c>
      <c r="J251" s="137" t="e">
        <f>#REF!</f>
        <v>#REF!</v>
      </c>
      <c r="K251" s="137" t="e">
        <f>#REF!</f>
        <v>#REF!</v>
      </c>
      <c r="L251" s="268" t="e">
        <f>#REF!</f>
        <v>#REF!</v>
      </c>
      <c r="M251" s="9" t="e">
        <f t="shared" si="50"/>
        <v>#REF!</v>
      </c>
      <c r="N251" s="6"/>
      <c r="O251" s="9" t="e">
        <f t="shared" si="51"/>
        <v>#REF!</v>
      </c>
      <c r="P251" s="6"/>
    </row>
    <row r="252" spans="1:16" s="75" customFormat="1" ht="13.5" hidden="1" customHeight="1">
      <c r="A252" s="247"/>
      <c r="B252" s="135" t="s">
        <v>384</v>
      </c>
      <c r="C252" s="193" t="s">
        <v>420</v>
      </c>
      <c r="D252" s="137" t="e">
        <f>#REF!</f>
        <v>#REF!</v>
      </c>
      <c r="E252" s="137" t="e">
        <f>#REF!</f>
        <v>#REF!</v>
      </c>
      <c r="F252" s="137" t="e">
        <f>#REF!</f>
        <v>#REF!</v>
      </c>
      <c r="G252" s="137" t="e">
        <f>#REF!</f>
        <v>#REF!</v>
      </c>
      <c r="H252" s="137" t="e">
        <f>#REF!</f>
        <v>#REF!</v>
      </c>
      <c r="I252" s="137" t="e">
        <f>#REF!</f>
        <v>#REF!</v>
      </c>
      <c r="J252" s="137" t="e">
        <f>#REF!</f>
        <v>#REF!</v>
      </c>
      <c r="K252" s="137" t="e">
        <f>#REF!</f>
        <v>#REF!</v>
      </c>
      <c r="L252" s="268" t="e">
        <f>#REF!</f>
        <v>#REF!</v>
      </c>
      <c r="M252" s="9" t="e">
        <f t="shared" si="50"/>
        <v>#REF!</v>
      </c>
      <c r="N252" s="6"/>
      <c r="O252" s="9" t="e">
        <f t="shared" si="51"/>
        <v>#REF!</v>
      </c>
      <c r="P252" s="6"/>
    </row>
    <row r="253" spans="1:16" s="75" customFormat="1" ht="13.5" hidden="1" customHeight="1">
      <c r="A253" s="247"/>
      <c r="B253" s="135" t="s">
        <v>386</v>
      </c>
      <c r="C253" s="193" t="s">
        <v>421</v>
      </c>
      <c r="D253" s="137" t="e">
        <f>#REF!</f>
        <v>#REF!</v>
      </c>
      <c r="E253" s="137" t="e">
        <f>#REF!</f>
        <v>#REF!</v>
      </c>
      <c r="F253" s="137" t="e">
        <f>#REF!</f>
        <v>#REF!</v>
      </c>
      <c r="G253" s="137" t="e">
        <f>#REF!</f>
        <v>#REF!</v>
      </c>
      <c r="H253" s="137" t="e">
        <f>#REF!</f>
        <v>#REF!</v>
      </c>
      <c r="I253" s="137" t="e">
        <f>#REF!</f>
        <v>#REF!</v>
      </c>
      <c r="J253" s="137" t="e">
        <f>#REF!</f>
        <v>#REF!</v>
      </c>
      <c r="K253" s="137" t="e">
        <f>#REF!</f>
        <v>#REF!</v>
      </c>
      <c r="L253" s="268" t="e">
        <f>#REF!</f>
        <v>#REF!</v>
      </c>
      <c r="M253" s="9" t="e">
        <f t="shared" si="50"/>
        <v>#REF!</v>
      </c>
      <c r="N253" s="6"/>
      <c r="O253" s="9" t="e">
        <f t="shared" si="51"/>
        <v>#REF!</v>
      </c>
      <c r="P253" s="6"/>
    </row>
    <row r="254" spans="1:16" s="75" customFormat="1" ht="13.5" hidden="1" customHeight="1">
      <c r="A254" s="247"/>
      <c r="B254" s="135" t="s">
        <v>388</v>
      </c>
      <c r="C254" s="193" t="s">
        <v>422</v>
      </c>
      <c r="D254" s="137" t="e">
        <f>#REF!</f>
        <v>#REF!</v>
      </c>
      <c r="E254" s="137" t="e">
        <f>#REF!</f>
        <v>#REF!</v>
      </c>
      <c r="F254" s="137" t="e">
        <f>#REF!</f>
        <v>#REF!</v>
      </c>
      <c r="G254" s="137" t="e">
        <f>#REF!</f>
        <v>#REF!</v>
      </c>
      <c r="H254" s="137" t="e">
        <f>#REF!</f>
        <v>#REF!</v>
      </c>
      <c r="I254" s="137" t="e">
        <f>#REF!</f>
        <v>#REF!</v>
      </c>
      <c r="J254" s="137" t="e">
        <f>#REF!</f>
        <v>#REF!</v>
      </c>
      <c r="K254" s="137" t="e">
        <f>#REF!</f>
        <v>#REF!</v>
      </c>
      <c r="L254" s="268" t="e">
        <f>#REF!</f>
        <v>#REF!</v>
      </c>
      <c r="M254" s="9" t="e">
        <f t="shared" si="50"/>
        <v>#REF!</v>
      </c>
      <c r="N254" s="6"/>
      <c r="O254" s="9" t="e">
        <f t="shared" si="51"/>
        <v>#REF!</v>
      </c>
      <c r="P254" s="6"/>
    </row>
    <row r="255" spans="1:16" s="75" customFormat="1" ht="13.5" hidden="1" customHeight="1">
      <c r="A255" s="357" t="s">
        <v>423</v>
      </c>
      <c r="B255" s="358"/>
      <c r="C255" s="195" t="s">
        <v>424</v>
      </c>
      <c r="D255" s="137" t="e">
        <f>#REF!</f>
        <v>#REF!</v>
      </c>
      <c r="E255" s="137" t="e">
        <f>#REF!</f>
        <v>#REF!</v>
      </c>
      <c r="F255" s="137" t="e">
        <f>#REF!</f>
        <v>#REF!</v>
      </c>
      <c r="G255" s="137" t="e">
        <f>#REF!</f>
        <v>#REF!</v>
      </c>
      <c r="H255" s="137" t="e">
        <f>#REF!</f>
        <v>#REF!</v>
      </c>
      <c r="I255" s="137" t="e">
        <f>#REF!</f>
        <v>#REF!</v>
      </c>
      <c r="J255" s="137" t="e">
        <f>#REF!</f>
        <v>#REF!</v>
      </c>
      <c r="K255" s="137" t="e">
        <f>#REF!</f>
        <v>#REF!</v>
      </c>
      <c r="L255" s="268" t="e">
        <f>#REF!</f>
        <v>#REF!</v>
      </c>
      <c r="M255" s="9" t="e">
        <f t="shared" si="50"/>
        <v>#REF!</v>
      </c>
      <c r="N255" s="6"/>
      <c r="O255" s="9" t="e">
        <f t="shared" si="51"/>
        <v>#REF!</v>
      </c>
      <c r="P255" s="6"/>
    </row>
    <row r="256" spans="1:16" s="75" customFormat="1" ht="13.5" hidden="1" customHeight="1">
      <c r="A256" s="247"/>
      <c r="B256" s="135" t="s">
        <v>384</v>
      </c>
      <c r="C256" s="193" t="s">
        <v>425</v>
      </c>
      <c r="D256" s="137" t="e">
        <f>#REF!</f>
        <v>#REF!</v>
      </c>
      <c r="E256" s="137" t="e">
        <f>#REF!</f>
        <v>#REF!</v>
      </c>
      <c r="F256" s="137" t="e">
        <f>#REF!</f>
        <v>#REF!</v>
      </c>
      <c r="G256" s="137" t="e">
        <f>#REF!</f>
        <v>#REF!</v>
      </c>
      <c r="H256" s="137" t="e">
        <f>#REF!</f>
        <v>#REF!</v>
      </c>
      <c r="I256" s="137" t="e">
        <f>#REF!</f>
        <v>#REF!</v>
      </c>
      <c r="J256" s="137" t="e">
        <f>#REF!</f>
        <v>#REF!</v>
      </c>
      <c r="K256" s="137" t="e">
        <f>#REF!</f>
        <v>#REF!</v>
      </c>
      <c r="L256" s="268" t="e">
        <f>#REF!</f>
        <v>#REF!</v>
      </c>
      <c r="M256" s="9" t="e">
        <f t="shared" si="50"/>
        <v>#REF!</v>
      </c>
      <c r="N256" s="6"/>
      <c r="O256" s="9" t="e">
        <f t="shared" si="51"/>
        <v>#REF!</v>
      </c>
      <c r="P256" s="6"/>
    </row>
    <row r="257" spans="1:16" s="75" customFormat="1" ht="13.5" hidden="1" customHeight="1">
      <c r="A257" s="247"/>
      <c r="B257" s="135" t="s">
        <v>386</v>
      </c>
      <c r="C257" s="193" t="s">
        <v>426</v>
      </c>
      <c r="D257" s="137" t="e">
        <f>#REF!</f>
        <v>#REF!</v>
      </c>
      <c r="E257" s="137" t="e">
        <f>#REF!</f>
        <v>#REF!</v>
      </c>
      <c r="F257" s="137" t="e">
        <f>#REF!</f>
        <v>#REF!</v>
      </c>
      <c r="G257" s="137" t="e">
        <f>#REF!</f>
        <v>#REF!</v>
      </c>
      <c r="H257" s="137" t="e">
        <f>#REF!</f>
        <v>#REF!</v>
      </c>
      <c r="I257" s="137" t="e">
        <f>#REF!</f>
        <v>#REF!</v>
      </c>
      <c r="J257" s="137" t="e">
        <f>#REF!</f>
        <v>#REF!</v>
      </c>
      <c r="K257" s="137" t="e">
        <f>#REF!</f>
        <v>#REF!</v>
      </c>
      <c r="L257" s="268" t="e">
        <f>#REF!</f>
        <v>#REF!</v>
      </c>
      <c r="M257" s="9" t="e">
        <f t="shared" si="50"/>
        <v>#REF!</v>
      </c>
      <c r="N257" s="6"/>
      <c r="O257" s="9" t="e">
        <f t="shared" si="51"/>
        <v>#REF!</v>
      </c>
      <c r="P257" s="6"/>
    </row>
    <row r="258" spans="1:16" s="75" customFormat="1" ht="13.5" hidden="1" customHeight="1">
      <c r="A258" s="247"/>
      <c r="B258" s="135" t="s">
        <v>388</v>
      </c>
      <c r="C258" s="193" t="s">
        <v>427</v>
      </c>
      <c r="D258" s="137" t="e">
        <f>#REF!</f>
        <v>#REF!</v>
      </c>
      <c r="E258" s="137" t="e">
        <f>#REF!</f>
        <v>#REF!</v>
      </c>
      <c r="F258" s="137" t="e">
        <f>#REF!</f>
        <v>#REF!</v>
      </c>
      <c r="G258" s="137" t="e">
        <f>#REF!</f>
        <v>#REF!</v>
      </c>
      <c r="H258" s="137" t="e">
        <f>#REF!</f>
        <v>#REF!</v>
      </c>
      <c r="I258" s="137" t="e">
        <f>#REF!</f>
        <v>#REF!</v>
      </c>
      <c r="J258" s="137" t="e">
        <f>#REF!</f>
        <v>#REF!</v>
      </c>
      <c r="K258" s="137" t="e">
        <f>#REF!</f>
        <v>#REF!</v>
      </c>
      <c r="L258" s="268" t="e">
        <f>#REF!</f>
        <v>#REF!</v>
      </c>
      <c r="M258" s="9" t="e">
        <f t="shared" si="50"/>
        <v>#REF!</v>
      </c>
      <c r="N258" s="6"/>
      <c r="O258" s="9" t="e">
        <f t="shared" si="51"/>
        <v>#REF!</v>
      </c>
      <c r="P258" s="6"/>
    </row>
    <row r="259" spans="1:16" s="75" customFormat="1" ht="13.5" hidden="1" customHeight="1">
      <c r="A259" s="359" t="s">
        <v>428</v>
      </c>
      <c r="B259" s="360"/>
      <c r="C259" s="195" t="s">
        <v>429</v>
      </c>
      <c r="D259" s="137" t="e">
        <f>#REF!</f>
        <v>#REF!</v>
      </c>
      <c r="E259" s="137" t="e">
        <f>#REF!</f>
        <v>#REF!</v>
      </c>
      <c r="F259" s="137" t="e">
        <f>#REF!</f>
        <v>#REF!</v>
      </c>
      <c r="G259" s="137" t="e">
        <f>#REF!</f>
        <v>#REF!</v>
      </c>
      <c r="H259" s="137" t="e">
        <f>#REF!</f>
        <v>#REF!</v>
      </c>
      <c r="I259" s="137" t="e">
        <f>#REF!</f>
        <v>#REF!</v>
      </c>
      <c r="J259" s="137" t="e">
        <f>#REF!</f>
        <v>#REF!</v>
      </c>
      <c r="K259" s="137" t="e">
        <f>#REF!</f>
        <v>#REF!</v>
      </c>
      <c r="L259" s="268" t="e">
        <f>#REF!</f>
        <v>#REF!</v>
      </c>
      <c r="M259" s="9" t="e">
        <f t="shared" si="50"/>
        <v>#REF!</v>
      </c>
      <c r="N259" s="6"/>
      <c r="O259" s="9" t="e">
        <f t="shared" si="51"/>
        <v>#REF!</v>
      </c>
      <c r="P259" s="6"/>
    </row>
    <row r="260" spans="1:16" s="75" customFormat="1" ht="13.5" hidden="1" customHeight="1">
      <c r="A260" s="271"/>
      <c r="B260" s="140" t="s">
        <v>430</v>
      </c>
      <c r="C260" s="196" t="s">
        <v>431</v>
      </c>
      <c r="D260" s="137" t="e">
        <f>#REF!</f>
        <v>#REF!</v>
      </c>
      <c r="E260" s="137" t="e">
        <f>#REF!</f>
        <v>#REF!</v>
      </c>
      <c r="F260" s="137" t="e">
        <f>#REF!</f>
        <v>#REF!</v>
      </c>
      <c r="G260" s="137" t="e">
        <f>#REF!</f>
        <v>#REF!</v>
      </c>
      <c r="H260" s="137" t="e">
        <f>#REF!</f>
        <v>#REF!</v>
      </c>
      <c r="I260" s="137" t="e">
        <f>#REF!</f>
        <v>#REF!</v>
      </c>
      <c r="J260" s="137" t="e">
        <f>#REF!</f>
        <v>#REF!</v>
      </c>
      <c r="K260" s="137" t="e">
        <f>#REF!</f>
        <v>#REF!</v>
      </c>
      <c r="L260" s="268" t="e">
        <f>#REF!</f>
        <v>#REF!</v>
      </c>
      <c r="M260" s="9" t="e">
        <f t="shared" si="50"/>
        <v>#REF!</v>
      </c>
      <c r="N260" s="6"/>
      <c r="O260" s="9" t="e">
        <f t="shared" si="51"/>
        <v>#REF!</v>
      </c>
      <c r="P260" s="6"/>
    </row>
    <row r="261" spans="1:16" s="75" customFormat="1" ht="13.5" hidden="1" customHeight="1">
      <c r="A261" s="271"/>
      <c r="B261" s="140" t="s">
        <v>432</v>
      </c>
      <c r="C261" s="196" t="s">
        <v>433</v>
      </c>
      <c r="D261" s="137" t="e">
        <f>#REF!</f>
        <v>#REF!</v>
      </c>
      <c r="E261" s="137" t="e">
        <f>#REF!</f>
        <v>#REF!</v>
      </c>
      <c r="F261" s="137" t="e">
        <f>#REF!</f>
        <v>#REF!</v>
      </c>
      <c r="G261" s="137" t="e">
        <f>#REF!</f>
        <v>#REF!</v>
      </c>
      <c r="H261" s="137" t="e">
        <f>#REF!</f>
        <v>#REF!</v>
      </c>
      <c r="I261" s="137" t="e">
        <f>#REF!</f>
        <v>#REF!</v>
      </c>
      <c r="J261" s="137" t="e">
        <f>#REF!</f>
        <v>#REF!</v>
      </c>
      <c r="K261" s="137" t="e">
        <f>#REF!</f>
        <v>#REF!</v>
      </c>
      <c r="L261" s="268" t="e">
        <f>#REF!</f>
        <v>#REF!</v>
      </c>
      <c r="M261" s="9" t="e">
        <f t="shared" si="50"/>
        <v>#REF!</v>
      </c>
      <c r="N261" s="6"/>
      <c r="O261" s="9" t="e">
        <f t="shared" si="51"/>
        <v>#REF!</v>
      </c>
      <c r="P261" s="6"/>
    </row>
    <row r="262" spans="1:16" s="75" customFormat="1" ht="13.5" hidden="1" customHeight="1">
      <c r="A262" s="271"/>
      <c r="B262" s="140" t="s">
        <v>434</v>
      </c>
      <c r="C262" s="196" t="s">
        <v>435</v>
      </c>
      <c r="D262" s="137" t="e">
        <f>#REF!</f>
        <v>#REF!</v>
      </c>
      <c r="E262" s="137" t="e">
        <f>#REF!</f>
        <v>#REF!</v>
      </c>
      <c r="F262" s="137" t="e">
        <f>#REF!</f>
        <v>#REF!</v>
      </c>
      <c r="G262" s="137" t="e">
        <f>#REF!</f>
        <v>#REF!</v>
      </c>
      <c r="H262" s="137" t="e">
        <f>#REF!</f>
        <v>#REF!</v>
      </c>
      <c r="I262" s="137" t="e">
        <f>#REF!</f>
        <v>#REF!</v>
      </c>
      <c r="J262" s="137" t="e">
        <f>#REF!</f>
        <v>#REF!</v>
      </c>
      <c r="K262" s="137" t="e">
        <f>#REF!</f>
        <v>#REF!</v>
      </c>
      <c r="L262" s="268" t="e">
        <f>#REF!</f>
        <v>#REF!</v>
      </c>
      <c r="M262" s="9" t="e">
        <f t="shared" si="50"/>
        <v>#REF!</v>
      </c>
      <c r="N262" s="6"/>
      <c r="O262" s="9" t="e">
        <f t="shared" si="51"/>
        <v>#REF!</v>
      </c>
      <c r="P262" s="6"/>
    </row>
    <row r="263" spans="1:16" s="75" customFormat="1" ht="13.5" hidden="1" customHeight="1">
      <c r="A263" s="359" t="s">
        <v>436</v>
      </c>
      <c r="B263" s="360"/>
      <c r="C263" s="195" t="s">
        <v>437</v>
      </c>
      <c r="D263" s="137" t="e">
        <f>#REF!</f>
        <v>#REF!</v>
      </c>
      <c r="E263" s="137" t="e">
        <f>#REF!</f>
        <v>#REF!</v>
      </c>
      <c r="F263" s="137" t="e">
        <f>#REF!</f>
        <v>#REF!</v>
      </c>
      <c r="G263" s="137" t="e">
        <f>#REF!</f>
        <v>#REF!</v>
      </c>
      <c r="H263" s="137" t="e">
        <f>#REF!</f>
        <v>#REF!</v>
      </c>
      <c r="I263" s="137" t="e">
        <f>#REF!</f>
        <v>#REF!</v>
      </c>
      <c r="J263" s="137" t="e">
        <f>#REF!</f>
        <v>#REF!</v>
      </c>
      <c r="K263" s="137" t="e">
        <f>#REF!</f>
        <v>#REF!</v>
      </c>
      <c r="L263" s="268" t="e">
        <f>#REF!</f>
        <v>#REF!</v>
      </c>
      <c r="M263" s="9" t="e">
        <f t="shared" si="50"/>
        <v>#REF!</v>
      </c>
      <c r="N263" s="6"/>
      <c r="O263" s="9" t="e">
        <f t="shared" si="51"/>
        <v>#REF!</v>
      </c>
      <c r="P263" s="6"/>
    </row>
    <row r="264" spans="1:16" s="75" customFormat="1" ht="13.5" hidden="1" customHeight="1">
      <c r="A264" s="271"/>
      <c r="B264" s="140" t="s">
        <v>430</v>
      </c>
      <c r="C264" s="196" t="s">
        <v>438</v>
      </c>
      <c r="D264" s="137" t="e">
        <f>#REF!</f>
        <v>#REF!</v>
      </c>
      <c r="E264" s="137" t="e">
        <f>#REF!</f>
        <v>#REF!</v>
      </c>
      <c r="F264" s="137" t="e">
        <f>#REF!</f>
        <v>#REF!</v>
      </c>
      <c r="G264" s="137" t="e">
        <f>#REF!</f>
        <v>#REF!</v>
      </c>
      <c r="H264" s="137" t="e">
        <f>#REF!</f>
        <v>#REF!</v>
      </c>
      <c r="I264" s="137" t="e">
        <f>#REF!</f>
        <v>#REF!</v>
      </c>
      <c r="J264" s="137" t="e">
        <f>#REF!</f>
        <v>#REF!</v>
      </c>
      <c r="K264" s="137" t="e">
        <f>#REF!</f>
        <v>#REF!</v>
      </c>
      <c r="L264" s="268" t="e">
        <f>#REF!</f>
        <v>#REF!</v>
      </c>
      <c r="M264" s="9" t="e">
        <f t="shared" si="50"/>
        <v>#REF!</v>
      </c>
      <c r="N264" s="6"/>
      <c r="O264" s="9" t="e">
        <f t="shared" si="51"/>
        <v>#REF!</v>
      </c>
      <c r="P264" s="6"/>
    </row>
    <row r="265" spans="1:16" s="75" customFormat="1" ht="13.5" hidden="1" customHeight="1">
      <c r="A265" s="271"/>
      <c r="B265" s="140" t="s">
        <v>439</v>
      </c>
      <c r="C265" s="196" t="s">
        <v>440</v>
      </c>
      <c r="D265" s="137" t="e">
        <f>#REF!</f>
        <v>#REF!</v>
      </c>
      <c r="E265" s="137" t="e">
        <f>#REF!</f>
        <v>#REF!</v>
      </c>
      <c r="F265" s="137" t="e">
        <f>#REF!</f>
        <v>#REF!</v>
      </c>
      <c r="G265" s="137" t="e">
        <f>#REF!</f>
        <v>#REF!</v>
      </c>
      <c r="H265" s="137" t="e">
        <f>#REF!</f>
        <v>#REF!</v>
      </c>
      <c r="I265" s="137" t="e">
        <f>#REF!</f>
        <v>#REF!</v>
      </c>
      <c r="J265" s="137" t="e">
        <f>#REF!</f>
        <v>#REF!</v>
      </c>
      <c r="K265" s="137" t="e">
        <f>#REF!</f>
        <v>#REF!</v>
      </c>
      <c r="L265" s="268" t="e">
        <f>#REF!</f>
        <v>#REF!</v>
      </c>
      <c r="M265" s="9" t="e">
        <f t="shared" si="50"/>
        <v>#REF!</v>
      </c>
      <c r="N265" s="6"/>
      <c r="O265" s="9" t="e">
        <f t="shared" si="51"/>
        <v>#REF!</v>
      </c>
      <c r="P265" s="6"/>
    </row>
    <row r="266" spans="1:16" s="75" customFormat="1" ht="13.5" hidden="1" customHeight="1">
      <c r="A266" s="271"/>
      <c r="B266" s="140" t="s">
        <v>434</v>
      </c>
      <c r="C266" s="196" t="s">
        <v>441</v>
      </c>
      <c r="D266" s="137" t="e">
        <f>#REF!</f>
        <v>#REF!</v>
      </c>
      <c r="E266" s="137" t="e">
        <f>#REF!</f>
        <v>#REF!</v>
      </c>
      <c r="F266" s="137" t="e">
        <f>#REF!</f>
        <v>#REF!</v>
      </c>
      <c r="G266" s="137" t="e">
        <f>#REF!</f>
        <v>#REF!</v>
      </c>
      <c r="H266" s="137" t="e">
        <f>#REF!</f>
        <v>#REF!</v>
      </c>
      <c r="I266" s="137" t="e">
        <f>#REF!</f>
        <v>#REF!</v>
      </c>
      <c r="J266" s="137" t="e">
        <f>#REF!</f>
        <v>#REF!</v>
      </c>
      <c r="K266" s="137" t="e">
        <f>#REF!</f>
        <v>#REF!</v>
      </c>
      <c r="L266" s="268" t="e">
        <f>#REF!</f>
        <v>#REF!</v>
      </c>
      <c r="M266" s="9" t="e">
        <f t="shared" si="50"/>
        <v>#REF!</v>
      </c>
      <c r="N266" s="6"/>
      <c r="O266" s="9" t="e">
        <f t="shared" si="51"/>
        <v>#REF!</v>
      </c>
      <c r="P266" s="6"/>
    </row>
    <row r="267" spans="1:16" s="75" customFormat="1" ht="13.5" hidden="1" customHeight="1">
      <c r="A267" s="355" t="s">
        <v>442</v>
      </c>
      <c r="B267" s="356"/>
      <c r="C267" s="195" t="s">
        <v>443</v>
      </c>
      <c r="D267" s="137" t="e">
        <f>#REF!</f>
        <v>#REF!</v>
      </c>
      <c r="E267" s="137" t="e">
        <f>#REF!</f>
        <v>#REF!</v>
      </c>
      <c r="F267" s="137" t="e">
        <f>#REF!</f>
        <v>#REF!</v>
      </c>
      <c r="G267" s="137" t="e">
        <f>#REF!</f>
        <v>#REF!</v>
      </c>
      <c r="H267" s="137" t="e">
        <f>#REF!</f>
        <v>#REF!</v>
      </c>
      <c r="I267" s="137" t="e">
        <f>#REF!</f>
        <v>#REF!</v>
      </c>
      <c r="J267" s="137" t="e">
        <f>#REF!</f>
        <v>#REF!</v>
      </c>
      <c r="K267" s="137" t="e">
        <f>#REF!</f>
        <v>#REF!</v>
      </c>
      <c r="L267" s="268" t="e">
        <f>#REF!</f>
        <v>#REF!</v>
      </c>
      <c r="M267" s="9" t="e">
        <f t="shared" si="50"/>
        <v>#REF!</v>
      </c>
      <c r="N267" s="6"/>
      <c r="O267" s="9" t="e">
        <f t="shared" si="51"/>
        <v>#REF!</v>
      </c>
      <c r="P267" s="6"/>
    </row>
    <row r="268" spans="1:16" s="75" customFormat="1" ht="13.5" hidden="1" customHeight="1">
      <c r="A268" s="272"/>
      <c r="B268" s="140" t="s">
        <v>430</v>
      </c>
      <c r="C268" s="196" t="s">
        <v>444</v>
      </c>
      <c r="D268" s="137" t="e">
        <f>#REF!</f>
        <v>#REF!</v>
      </c>
      <c r="E268" s="137" t="e">
        <f>#REF!</f>
        <v>#REF!</v>
      </c>
      <c r="F268" s="137" t="e">
        <f>#REF!</f>
        <v>#REF!</v>
      </c>
      <c r="G268" s="137" t="e">
        <f>#REF!</f>
        <v>#REF!</v>
      </c>
      <c r="H268" s="137" t="e">
        <f>#REF!</f>
        <v>#REF!</v>
      </c>
      <c r="I268" s="137" t="e">
        <f>#REF!</f>
        <v>#REF!</v>
      </c>
      <c r="J268" s="137" t="e">
        <f>#REF!</f>
        <v>#REF!</v>
      </c>
      <c r="K268" s="137" t="e">
        <f>#REF!</f>
        <v>#REF!</v>
      </c>
      <c r="L268" s="268" t="e">
        <f>#REF!</f>
        <v>#REF!</v>
      </c>
      <c r="M268" s="9" t="e">
        <f t="shared" si="50"/>
        <v>#REF!</v>
      </c>
      <c r="N268" s="6"/>
      <c r="O268" s="9" t="e">
        <f t="shared" si="51"/>
        <v>#REF!</v>
      </c>
      <c r="P268" s="6"/>
    </row>
    <row r="269" spans="1:16" s="75" customFormat="1" ht="13.5" hidden="1" customHeight="1">
      <c r="A269" s="272"/>
      <c r="B269" s="140" t="s">
        <v>439</v>
      </c>
      <c r="C269" s="196" t="s">
        <v>445</v>
      </c>
      <c r="D269" s="137" t="e">
        <f>#REF!</f>
        <v>#REF!</v>
      </c>
      <c r="E269" s="137" t="e">
        <f>#REF!</f>
        <v>#REF!</v>
      </c>
      <c r="F269" s="137" t="e">
        <f>#REF!</f>
        <v>#REF!</v>
      </c>
      <c r="G269" s="137" t="e">
        <f>#REF!</f>
        <v>#REF!</v>
      </c>
      <c r="H269" s="137" t="e">
        <f>#REF!</f>
        <v>#REF!</v>
      </c>
      <c r="I269" s="137" t="e">
        <f>#REF!</f>
        <v>#REF!</v>
      </c>
      <c r="J269" s="137" t="e">
        <f>#REF!</f>
        <v>#REF!</v>
      </c>
      <c r="K269" s="137" t="e">
        <f>#REF!</f>
        <v>#REF!</v>
      </c>
      <c r="L269" s="268" t="e">
        <f>#REF!</f>
        <v>#REF!</v>
      </c>
      <c r="M269" s="9" t="e">
        <f t="shared" si="50"/>
        <v>#REF!</v>
      </c>
      <c r="N269" s="6"/>
      <c r="O269" s="9" t="e">
        <f t="shared" si="51"/>
        <v>#REF!</v>
      </c>
      <c r="P269" s="6"/>
    </row>
    <row r="270" spans="1:16" s="75" customFormat="1" ht="13.5" hidden="1" customHeight="1">
      <c r="A270" s="272"/>
      <c r="B270" s="140" t="s">
        <v>434</v>
      </c>
      <c r="C270" s="196" t="s">
        <v>446</v>
      </c>
      <c r="D270" s="137" t="e">
        <f>#REF!</f>
        <v>#REF!</v>
      </c>
      <c r="E270" s="137" t="e">
        <f>#REF!</f>
        <v>#REF!</v>
      </c>
      <c r="F270" s="137" t="e">
        <f>#REF!</f>
        <v>#REF!</v>
      </c>
      <c r="G270" s="137" t="e">
        <f>#REF!</f>
        <v>#REF!</v>
      </c>
      <c r="H270" s="137" t="e">
        <f>#REF!</f>
        <v>#REF!</v>
      </c>
      <c r="I270" s="137" t="e">
        <f>#REF!</f>
        <v>#REF!</v>
      </c>
      <c r="J270" s="137" t="e">
        <f>#REF!</f>
        <v>#REF!</v>
      </c>
      <c r="K270" s="137" t="e">
        <f>#REF!</f>
        <v>#REF!</v>
      </c>
      <c r="L270" s="268" t="e">
        <f>#REF!</f>
        <v>#REF!</v>
      </c>
      <c r="M270" s="9" t="e">
        <f t="shared" si="50"/>
        <v>#REF!</v>
      </c>
      <c r="N270" s="6"/>
      <c r="O270" s="9" t="e">
        <f t="shared" si="51"/>
        <v>#REF!</v>
      </c>
      <c r="P270" s="6"/>
    </row>
    <row r="271" spans="1:16" s="75" customFormat="1" ht="13.5" hidden="1" customHeight="1">
      <c r="A271" s="355" t="s">
        <v>447</v>
      </c>
      <c r="B271" s="356"/>
      <c r="C271" s="195" t="s">
        <v>448</v>
      </c>
      <c r="D271" s="137" t="e">
        <f>#REF!</f>
        <v>#REF!</v>
      </c>
      <c r="E271" s="137" t="e">
        <f>#REF!</f>
        <v>#REF!</v>
      </c>
      <c r="F271" s="137" t="e">
        <f>#REF!</f>
        <v>#REF!</v>
      </c>
      <c r="G271" s="137" t="e">
        <f>#REF!</f>
        <v>#REF!</v>
      </c>
      <c r="H271" s="137" t="e">
        <f>#REF!</f>
        <v>#REF!</v>
      </c>
      <c r="I271" s="137" t="e">
        <f>#REF!</f>
        <v>#REF!</v>
      </c>
      <c r="J271" s="137" t="e">
        <f>#REF!</f>
        <v>#REF!</v>
      </c>
      <c r="K271" s="137" t="e">
        <f>#REF!</f>
        <v>#REF!</v>
      </c>
      <c r="L271" s="268" t="e">
        <f>#REF!</f>
        <v>#REF!</v>
      </c>
      <c r="M271" s="9" t="e">
        <f t="shared" si="50"/>
        <v>#REF!</v>
      </c>
      <c r="N271" s="6"/>
      <c r="O271" s="9" t="e">
        <f t="shared" si="51"/>
        <v>#REF!</v>
      </c>
      <c r="P271" s="6"/>
    </row>
    <row r="272" spans="1:16" s="75" customFormat="1" ht="13.5" hidden="1" customHeight="1">
      <c r="A272" s="272"/>
      <c r="B272" s="140" t="s">
        <v>430</v>
      </c>
      <c r="C272" s="196" t="s">
        <v>449</v>
      </c>
      <c r="D272" s="137" t="e">
        <f>#REF!</f>
        <v>#REF!</v>
      </c>
      <c r="E272" s="137" t="e">
        <f>#REF!</f>
        <v>#REF!</v>
      </c>
      <c r="F272" s="137" t="e">
        <f>#REF!</f>
        <v>#REF!</v>
      </c>
      <c r="G272" s="137" t="e">
        <f>#REF!</f>
        <v>#REF!</v>
      </c>
      <c r="H272" s="137" t="e">
        <f>#REF!</f>
        <v>#REF!</v>
      </c>
      <c r="I272" s="137" t="e">
        <f>#REF!</f>
        <v>#REF!</v>
      </c>
      <c r="J272" s="137" t="e">
        <f>#REF!</f>
        <v>#REF!</v>
      </c>
      <c r="K272" s="137" t="e">
        <f>#REF!</f>
        <v>#REF!</v>
      </c>
      <c r="L272" s="268" t="e">
        <f>#REF!</f>
        <v>#REF!</v>
      </c>
      <c r="M272" s="9" t="e">
        <f t="shared" ref="M272:M319" si="59">I272-J272-K272</f>
        <v>#REF!</v>
      </c>
      <c r="N272" s="6"/>
      <c r="O272" s="9" t="e">
        <f t="shared" ref="O272:O319" si="60">I272-H272</f>
        <v>#REF!</v>
      </c>
      <c r="P272" s="6"/>
    </row>
    <row r="273" spans="1:16" s="75" customFormat="1" ht="13.5" hidden="1" customHeight="1">
      <c r="A273" s="272"/>
      <c r="B273" s="140" t="s">
        <v>439</v>
      </c>
      <c r="C273" s="196" t="s">
        <v>450</v>
      </c>
      <c r="D273" s="137" t="e">
        <f>#REF!</f>
        <v>#REF!</v>
      </c>
      <c r="E273" s="137" t="e">
        <f>#REF!</f>
        <v>#REF!</v>
      </c>
      <c r="F273" s="137" t="e">
        <f>#REF!</f>
        <v>#REF!</v>
      </c>
      <c r="G273" s="137" t="e">
        <f>#REF!</f>
        <v>#REF!</v>
      </c>
      <c r="H273" s="137" t="e">
        <f>#REF!</f>
        <v>#REF!</v>
      </c>
      <c r="I273" s="137" t="e">
        <f>#REF!</f>
        <v>#REF!</v>
      </c>
      <c r="J273" s="137" t="e">
        <f>#REF!</f>
        <v>#REF!</v>
      </c>
      <c r="K273" s="137" t="e">
        <f>#REF!</f>
        <v>#REF!</v>
      </c>
      <c r="L273" s="268" t="e">
        <f>#REF!</f>
        <v>#REF!</v>
      </c>
      <c r="M273" s="9" t="e">
        <f t="shared" si="59"/>
        <v>#REF!</v>
      </c>
      <c r="N273" s="6"/>
      <c r="O273" s="9" t="e">
        <f t="shared" si="60"/>
        <v>#REF!</v>
      </c>
      <c r="P273" s="6"/>
    </row>
    <row r="274" spans="1:16" s="75" customFormat="1" ht="13.5" hidden="1" customHeight="1">
      <c r="A274" s="272"/>
      <c r="B274" s="140" t="s">
        <v>434</v>
      </c>
      <c r="C274" s="196" t="s">
        <v>451</v>
      </c>
      <c r="D274" s="137" t="e">
        <f>#REF!</f>
        <v>#REF!</v>
      </c>
      <c r="E274" s="137" t="e">
        <f>#REF!</f>
        <v>#REF!</v>
      </c>
      <c r="F274" s="137" t="e">
        <f>#REF!</f>
        <v>#REF!</v>
      </c>
      <c r="G274" s="137" t="e">
        <f>#REF!</f>
        <v>#REF!</v>
      </c>
      <c r="H274" s="137" t="e">
        <f>#REF!</f>
        <v>#REF!</v>
      </c>
      <c r="I274" s="137" t="e">
        <f>#REF!</f>
        <v>#REF!</v>
      </c>
      <c r="J274" s="137" t="e">
        <f>#REF!</f>
        <v>#REF!</v>
      </c>
      <c r="K274" s="137" t="e">
        <f>#REF!</f>
        <v>#REF!</v>
      </c>
      <c r="L274" s="268" t="e">
        <f>#REF!</f>
        <v>#REF!</v>
      </c>
      <c r="M274" s="9" t="e">
        <f t="shared" si="59"/>
        <v>#REF!</v>
      </c>
      <c r="N274" s="6"/>
      <c r="O274" s="9" t="e">
        <f t="shared" si="60"/>
        <v>#REF!</v>
      </c>
      <c r="P274" s="6"/>
    </row>
    <row r="275" spans="1:16" s="75" customFormat="1" ht="13.5" hidden="1" customHeight="1">
      <c r="A275" s="361" t="s">
        <v>452</v>
      </c>
      <c r="B275" s="362"/>
      <c r="C275" s="197" t="s">
        <v>453</v>
      </c>
      <c r="D275" s="142">
        <f t="shared" ref="D275:L275" si="61">D276+D277+D278</f>
        <v>0</v>
      </c>
      <c r="E275" s="142">
        <f t="shared" si="61"/>
        <v>0</v>
      </c>
      <c r="F275" s="142">
        <f t="shared" si="61"/>
        <v>0</v>
      </c>
      <c r="G275" s="142">
        <f t="shared" si="61"/>
        <v>0</v>
      </c>
      <c r="H275" s="142">
        <f t="shared" si="61"/>
        <v>0</v>
      </c>
      <c r="I275" s="142">
        <f t="shared" si="61"/>
        <v>0</v>
      </c>
      <c r="J275" s="142">
        <f t="shared" si="61"/>
        <v>0</v>
      </c>
      <c r="K275" s="142">
        <f t="shared" si="61"/>
        <v>0</v>
      </c>
      <c r="L275" s="273">
        <f t="shared" si="61"/>
        <v>0</v>
      </c>
      <c r="M275" s="9">
        <f t="shared" si="59"/>
        <v>0</v>
      </c>
      <c r="N275" s="6"/>
      <c r="O275" s="9">
        <f t="shared" si="60"/>
        <v>0</v>
      </c>
      <c r="P275" s="6"/>
    </row>
    <row r="276" spans="1:16" s="75" customFormat="1" ht="13.5" hidden="1" customHeight="1">
      <c r="A276" s="143"/>
      <c r="B276" s="144" t="s">
        <v>454</v>
      </c>
      <c r="C276" s="198" t="s">
        <v>455</v>
      </c>
      <c r="D276" s="145">
        <f t="shared" ref="D276:E278" si="62">F276</f>
        <v>0</v>
      </c>
      <c r="E276" s="145">
        <f t="shared" si="62"/>
        <v>0</v>
      </c>
      <c r="F276" s="145">
        <f>'[1]70,50 UAT55'!L13+'[1]70,50 UAT55'!L24</f>
        <v>0</v>
      </c>
      <c r="G276" s="145">
        <f>'[1]70,50 UAT55'!M13+'[1]70,50 UAT55'!M24</f>
        <v>0</v>
      </c>
      <c r="H276" s="145">
        <f>'[1]70,50 UAT55'!N13+'[1]70,50 UAT55'!N24</f>
        <v>0</v>
      </c>
      <c r="I276" s="145">
        <f>'[1]70,50 UAT55'!O13+'[1]70,50 UAT55'!O24</f>
        <v>0</v>
      </c>
      <c r="J276" s="145">
        <f>'[1]70,50 UAT55'!P13+'[1]70,50 UAT55'!P24</f>
        <v>0</v>
      </c>
      <c r="K276" s="145">
        <f>'[1]70,50 UAT55'!Q13+'[1]70,50 UAT55'!Q24</f>
        <v>0</v>
      </c>
      <c r="L276" s="274">
        <f>'[1]70,50 UAT55'!R13+'[1]70,50 UAT55'!R24</f>
        <v>0</v>
      </c>
      <c r="M276" s="9">
        <f t="shared" si="59"/>
        <v>0</v>
      </c>
      <c r="N276" s="6"/>
      <c r="O276" s="9">
        <f t="shared" si="60"/>
        <v>0</v>
      </c>
      <c r="P276" s="6"/>
    </row>
    <row r="277" spans="1:16" s="75" customFormat="1" ht="13.5" hidden="1" customHeight="1">
      <c r="A277" s="143"/>
      <c r="B277" s="144" t="s">
        <v>456</v>
      </c>
      <c r="C277" s="198" t="s">
        <v>457</v>
      </c>
      <c r="D277" s="145">
        <f t="shared" si="62"/>
        <v>0</v>
      </c>
      <c r="E277" s="145">
        <f t="shared" si="62"/>
        <v>0</v>
      </c>
      <c r="F277" s="145">
        <f>'[1]70,50 UAT55'!L14+'[1]70,50 UAT55'!L25</f>
        <v>0</v>
      </c>
      <c r="G277" s="145">
        <f>'[1]70,50 UAT55'!M14+'[1]70,50 UAT55'!M25</f>
        <v>0</v>
      </c>
      <c r="H277" s="145">
        <f>'[1]70,50 UAT55'!N14+'[1]70,50 UAT55'!N25</f>
        <v>0</v>
      </c>
      <c r="I277" s="145">
        <f>'[1]70,50 UAT55'!O14+'[1]70,50 UAT55'!O25</f>
        <v>0</v>
      </c>
      <c r="J277" s="145">
        <f>'[1]70,50 UAT55'!P14+'[1]70,50 UAT55'!P25</f>
        <v>0</v>
      </c>
      <c r="K277" s="145">
        <f>'[1]70,50 UAT55'!Q14+'[1]70,50 UAT55'!Q25</f>
        <v>0</v>
      </c>
      <c r="L277" s="274">
        <f>'[1]70,50 UAT55'!R14+'[1]70,50 UAT55'!R25+'[1]70,03,30,bl'!R50</f>
        <v>0</v>
      </c>
      <c r="M277" s="9">
        <f t="shared" si="59"/>
        <v>0</v>
      </c>
      <c r="N277" s="6"/>
      <c r="O277" s="9">
        <f t="shared" si="60"/>
        <v>0</v>
      </c>
      <c r="P277" s="6"/>
    </row>
    <row r="278" spans="1:16" s="75" customFormat="1" ht="13.5" hidden="1" customHeight="1">
      <c r="A278" s="143"/>
      <c r="B278" s="144" t="s">
        <v>458</v>
      </c>
      <c r="C278" s="198" t="s">
        <v>459</v>
      </c>
      <c r="D278" s="145">
        <f t="shared" si="62"/>
        <v>0</v>
      </c>
      <c r="E278" s="145">
        <f t="shared" si="62"/>
        <v>0</v>
      </c>
      <c r="F278" s="145">
        <f>'[1]70,50 UAT55'!L15+'[1]70,50 UAT55'!L26</f>
        <v>0</v>
      </c>
      <c r="G278" s="145">
        <f>'[1]70,50 UAT55'!M15+'[1]70,50 UAT55'!M26</f>
        <v>0</v>
      </c>
      <c r="H278" s="145">
        <f>'[1]70,50 UAT55'!N15+'[1]70,50 UAT55'!N26</f>
        <v>0</v>
      </c>
      <c r="I278" s="145">
        <f>'[1]70,50 UAT55'!O15+'[1]70,50 UAT55'!O26</f>
        <v>0</v>
      </c>
      <c r="J278" s="145">
        <f>'[1]70,50 UAT55'!P15+'[1]70,50 UAT55'!P26</f>
        <v>0</v>
      </c>
      <c r="K278" s="145">
        <f>'[1]70,50 UAT55'!Q15+'[1]70,50 UAT55'!Q26</f>
        <v>0</v>
      </c>
      <c r="L278" s="274">
        <f>'[1]70,50 UAT55'!R15+'[1]70,50 UAT55'!R26</f>
        <v>0</v>
      </c>
      <c r="M278" s="9">
        <f t="shared" si="59"/>
        <v>0</v>
      </c>
      <c r="N278" s="6"/>
      <c r="O278" s="9">
        <f t="shared" si="60"/>
        <v>0</v>
      </c>
      <c r="P278" s="6"/>
    </row>
    <row r="279" spans="1:16" s="75" customFormat="1" ht="13.5" hidden="1" customHeight="1">
      <c r="A279" s="275"/>
      <c r="B279" s="276"/>
      <c r="C279" s="277"/>
      <c r="D279" s="145"/>
      <c r="E279" s="145"/>
      <c r="F279" s="145"/>
      <c r="G279" s="145"/>
      <c r="H279" s="145"/>
      <c r="I279" s="145"/>
      <c r="J279" s="145"/>
      <c r="K279" s="145"/>
      <c r="L279" s="274"/>
      <c r="M279" s="9">
        <f t="shared" si="59"/>
        <v>0</v>
      </c>
      <c r="N279" s="6"/>
      <c r="O279" s="9">
        <f t="shared" si="60"/>
        <v>0</v>
      </c>
      <c r="P279" s="6"/>
    </row>
    <row r="280" spans="1:16" s="75" customFormat="1" ht="13.5" hidden="1" customHeight="1">
      <c r="A280" s="361" t="s">
        <v>460</v>
      </c>
      <c r="B280" s="362"/>
      <c r="C280" s="197">
        <v>58.31</v>
      </c>
      <c r="D280" s="142">
        <f t="shared" ref="D280:L280" si="63">D281+D282+D283</f>
        <v>0</v>
      </c>
      <c r="E280" s="142">
        <f t="shared" si="63"/>
        <v>0</v>
      </c>
      <c r="F280" s="142">
        <f t="shared" si="63"/>
        <v>0</v>
      </c>
      <c r="G280" s="142">
        <f t="shared" si="63"/>
        <v>0</v>
      </c>
      <c r="H280" s="142">
        <f t="shared" si="63"/>
        <v>0</v>
      </c>
      <c r="I280" s="142">
        <f t="shared" si="63"/>
        <v>0</v>
      </c>
      <c r="J280" s="142">
        <f t="shared" si="63"/>
        <v>0</v>
      </c>
      <c r="K280" s="142">
        <f t="shared" si="63"/>
        <v>0</v>
      </c>
      <c r="L280" s="273">
        <f t="shared" si="63"/>
        <v>0</v>
      </c>
      <c r="M280" s="9">
        <f t="shared" si="59"/>
        <v>0</v>
      </c>
      <c r="N280" s="6"/>
      <c r="O280" s="9">
        <f t="shared" si="60"/>
        <v>0</v>
      </c>
      <c r="P280" s="6"/>
    </row>
    <row r="281" spans="1:16" s="75" customFormat="1" ht="13.5" hidden="1" customHeight="1">
      <c r="A281" s="143"/>
      <c r="B281" s="144" t="s">
        <v>454</v>
      </c>
      <c r="C281" s="198" t="s">
        <v>461</v>
      </c>
      <c r="D281" s="145">
        <f t="shared" ref="D281:E283" si="64">F281</f>
        <v>0</v>
      </c>
      <c r="E281" s="145">
        <f t="shared" si="64"/>
        <v>0</v>
      </c>
      <c r="F281" s="145">
        <f>'[1]70,50 UAT55'!L34</f>
        <v>0</v>
      </c>
      <c r="G281" s="145">
        <f>'[1]70,50 UAT55'!M34</f>
        <v>0</v>
      </c>
      <c r="H281" s="145">
        <f>'[1]70,50 UAT55'!N34</f>
        <v>0</v>
      </c>
      <c r="I281" s="145">
        <f>'[1]70,50 UAT55'!O34</f>
        <v>0</v>
      </c>
      <c r="J281" s="145">
        <f>'[1]70,50 UAT55'!P34</f>
        <v>0</v>
      </c>
      <c r="K281" s="145">
        <f>'[1]70,50 UAT55'!Q34</f>
        <v>0</v>
      </c>
      <c r="L281" s="274">
        <f>'[1]70,50 UAT55'!R34</f>
        <v>0</v>
      </c>
      <c r="M281" s="9">
        <f t="shared" si="59"/>
        <v>0</v>
      </c>
      <c r="N281" s="6"/>
      <c r="O281" s="9">
        <f t="shared" si="60"/>
        <v>0</v>
      </c>
      <c r="P281" s="6"/>
    </row>
    <row r="282" spans="1:16" s="75" customFormat="1" ht="13.5" hidden="1" customHeight="1">
      <c r="A282" s="143"/>
      <c r="B282" s="144" t="s">
        <v>456</v>
      </c>
      <c r="C282" s="198" t="s">
        <v>462</v>
      </c>
      <c r="D282" s="145">
        <f t="shared" si="64"/>
        <v>0</v>
      </c>
      <c r="E282" s="145">
        <f t="shared" si="64"/>
        <v>0</v>
      </c>
      <c r="F282" s="145">
        <f>'[1]70,50 UAT55'!L35</f>
        <v>0</v>
      </c>
      <c r="G282" s="145">
        <f>'[1]70,50 UAT55'!M35</f>
        <v>0</v>
      </c>
      <c r="H282" s="145">
        <f>'[1]70,50 UAT55'!N35</f>
        <v>0</v>
      </c>
      <c r="I282" s="145">
        <f>'[1]70,50 UAT55'!O35</f>
        <v>0</v>
      </c>
      <c r="J282" s="145">
        <f>'[1]70,50 UAT55'!P35</f>
        <v>0</v>
      </c>
      <c r="K282" s="145">
        <f>'[1]70,50 UAT55'!Q35</f>
        <v>0</v>
      </c>
      <c r="L282" s="274">
        <f>'[1]70,50 UAT55'!R35</f>
        <v>0</v>
      </c>
      <c r="M282" s="9">
        <f t="shared" si="59"/>
        <v>0</v>
      </c>
      <c r="N282" s="6"/>
      <c r="O282" s="9">
        <f t="shared" si="60"/>
        <v>0</v>
      </c>
      <c r="P282" s="6"/>
    </row>
    <row r="283" spans="1:16" s="75" customFormat="1" ht="13.5" hidden="1" customHeight="1">
      <c r="A283" s="146"/>
      <c r="B283" s="147" t="s">
        <v>458</v>
      </c>
      <c r="C283" s="199" t="s">
        <v>463</v>
      </c>
      <c r="D283" s="148">
        <f t="shared" si="64"/>
        <v>0</v>
      </c>
      <c r="E283" s="148">
        <f t="shared" si="64"/>
        <v>0</v>
      </c>
      <c r="F283" s="145">
        <f>'[1]70,50 UAT55'!L36</f>
        <v>0</v>
      </c>
      <c r="G283" s="145">
        <f>'[1]70,50 UAT55'!M36</f>
        <v>0</v>
      </c>
      <c r="H283" s="145">
        <f>'[1]70,50 UAT55'!N36</f>
        <v>0</v>
      </c>
      <c r="I283" s="145">
        <f>'[1]70,50 UAT55'!O36</f>
        <v>0</v>
      </c>
      <c r="J283" s="145">
        <f>'[1]70,50 UAT55'!P36</f>
        <v>0</v>
      </c>
      <c r="K283" s="145">
        <f>'[1]70,50 UAT55'!Q36</f>
        <v>0</v>
      </c>
      <c r="L283" s="274">
        <f>'[1]70,50 UAT55'!R36</f>
        <v>0</v>
      </c>
      <c r="M283" s="9">
        <f t="shared" si="59"/>
        <v>0</v>
      </c>
      <c r="N283" s="6"/>
      <c r="O283" s="9">
        <f t="shared" si="60"/>
        <v>0</v>
      </c>
      <c r="P283" s="6"/>
    </row>
    <row r="284" spans="1:16" s="75" customFormat="1" ht="13.5" hidden="1" customHeight="1">
      <c r="A284" s="278"/>
      <c r="B284" s="149"/>
      <c r="C284" s="200"/>
      <c r="D284" s="145"/>
      <c r="E284" s="145"/>
      <c r="F284" s="145"/>
      <c r="G284" s="145"/>
      <c r="H284" s="145"/>
      <c r="I284" s="145"/>
      <c r="J284" s="145"/>
      <c r="K284" s="145"/>
      <c r="L284" s="274"/>
      <c r="M284" s="9">
        <f t="shared" si="59"/>
        <v>0</v>
      </c>
      <c r="N284" s="6"/>
      <c r="O284" s="9">
        <f t="shared" si="60"/>
        <v>0</v>
      </c>
      <c r="P284" s="6"/>
    </row>
    <row r="285" spans="1:16" s="75" customFormat="1" ht="55.5" hidden="1" customHeight="1">
      <c r="A285" s="278"/>
      <c r="B285" s="151" t="s">
        <v>464</v>
      </c>
      <c r="C285" s="201" t="s">
        <v>465</v>
      </c>
      <c r="D285" s="152">
        <f>D286+D287+D288</f>
        <v>0</v>
      </c>
      <c r="E285" s="152">
        <f t="shared" ref="E285:L285" si="65">E286+E287+E288</f>
        <v>0</v>
      </c>
      <c r="F285" s="152">
        <f t="shared" si="65"/>
        <v>0</v>
      </c>
      <c r="G285" s="152">
        <f t="shared" si="65"/>
        <v>0</v>
      </c>
      <c r="H285" s="152">
        <f>H286+H287+H288</f>
        <v>0</v>
      </c>
      <c r="I285" s="152">
        <f t="shared" si="65"/>
        <v>0</v>
      </c>
      <c r="J285" s="152">
        <f t="shared" si="65"/>
        <v>0</v>
      </c>
      <c r="K285" s="153">
        <f t="shared" si="65"/>
        <v>0</v>
      </c>
      <c r="L285" s="279">
        <f t="shared" si="65"/>
        <v>0</v>
      </c>
      <c r="M285" s="9">
        <f t="shared" si="59"/>
        <v>0</v>
      </c>
      <c r="N285" s="6"/>
      <c r="O285" s="9">
        <f t="shared" si="60"/>
        <v>0</v>
      </c>
      <c r="P285" s="6"/>
    </row>
    <row r="286" spans="1:16" s="75" customFormat="1" ht="13.5" hidden="1" customHeight="1">
      <c r="A286" s="278"/>
      <c r="B286" s="154" t="s">
        <v>466</v>
      </c>
      <c r="C286" s="202" t="s">
        <v>467</v>
      </c>
      <c r="D286" s="155">
        <f t="shared" ref="D286:E288" si="66">F286</f>
        <v>0</v>
      </c>
      <c r="E286" s="155">
        <f t="shared" si="66"/>
        <v>0</v>
      </c>
      <c r="F286" s="156">
        <f>'[1]70,50 UAT55'!L41</f>
        <v>0</v>
      </c>
      <c r="G286" s="156">
        <f>'[1]70,50 UAT55'!M41</f>
        <v>0</v>
      </c>
      <c r="H286" s="156">
        <f>'[1]70,50 UAT55'!N41</f>
        <v>0</v>
      </c>
      <c r="I286" s="156">
        <f>'[1]70,50 UAT55'!O41</f>
        <v>0</v>
      </c>
      <c r="J286" s="156">
        <f>'[1]70,50 UAT55'!P41</f>
        <v>0</v>
      </c>
      <c r="K286" s="156">
        <f>'[1]70,50 UAT55'!Q41</f>
        <v>0</v>
      </c>
      <c r="L286" s="280">
        <f>'[1]70,50 UAT55'!R41</f>
        <v>0</v>
      </c>
      <c r="M286" s="9">
        <f t="shared" si="59"/>
        <v>0</v>
      </c>
      <c r="N286" s="6"/>
      <c r="O286" s="9">
        <f t="shared" si="60"/>
        <v>0</v>
      </c>
      <c r="P286" s="6"/>
    </row>
    <row r="287" spans="1:16" s="75" customFormat="1" ht="13.5" hidden="1" customHeight="1">
      <c r="A287" s="278"/>
      <c r="B287" s="154" t="s">
        <v>468</v>
      </c>
      <c r="C287" s="202" t="s">
        <v>469</v>
      </c>
      <c r="D287" s="155">
        <f t="shared" si="66"/>
        <v>0</v>
      </c>
      <c r="E287" s="155">
        <f t="shared" si="66"/>
        <v>0</v>
      </c>
      <c r="F287" s="156">
        <f>'[1]70,50 UAT55'!L42</f>
        <v>0</v>
      </c>
      <c r="G287" s="156">
        <f>'[1]70,50 UAT55'!M42</f>
        <v>0</v>
      </c>
      <c r="H287" s="156">
        <f>'[1]70,50 UAT55'!N42</f>
        <v>0</v>
      </c>
      <c r="I287" s="156">
        <f>'[1]70,50 UAT55'!O42</f>
        <v>0</v>
      </c>
      <c r="J287" s="156">
        <f>'[1]70,50 UAT55'!P42</f>
        <v>0</v>
      </c>
      <c r="K287" s="156">
        <f>'[1]70,50 UAT55'!Q42</f>
        <v>0</v>
      </c>
      <c r="L287" s="280">
        <f>'[1]70,50 UAT55'!R42</f>
        <v>0</v>
      </c>
      <c r="M287" s="9">
        <f t="shared" si="59"/>
        <v>0</v>
      </c>
      <c r="N287" s="6"/>
      <c r="O287" s="9">
        <f t="shared" si="60"/>
        <v>0</v>
      </c>
      <c r="P287" s="6"/>
    </row>
    <row r="288" spans="1:16" s="75" customFormat="1" ht="13.5" hidden="1" customHeight="1">
      <c r="A288" s="278"/>
      <c r="B288" s="154" t="s">
        <v>470</v>
      </c>
      <c r="C288" s="202" t="s">
        <v>471</v>
      </c>
      <c r="D288" s="155">
        <f t="shared" si="66"/>
        <v>0</v>
      </c>
      <c r="E288" s="155">
        <f t="shared" si="66"/>
        <v>0</v>
      </c>
      <c r="F288" s="156">
        <f>'[1]70,50 UAT55'!L43</f>
        <v>0</v>
      </c>
      <c r="G288" s="156">
        <f>'[1]70,50 UAT55'!M43</f>
        <v>0</v>
      </c>
      <c r="H288" s="156">
        <f>'[1]70,50 UAT55'!N43</f>
        <v>0</v>
      </c>
      <c r="I288" s="156">
        <f>'[1]70,50 UAT55'!O43</f>
        <v>0</v>
      </c>
      <c r="J288" s="156">
        <f>'[1]70,50 UAT55'!P43</f>
        <v>0</v>
      </c>
      <c r="K288" s="156">
        <f>'[1]70,50 UAT55'!Q43</f>
        <v>0</v>
      </c>
      <c r="L288" s="280">
        <f>'[1]70,50 UAT55'!R43</f>
        <v>0</v>
      </c>
      <c r="M288" s="9">
        <f t="shared" si="59"/>
        <v>0</v>
      </c>
      <c r="N288" s="6"/>
      <c r="O288" s="9">
        <f t="shared" si="60"/>
        <v>0</v>
      </c>
      <c r="P288" s="6"/>
    </row>
    <row r="289" spans="1:16" s="75" customFormat="1" ht="51.75" customHeight="1">
      <c r="A289" s="296" t="s">
        <v>472</v>
      </c>
      <c r="B289" s="297"/>
      <c r="C289" s="203" t="s">
        <v>473</v>
      </c>
      <c r="D289" s="206">
        <f>D290+D291+D292</f>
        <v>27813266</v>
      </c>
      <c r="E289" s="206">
        <f t="shared" ref="E289:J289" si="67">E290+E291+E292</f>
        <v>19174289</v>
      </c>
      <c r="F289" s="206">
        <f t="shared" si="67"/>
        <v>27813266</v>
      </c>
      <c r="G289" s="206">
        <f t="shared" si="67"/>
        <v>19174289</v>
      </c>
      <c r="H289" s="206">
        <f t="shared" si="67"/>
        <v>5034193</v>
      </c>
      <c r="I289" s="206">
        <f t="shared" si="67"/>
        <v>5034193</v>
      </c>
      <c r="J289" s="206">
        <f t="shared" si="67"/>
        <v>5034193</v>
      </c>
      <c r="K289" s="206">
        <f>K290+K291+K292</f>
        <v>0</v>
      </c>
      <c r="L289" s="281">
        <f>L290+L291+L292</f>
        <v>5333</v>
      </c>
      <c r="M289" s="9">
        <f t="shared" si="59"/>
        <v>0</v>
      </c>
      <c r="N289" s="6"/>
      <c r="O289" s="9">
        <f t="shared" si="60"/>
        <v>0</v>
      </c>
      <c r="P289" s="6"/>
    </row>
    <row r="290" spans="1:16" s="75" customFormat="1" ht="20.100000000000001" customHeight="1">
      <c r="A290" s="278"/>
      <c r="B290" s="157" t="s">
        <v>474</v>
      </c>
      <c r="C290" s="204" t="s">
        <v>475</v>
      </c>
      <c r="D290" s="145">
        <f t="shared" ref="D290:E292" si="68">F290</f>
        <v>23386478</v>
      </c>
      <c r="E290" s="145">
        <f t="shared" si="68"/>
        <v>15186188</v>
      </c>
      <c r="F290" s="110">
        <f>'[1]70,03,30,bl'!L58+'[1]70,03,30,bl'!L64+'[1]70,03,30,bl'!L70+'[1]70,03,30,bl'!L76+'[1]70,03,30,bl'!L82+'[1]70,03,30,bl'!L88+'[1]70,03,30,bl'!L94+'[1]70,03,30,bl'!L100+'[1]70,03,30,bl'!L106+'[1]70,03,30,bl'!L112+'[1]70,03,30,bl'!L118+'[1]70,03,30,bl'!L124+'[1]70,50 UAT55'!L47+'[1]70,03,30,bl'!L130</f>
        <v>23386478</v>
      </c>
      <c r="G290" s="110">
        <f>'[1]70,03,30,bl'!M58+'[1]70,03,30,bl'!M64+'[1]70,03,30,bl'!M70+'[1]70,03,30,bl'!M76+'[1]70,03,30,bl'!M82+'[1]70,03,30,bl'!M88+'[1]70,03,30,bl'!M94+'[1]70,03,30,bl'!M100+'[1]70,03,30,bl'!M106+'[1]70,03,30,bl'!M112+'[1]70,03,30,bl'!M118+'[1]70,03,30,bl'!M124+'[1]70,50 UAT55'!M47+'[1]70,03,30,bl'!M130</f>
        <v>15186188</v>
      </c>
      <c r="H290" s="110">
        <f>'[1]70,03,30,bl'!N58+'[1]70,03,30,bl'!N64+'[1]70,03,30,bl'!N70+'[1]70,03,30,bl'!N76+'[1]70,03,30,bl'!N82+'[1]70,03,30,bl'!N88+'[1]70,03,30,bl'!N94+'[1]70,03,30,bl'!N100+'[1]70,03,30,bl'!N106+'[1]70,03,30,bl'!N112+'[1]70,03,30,bl'!N118+'[1]70,03,30,bl'!N124+'[1]70,50 UAT55'!N47+'[1]70,03,30,bl'!N130</f>
        <v>4230305</v>
      </c>
      <c r="I290" s="110">
        <f>'[1]70,03,30,bl'!O58+'[1]70,03,30,bl'!O64+'[1]70,03,30,bl'!O70+'[1]70,03,30,bl'!O76+'[1]70,03,30,bl'!O82+'[1]70,03,30,bl'!O88+'[1]70,03,30,bl'!O94+'[1]70,03,30,bl'!O100+'[1]70,03,30,bl'!O106+'[1]70,03,30,bl'!O112+'[1]70,03,30,bl'!O118+'[1]70,03,30,bl'!O124+'[1]70,50 UAT55'!O47+'[1]70,03,30,bl'!O130</f>
        <v>4230305</v>
      </c>
      <c r="J290" s="110">
        <f>'[1]70,03,30,bl'!P58+'[1]70,03,30,bl'!P64+'[1]70,03,30,bl'!P70+'[1]70,03,30,bl'!P76+'[1]70,03,30,bl'!P82+'[1]70,03,30,bl'!P88+'[1]70,03,30,bl'!P94+'[1]70,03,30,bl'!P100+'[1]70,03,30,bl'!P106+'[1]70,03,30,bl'!P112+'[1]70,03,30,bl'!P118+'[1]70,03,30,bl'!P124+'[1]70,50 UAT55'!P47+'[1]70,03,30,bl'!P130</f>
        <v>4230305</v>
      </c>
      <c r="K290" s="110">
        <f>'[1]70,03,30,bl'!Q58+'[1]70,03,30,bl'!Q64+'[1]70,03,30,bl'!Q70+'[1]70,03,30,bl'!Q76+'[1]70,03,30,bl'!Q82+'[1]70,03,30,bl'!Q88+'[1]70,03,30,bl'!Q94+'[1]70,03,30,bl'!Q100+'[1]70,03,30,bl'!Q106+'[1]70,03,30,bl'!Q112+'[1]70,03,30,bl'!Q118+'[1]70,03,30,bl'!Q124+'[1]70,50 UAT55'!Q47+'[1]70,03,30,bl'!Q130</f>
        <v>0</v>
      </c>
      <c r="L290" s="256">
        <f>'[1]70,03,30,bl'!R58+'[1]70,03,30,bl'!R64+'[1]70,03,30,bl'!R70+'[1]70,03,30,bl'!R76+'[1]70,03,30,bl'!R82+'[1]70,03,30,bl'!R88+'[1]70,03,30,bl'!R94+'[1]70,03,30,bl'!R100+'[1]70,03,30,bl'!R106+'[1]70,03,30,bl'!R112+'[1]70,03,30,bl'!R118+'[1]70,03,30,bl'!R124+'[1]70,50 UAT55'!R47+'[1]70,03,30,bl'!R130</f>
        <v>5333</v>
      </c>
      <c r="M290" s="9">
        <f t="shared" si="59"/>
        <v>0</v>
      </c>
      <c r="N290" s="6"/>
      <c r="O290" s="9">
        <f t="shared" si="60"/>
        <v>0</v>
      </c>
      <c r="P290" s="6"/>
    </row>
    <row r="291" spans="1:16" s="75" customFormat="1" ht="20.100000000000001" customHeight="1">
      <c r="A291" s="278"/>
      <c r="B291" s="157" t="s">
        <v>468</v>
      </c>
      <c r="C291" s="204" t="s">
        <v>476</v>
      </c>
      <c r="D291" s="145">
        <f t="shared" si="68"/>
        <v>9500</v>
      </c>
      <c r="E291" s="145">
        <f t="shared" si="68"/>
        <v>1108602</v>
      </c>
      <c r="F291" s="110">
        <f>'[1]70,03,30,bl'!L59+'[1]70,03,30,bl'!L65+'[1]70,03,30,bl'!L71+'[1]70,03,30,bl'!L77+'[1]70,03,30,bl'!L83+'[1]70,03,30,bl'!L89+'[1]70,03,30,bl'!L95+'[1]70,03,30,bl'!L101+'[1]70,03,30,bl'!L107+'[1]70,03,30,bl'!L113+'[1]70,03,30,bl'!L119+'[1]70,03,30,bl'!L125+'[1]70,50 UAT55'!L48+'[1]70,03,30,bl'!L131</f>
        <v>9500</v>
      </c>
      <c r="G291" s="110">
        <f>'[1]70,03,30,bl'!M59+'[1]70,03,30,bl'!M65+'[1]70,03,30,bl'!M71+'[1]70,03,30,bl'!M77+'[1]70,03,30,bl'!M83+'[1]70,03,30,bl'!M89+'[1]70,03,30,bl'!M95+'[1]70,03,30,bl'!M101+'[1]70,03,30,bl'!M107+'[1]70,03,30,bl'!M113+'[1]70,03,30,bl'!M119+'[1]70,03,30,bl'!M125+'[1]70,50 UAT55'!M48+'[1]70,03,30,bl'!M131</f>
        <v>1108602</v>
      </c>
      <c r="H291" s="110">
        <f>'[1]70,03,30,bl'!N59+'[1]70,03,30,bl'!N65+'[1]70,03,30,bl'!N71+'[1]70,03,30,bl'!N77+'[1]70,03,30,bl'!N83+'[1]70,03,30,bl'!N89+'[1]70,03,30,bl'!N95+'[1]70,03,30,bl'!N101+'[1]70,03,30,bl'!N107+'[1]70,03,30,bl'!N113+'[1]70,03,30,bl'!N119+'[1]70,03,30,bl'!N125+'[1]70,50 UAT55'!N48+'[1]70,03,30,bl'!N131</f>
        <v>226</v>
      </c>
      <c r="I291" s="110">
        <f>'[1]70,03,30,bl'!O59+'[1]70,03,30,bl'!O65+'[1]70,03,30,bl'!O71+'[1]70,03,30,bl'!O77+'[1]70,03,30,bl'!O83+'[1]70,03,30,bl'!O89+'[1]70,03,30,bl'!O95+'[1]70,03,30,bl'!O101+'[1]70,03,30,bl'!O107+'[1]70,03,30,bl'!O113+'[1]70,03,30,bl'!O119+'[1]70,03,30,bl'!O125+'[1]70,50 UAT55'!O48+'[1]70,03,30,bl'!O131</f>
        <v>226</v>
      </c>
      <c r="J291" s="110">
        <f>'[1]70,03,30,bl'!P59+'[1]70,03,30,bl'!P65+'[1]70,03,30,bl'!P71+'[1]70,03,30,bl'!P77+'[1]70,03,30,bl'!P83+'[1]70,03,30,bl'!P89+'[1]70,03,30,bl'!P95+'[1]70,03,30,bl'!P101+'[1]70,03,30,bl'!P107+'[1]70,03,30,bl'!P113+'[1]70,03,30,bl'!P119+'[1]70,03,30,bl'!P125+'[1]70,50 UAT55'!P48+'[1]70,03,30,bl'!P131</f>
        <v>226</v>
      </c>
      <c r="K291" s="110">
        <f>'[1]70,03,30,bl'!Q59+'[1]70,03,30,bl'!Q65+'[1]70,03,30,bl'!Q71+'[1]70,03,30,bl'!Q77+'[1]70,03,30,bl'!Q83+'[1]70,03,30,bl'!Q89+'[1]70,03,30,bl'!Q95+'[1]70,03,30,bl'!Q101+'[1]70,03,30,bl'!Q107+'[1]70,03,30,bl'!Q113+'[1]70,03,30,bl'!Q119+'[1]70,03,30,bl'!Q125+'[1]70,50 UAT55'!Q48+'[1]70,03,30,bl'!Q131</f>
        <v>0</v>
      </c>
      <c r="L291" s="256">
        <f>'[1]70,03,30,bl'!R59+'[1]70,03,30,bl'!R65+'[1]70,03,30,bl'!R71+'[1]70,03,30,bl'!R77+'[1]70,03,30,bl'!R83+'[1]70,03,30,bl'!R89+'[1]70,03,30,bl'!R95+'[1]70,03,30,bl'!R101+'[1]70,03,30,bl'!R107+'[1]70,03,30,bl'!R113+'[1]70,03,30,bl'!R119+'[1]70,03,30,bl'!R125+'[1]70,50 UAT55'!R48+'[1]70,03,30,bl'!R131</f>
        <v>0</v>
      </c>
      <c r="M291" s="9">
        <f t="shared" si="59"/>
        <v>0</v>
      </c>
      <c r="N291" s="6"/>
      <c r="O291" s="9">
        <f t="shared" si="60"/>
        <v>0</v>
      </c>
      <c r="P291" s="6"/>
    </row>
    <row r="292" spans="1:16" s="75" customFormat="1" ht="20.100000000000001" customHeight="1">
      <c r="A292" s="278"/>
      <c r="B292" s="157" t="s">
        <v>470</v>
      </c>
      <c r="C292" s="204" t="s">
        <v>477</v>
      </c>
      <c r="D292" s="145">
        <f t="shared" si="68"/>
        <v>4417288</v>
      </c>
      <c r="E292" s="145">
        <f t="shared" si="68"/>
        <v>2879499</v>
      </c>
      <c r="F292" s="110">
        <f>'[1]70,03,30,bl'!L60+'[1]70,03,30,bl'!L66+'[1]70,03,30,bl'!L72+'[1]70,03,30,bl'!L78+'[1]70,03,30,bl'!L84+'[1]70,03,30,bl'!L90+'[1]70,03,30,bl'!L96+'[1]70,03,30,bl'!L102+'[1]70,03,30,bl'!L108+'[1]70,03,30,bl'!L114+'[1]70,03,30,bl'!L120+'[1]70,03,30,bl'!L126+'[1]70,50 UAT55'!L49+'[1]70,03,30,bl'!L132</f>
        <v>4417288</v>
      </c>
      <c r="G292" s="110">
        <f>'[1]70,03,30,bl'!M60+'[1]70,03,30,bl'!M66+'[1]70,03,30,bl'!M72+'[1]70,03,30,bl'!M78+'[1]70,03,30,bl'!M84+'[1]70,03,30,bl'!M90+'[1]70,03,30,bl'!M96+'[1]70,03,30,bl'!M102+'[1]70,03,30,bl'!M108+'[1]70,03,30,bl'!M114+'[1]70,03,30,bl'!M120+'[1]70,03,30,bl'!M126+'[1]70,50 UAT55'!M49+'[1]70,03,30,bl'!M132</f>
        <v>2879499</v>
      </c>
      <c r="H292" s="110">
        <f>'[1]70,03,30,bl'!N60+'[1]70,03,30,bl'!N66+'[1]70,03,30,bl'!N72+'[1]70,03,30,bl'!N78+'[1]70,03,30,bl'!N84+'[1]70,03,30,bl'!N90+'[1]70,03,30,bl'!N96+'[1]70,03,30,bl'!N102+'[1]70,03,30,bl'!N108+'[1]70,03,30,bl'!N114+'[1]70,03,30,bl'!N120+'[1]70,03,30,bl'!N126+'[1]70,50 UAT55'!N49+'[1]70,03,30,bl'!N132</f>
        <v>803662</v>
      </c>
      <c r="I292" s="110">
        <f>'[1]70,03,30,bl'!O60+'[1]70,03,30,bl'!O66+'[1]70,03,30,bl'!O72+'[1]70,03,30,bl'!O78+'[1]70,03,30,bl'!O84+'[1]70,03,30,bl'!O90+'[1]70,03,30,bl'!O96+'[1]70,03,30,bl'!O102+'[1]70,03,30,bl'!O108+'[1]70,03,30,bl'!O114+'[1]70,03,30,bl'!O120+'[1]70,03,30,bl'!O126+'[1]70,50 UAT55'!O49+'[1]70,03,30,bl'!O132</f>
        <v>803662</v>
      </c>
      <c r="J292" s="110">
        <f>'[1]70,03,30,bl'!P60+'[1]70,03,30,bl'!P66+'[1]70,03,30,bl'!P72+'[1]70,03,30,bl'!P78+'[1]70,03,30,bl'!P84+'[1]70,03,30,bl'!P90+'[1]70,03,30,bl'!P96+'[1]70,03,30,bl'!P102+'[1]70,03,30,bl'!P108+'[1]70,03,30,bl'!P114+'[1]70,03,30,bl'!P120+'[1]70,03,30,bl'!P126+'[1]70,50 UAT55'!P49+'[1]70,03,30,bl'!P132</f>
        <v>803662</v>
      </c>
      <c r="K292" s="110">
        <f>'[1]70,03,30,bl'!Q60+'[1]70,03,30,bl'!Q66+'[1]70,03,30,bl'!Q72+'[1]70,03,30,bl'!Q78+'[1]70,03,30,bl'!Q84+'[1]70,03,30,bl'!Q90+'[1]70,03,30,bl'!Q96+'[1]70,03,30,bl'!Q102+'[1]70,03,30,bl'!Q108+'[1]70,03,30,bl'!Q114+'[1]70,03,30,bl'!Q120+'[1]70,03,30,bl'!Q126+'[1]70,50 UAT55'!Q49+'[1]70,03,30,bl'!Q132</f>
        <v>0</v>
      </c>
      <c r="L292" s="256">
        <f>'[1]70,03,30,bl'!R60+'[1]70,03,30,bl'!R66+'[1]70,03,30,bl'!R72+'[1]70,03,30,bl'!R78+'[1]70,03,30,bl'!R84+'[1]70,03,30,bl'!R90+'[1]70,03,30,bl'!R96+'[1]70,03,30,bl'!R102+'[1]70,03,30,bl'!R108+'[1]70,03,30,bl'!R114+'[1]70,03,30,bl'!R120+'[1]70,03,30,bl'!R126+'[1]70,50 UAT55'!R49+'[1]70,03,30,bl'!R132</f>
        <v>0</v>
      </c>
      <c r="M292" s="9">
        <f t="shared" si="59"/>
        <v>0</v>
      </c>
      <c r="N292" s="6"/>
      <c r="O292" s="9">
        <f t="shared" si="60"/>
        <v>0</v>
      </c>
      <c r="P292" s="6"/>
    </row>
    <row r="293" spans="1:16" s="75" customFormat="1" ht="13.5" hidden="1" customHeight="1">
      <c r="A293" s="278"/>
      <c r="B293" s="149"/>
      <c r="C293" s="150"/>
      <c r="D293" s="145"/>
      <c r="E293" s="145"/>
      <c r="F293" s="145"/>
      <c r="G293" s="145"/>
      <c r="H293" s="145"/>
      <c r="I293" s="145"/>
      <c r="J293" s="145"/>
      <c r="K293" s="145"/>
      <c r="L293" s="274"/>
      <c r="M293" s="9">
        <f t="shared" si="59"/>
        <v>0</v>
      </c>
      <c r="N293" s="6"/>
      <c r="O293" s="9">
        <f t="shared" si="60"/>
        <v>0</v>
      </c>
      <c r="P293" s="6"/>
    </row>
    <row r="294" spans="1:16" s="75" customFormat="1" ht="13.5" hidden="1" customHeight="1">
      <c r="A294" s="278"/>
      <c r="B294" s="149"/>
      <c r="C294" s="150"/>
      <c r="D294" s="145"/>
      <c r="E294" s="145"/>
      <c r="F294" s="145"/>
      <c r="G294" s="145"/>
      <c r="H294" s="145"/>
      <c r="I294" s="145"/>
      <c r="J294" s="145"/>
      <c r="K294" s="145"/>
      <c r="L294" s="274"/>
      <c r="M294" s="9">
        <f t="shared" si="59"/>
        <v>0</v>
      </c>
      <c r="N294" s="6"/>
      <c r="O294" s="9">
        <f t="shared" si="60"/>
        <v>0</v>
      </c>
      <c r="P294" s="6"/>
    </row>
    <row r="295" spans="1:16" s="75" customFormat="1" ht="13.5" hidden="1" customHeight="1">
      <c r="A295" s="278"/>
      <c r="B295" s="149"/>
      <c r="C295" s="150"/>
      <c r="D295" s="145"/>
      <c r="E295" s="145"/>
      <c r="F295" s="145"/>
      <c r="G295" s="145"/>
      <c r="H295" s="145"/>
      <c r="I295" s="145"/>
      <c r="J295" s="145"/>
      <c r="K295" s="145"/>
      <c r="L295" s="274"/>
      <c r="M295" s="9">
        <f t="shared" si="59"/>
        <v>0</v>
      </c>
      <c r="N295" s="6"/>
      <c r="O295" s="9">
        <f t="shared" si="60"/>
        <v>0</v>
      </c>
      <c r="P295" s="6"/>
    </row>
    <row r="296" spans="1:16" s="75" customFormat="1" ht="13.5" hidden="1" customHeight="1">
      <c r="A296" s="278"/>
      <c r="B296" s="149"/>
      <c r="C296" s="150"/>
      <c r="D296" s="145"/>
      <c r="E296" s="145"/>
      <c r="F296" s="145"/>
      <c r="G296" s="145"/>
      <c r="H296" s="145"/>
      <c r="I296" s="145"/>
      <c r="J296" s="145"/>
      <c r="K296" s="145"/>
      <c r="L296" s="274"/>
      <c r="M296" s="9">
        <f t="shared" si="59"/>
        <v>0</v>
      </c>
      <c r="N296" s="6"/>
      <c r="O296" s="9">
        <f t="shared" si="60"/>
        <v>0</v>
      </c>
      <c r="P296" s="6"/>
    </row>
    <row r="297" spans="1:16" s="75" customFormat="1" ht="13.5" hidden="1" customHeight="1">
      <c r="A297" s="278"/>
      <c r="B297" s="149"/>
      <c r="C297" s="150"/>
      <c r="D297" s="145"/>
      <c r="E297" s="145"/>
      <c r="F297" s="145"/>
      <c r="G297" s="145"/>
      <c r="H297" s="145"/>
      <c r="I297" s="145"/>
      <c r="J297" s="145"/>
      <c r="K297" s="145"/>
      <c r="L297" s="274"/>
      <c r="M297" s="9">
        <f t="shared" si="59"/>
        <v>0</v>
      </c>
      <c r="N297" s="6"/>
      <c r="O297" s="9">
        <f t="shared" si="60"/>
        <v>0</v>
      </c>
      <c r="P297" s="6"/>
    </row>
    <row r="298" spans="1:16" s="75" customFormat="1" ht="13.5" hidden="1" customHeight="1">
      <c r="A298" s="272"/>
      <c r="B298" s="140"/>
      <c r="C298" s="141"/>
      <c r="D298" s="158"/>
      <c r="E298" s="158"/>
      <c r="F298" s="54"/>
      <c r="G298" s="103"/>
      <c r="H298" s="103"/>
      <c r="I298" s="103"/>
      <c r="J298" s="103"/>
      <c r="K298" s="103"/>
      <c r="L298" s="253"/>
      <c r="M298" s="9">
        <f t="shared" si="59"/>
        <v>0</v>
      </c>
      <c r="N298" s="6"/>
      <c r="O298" s="9">
        <f t="shared" si="60"/>
        <v>0</v>
      </c>
      <c r="P298" s="6"/>
    </row>
    <row r="299" spans="1:16" s="75" customFormat="1" ht="13.5" hidden="1" customHeight="1">
      <c r="A299" s="272"/>
      <c r="B299" s="140"/>
      <c r="C299" s="141"/>
      <c r="D299" s="158"/>
      <c r="E299" s="158"/>
      <c r="F299" s="54"/>
      <c r="G299" s="103"/>
      <c r="H299" s="103"/>
      <c r="I299" s="103"/>
      <c r="J299" s="103"/>
      <c r="K299" s="103"/>
      <c r="L299" s="253"/>
      <c r="M299" s="9">
        <f t="shared" si="59"/>
        <v>0</v>
      </c>
      <c r="N299" s="6"/>
      <c r="O299" s="9">
        <f t="shared" si="60"/>
        <v>0</v>
      </c>
      <c r="P299" s="6"/>
    </row>
    <row r="300" spans="1:16" s="160" customFormat="1" ht="20.100000000000001" customHeight="1">
      <c r="A300" s="282" t="s">
        <v>478</v>
      </c>
      <c r="B300" s="159"/>
      <c r="C300" s="115" t="s">
        <v>479</v>
      </c>
      <c r="D300" s="118">
        <f t="shared" ref="D300:L300" si="69">D301+D311+D315</f>
        <v>52080110</v>
      </c>
      <c r="E300" s="118">
        <f t="shared" si="69"/>
        <v>50704890</v>
      </c>
      <c r="F300" s="118">
        <f t="shared" si="69"/>
        <v>52080110</v>
      </c>
      <c r="G300" s="118">
        <f t="shared" si="69"/>
        <v>50704890</v>
      </c>
      <c r="H300" s="118">
        <f t="shared" si="69"/>
        <v>42884975</v>
      </c>
      <c r="I300" s="118">
        <f t="shared" si="69"/>
        <v>42884975</v>
      </c>
      <c r="J300" s="118">
        <f t="shared" si="69"/>
        <v>42884975</v>
      </c>
      <c r="K300" s="118">
        <f t="shared" si="69"/>
        <v>0</v>
      </c>
      <c r="L300" s="259">
        <f t="shared" si="69"/>
        <v>13434511</v>
      </c>
      <c r="M300" s="9">
        <f t="shared" si="59"/>
        <v>0</v>
      </c>
      <c r="N300" s="187"/>
      <c r="O300" s="9">
        <f t="shared" si="60"/>
        <v>0</v>
      </c>
      <c r="P300" s="187"/>
    </row>
    <row r="301" spans="1:16" s="160" customFormat="1" ht="20.100000000000001" customHeight="1">
      <c r="A301" s="283" t="s">
        <v>480</v>
      </c>
      <c r="B301" s="161"/>
      <c r="C301" s="162">
        <v>71</v>
      </c>
      <c r="D301" s="118">
        <f t="shared" ref="D301:L301" si="70">D302+D307+D309</f>
        <v>52080110</v>
      </c>
      <c r="E301" s="118">
        <f t="shared" si="70"/>
        <v>50704890</v>
      </c>
      <c r="F301" s="118">
        <f t="shared" si="70"/>
        <v>52080110</v>
      </c>
      <c r="G301" s="118">
        <f t="shared" si="70"/>
        <v>50704890</v>
      </c>
      <c r="H301" s="118">
        <f t="shared" si="70"/>
        <v>42884975</v>
      </c>
      <c r="I301" s="118">
        <f t="shared" si="70"/>
        <v>42884975</v>
      </c>
      <c r="J301" s="118">
        <f t="shared" si="70"/>
        <v>42884975</v>
      </c>
      <c r="K301" s="118">
        <f t="shared" si="70"/>
        <v>0</v>
      </c>
      <c r="L301" s="259">
        <f t="shared" si="70"/>
        <v>13434511</v>
      </c>
      <c r="M301" s="9">
        <f t="shared" si="59"/>
        <v>0</v>
      </c>
      <c r="N301" s="187"/>
      <c r="O301" s="9">
        <f t="shared" si="60"/>
        <v>0</v>
      </c>
      <c r="P301" s="187"/>
    </row>
    <row r="302" spans="1:16" s="160" customFormat="1" ht="20.100000000000001" customHeight="1">
      <c r="A302" s="284" t="s">
        <v>481</v>
      </c>
      <c r="B302" s="163"/>
      <c r="C302" s="164" t="s">
        <v>482</v>
      </c>
      <c r="D302" s="50">
        <f>D303+D304+D305+D306</f>
        <v>52080110</v>
      </c>
      <c r="E302" s="50">
        <f t="shared" ref="E302:L302" si="71">E303+E304+E305+E306</f>
        <v>50704890</v>
      </c>
      <c r="F302" s="50">
        <f t="shared" si="71"/>
        <v>52080110</v>
      </c>
      <c r="G302" s="50">
        <f t="shared" si="71"/>
        <v>50704890</v>
      </c>
      <c r="H302" s="50">
        <f t="shared" si="71"/>
        <v>42884975</v>
      </c>
      <c r="I302" s="50">
        <f t="shared" si="71"/>
        <v>42884975</v>
      </c>
      <c r="J302" s="50">
        <f t="shared" si="71"/>
        <v>42884975</v>
      </c>
      <c r="K302" s="50">
        <f t="shared" si="71"/>
        <v>0</v>
      </c>
      <c r="L302" s="227">
        <f t="shared" si="71"/>
        <v>13434511</v>
      </c>
      <c r="M302" s="9">
        <f t="shared" si="59"/>
        <v>0</v>
      </c>
      <c r="N302" s="187"/>
      <c r="O302" s="9">
        <f t="shared" si="60"/>
        <v>0</v>
      </c>
      <c r="P302" s="187"/>
    </row>
    <row r="303" spans="1:16" s="160" customFormat="1" ht="20.100000000000001" customHeight="1">
      <c r="A303" s="285"/>
      <c r="B303" s="189" t="s">
        <v>483</v>
      </c>
      <c r="C303" s="165" t="s">
        <v>484</v>
      </c>
      <c r="D303" s="205">
        <f t="shared" ref="D303:E306" si="72">F303</f>
        <v>11595500</v>
      </c>
      <c r="E303" s="205">
        <f t="shared" si="72"/>
        <v>12089000</v>
      </c>
      <c r="F303" s="110">
        <f>'[1]70,06'!L23+'[1]70,50'!L48+'[1]70,05,01'!L30</f>
        <v>11595500</v>
      </c>
      <c r="G303" s="110">
        <f>'[1]70,06'!M23+'[1]70,50'!M48+'[1]70,05,01'!M30</f>
        <v>12089000</v>
      </c>
      <c r="H303" s="110">
        <f>'[1]70,06'!N23+'[1]70,50'!N48+'[1]70,05,01'!N30</f>
        <v>11647975</v>
      </c>
      <c r="I303" s="110">
        <f>'[1]70,06'!O23+'[1]70,50'!O48+'[1]70,05,01'!O30</f>
        <v>11647975</v>
      </c>
      <c r="J303" s="110">
        <f>'[1]70,06'!P23+'[1]70,50'!P48+'[1]70,05,01'!P30</f>
        <v>11647975</v>
      </c>
      <c r="K303" s="110">
        <f>'[1]70,06'!Q23+'[1]70,50'!Q48+'[1]70,05,01'!Q30</f>
        <v>0</v>
      </c>
      <c r="L303" s="256">
        <f>'[1]70,06'!R23+'[1]70,50'!R48+'[1]70,05,01'!R30</f>
        <v>10510845</v>
      </c>
      <c r="M303" s="9">
        <f t="shared" si="59"/>
        <v>0</v>
      </c>
      <c r="N303" s="187"/>
      <c r="O303" s="9">
        <f t="shared" si="60"/>
        <v>0</v>
      </c>
      <c r="P303" s="187"/>
    </row>
    <row r="304" spans="1:16" s="160" customFormat="1" ht="20.100000000000001" customHeight="1">
      <c r="A304" s="286"/>
      <c r="B304" s="190" t="s">
        <v>485</v>
      </c>
      <c r="C304" s="165" t="s">
        <v>486</v>
      </c>
      <c r="D304" s="205">
        <f t="shared" si="72"/>
        <v>6246400</v>
      </c>
      <c r="E304" s="205">
        <f t="shared" si="72"/>
        <v>6568400</v>
      </c>
      <c r="F304" s="110">
        <f>'[1]70,50'!L49+'[1]70,06'!L24</f>
        <v>6246400</v>
      </c>
      <c r="G304" s="110">
        <f>'[1]70,50'!M49+'[1]70,06'!M24</f>
        <v>6568400</v>
      </c>
      <c r="H304" s="110">
        <f>'[1]70,50'!N49+'[1]70,06'!N24</f>
        <v>5418459</v>
      </c>
      <c r="I304" s="110">
        <f>'[1]70,50'!O49+'[1]70,06'!O24</f>
        <v>5418459</v>
      </c>
      <c r="J304" s="110">
        <f>'[1]70,50'!P49+'[1]70,06'!P24</f>
        <v>5418459</v>
      </c>
      <c r="K304" s="110">
        <f>'[1]70,50'!Q49+'[1]70,06'!Q24</f>
        <v>0</v>
      </c>
      <c r="L304" s="256">
        <f>'[1]70,50'!R49+'[1]70,06'!R24+'[1]70,05,01'!R31</f>
        <v>496795</v>
      </c>
      <c r="M304" s="9">
        <f t="shared" si="59"/>
        <v>0</v>
      </c>
      <c r="N304" s="187"/>
      <c r="O304" s="9">
        <f t="shared" si="60"/>
        <v>0</v>
      </c>
      <c r="P304" s="187"/>
    </row>
    <row r="305" spans="1:16" s="160" customFormat="1" ht="20.100000000000001" customHeight="1">
      <c r="A305" s="285"/>
      <c r="B305" s="191" t="s">
        <v>487</v>
      </c>
      <c r="C305" s="165" t="s">
        <v>488</v>
      </c>
      <c r="D305" s="205">
        <f t="shared" si="72"/>
        <v>0</v>
      </c>
      <c r="E305" s="205">
        <f t="shared" si="72"/>
        <v>0</v>
      </c>
      <c r="F305" s="110">
        <f>'[1]70,50'!L50</f>
        <v>0</v>
      </c>
      <c r="G305" s="110">
        <f>'[1]70,50'!M50</f>
        <v>0</v>
      </c>
      <c r="H305" s="110">
        <f>'[1]70,50'!N50</f>
        <v>0</v>
      </c>
      <c r="I305" s="110">
        <f>'[1]70,50'!O50</f>
        <v>0</v>
      </c>
      <c r="J305" s="110">
        <f>'[1]70,50'!P50</f>
        <v>0</v>
      </c>
      <c r="K305" s="110">
        <f>'[1]70,50'!Q50</f>
        <v>0</v>
      </c>
      <c r="L305" s="256">
        <f>'[1]70,50'!R50</f>
        <v>196252</v>
      </c>
      <c r="M305" s="9">
        <f t="shared" si="59"/>
        <v>0</v>
      </c>
      <c r="N305" s="187"/>
      <c r="O305" s="9">
        <f t="shared" si="60"/>
        <v>0</v>
      </c>
      <c r="P305" s="187"/>
    </row>
    <row r="306" spans="1:16" s="160" customFormat="1" ht="20.100000000000001" customHeight="1">
      <c r="A306" s="285"/>
      <c r="B306" s="191" t="s">
        <v>489</v>
      </c>
      <c r="C306" s="165" t="s">
        <v>490</v>
      </c>
      <c r="D306" s="205">
        <f t="shared" si="72"/>
        <v>34238210</v>
      </c>
      <c r="E306" s="205">
        <f t="shared" si="72"/>
        <v>32047490</v>
      </c>
      <c r="F306" s="110">
        <f>'[1]70,05,01'!L32+'[1]70,06'!L25+'[1]70,50'!L51+'[1]70,50 UAT55'!L59+'[1]70,50 UAT55'!L65</f>
        <v>34238210</v>
      </c>
      <c r="G306" s="110">
        <f>'[1]70,05,01'!M32+'[1]70,06'!M25+'[1]70,50'!M51+'[1]70,50 UAT55'!M59+'[1]70,50 UAT55'!M65</f>
        <v>32047490</v>
      </c>
      <c r="H306" s="110">
        <f>'[1]70,05,01'!N32+'[1]70,06'!N25+'[1]70,50'!N51+'[1]70,50 UAT55'!N59+'[1]70,50 UAT55'!N65</f>
        <v>25818541</v>
      </c>
      <c r="I306" s="110">
        <f>'[1]70,05,01'!O32+'[1]70,06'!O25+'[1]70,50'!O51+'[1]70,50 UAT55'!O59+'[1]70,50 UAT55'!O65</f>
        <v>25818541</v>
      </c>
      <c r="J306" s="110">
        <f>'[1]70,05,01'!P32+'[1]70,06'!P25+'[1]70,50'!P51+'[1]70,50 UAT55'!P59+'[1]70,50 UAT55'!P65</f>
        <v>25818541</v>
      </c>
      <c r="K306" s="110">
        <f>'[1]70,05,01'!Q32+'[1]70,06'!Q25+'[1]70,50'!Q51+'[1]70,50 UAT55'!Q59+'[1]70,50 UAT55'!Q65</f>
        <v>0</v>
      </c>
      <c r="L306" s="256">
        <f>'[1]70,05,01'!R32+'[1]70,06'!R25+'[1]70,50'!R51+'[1]70,50 UAT55'!R59+'[1]70,50 UAT55'!R65</f>
        <v>2230619</v>
      </c>
      <c r="M306" s="9">
        <f t="shared" si="59"/>
        <v>0</v>
      </c>
      <c r="N306" s="187"/>
      <c r="O306" s="9">
        <f t="shared" si="60"/>
        <v>0</v>
      </c>
      <c r="P306" s="187"/>
    </row>
    <row r="307" spans="1:16" s="75" customFormat="1" ht="15.75" hidden="1">
      <c r="A307" s="231" t="s">
        <v>491</v>
      </c>
      <c r="B307" s="116"/>
      <c r="C307" s="167" t="s">
        <v>492</v>
      </c>
      <c r="D307" s="168">
        <f>F307</f>
        <v>0</v>
      </c>
      <c r="E307" s="168"/>
      <c r="F307" s="118">
        <f t="shared" ref="F307:L307" si="73">F308</f>
        <v>0</v>
      </c>
      <c r="G307" s="118">
        <f t="shared" si="73"/>
        <v>0</v>
      </c>
      <c r="H307" s="118">
        <f t="shared" si="73"/>
        <v>0</v>
      </c>
      <c r="I307" s="118">
        <f t="shared" si="73"/>
        <v>0</v>
      </c>
      <c r="J307" s="118">
        <f t="shared" si="73"/>
        <v>0</v>
      </c>
      <c r="K307" s="118">
        <f t="shared" si="73"/>
        <v>0</v>
      </c>
      <c r="L307" s="259">
        <f t="shared" si="73"/>
        <v>0</v>
      </c>
      <c r="M307" s="9">
        <f t="shared" si="59"/>
        <v>0</v>
      </c>
      <c r="N307" s="6"/>
      <c r="O307" s="9">
        <f t="shared" si="60"/>
        <v>0</v>
      </c>
      <c r="P307" s="6"/>
    </row>
    <row r="308" spans="1:16" s="75" customFormat="1" ht="15.75" hidden="1">
      <c r="A308" s="232"/>
      <c r="B308" s="70" t="s">
        <v>493</v>
      </c>
      <c r="C308" s="73" t="s">
        <v>494</v>
      </c>
      <c r="D308" s="166">
        <f>F308</f>
        <v>0</v>
      </c>
      <c r="E308" s="166"/>
      <c r="F308" s="54"/>
      <c r="G308" s="103"/>
      <c r="H308" s="103"/>
      <c r="I308" s="103"/>
      <c r="J308" s="103"/>
      <c r="K308" s="103">
        <f>H308-J308</f>
        <v>0</v>
      </c>
      <c r="L308" s="253"/>
      <c r="M308" s="9">
        <f t="shared" si="59"/>
        <v>0</v>
      </c>
      <c r="N308" s="6"/>
      <c r="O308" s="9">
        <f t="shared" si="60"/>
        <v>0</v>
      </c>
      <c r="P308" s="6"/>
    </row>
    <row r="309" spans="1:16" s="75" customFormat="1" ht="15.75" hidden="1">
      <c r="A309" s="231" t="s">
        <v>495</v>
      </c>
      <c r="B309" s="47"/>
      <c r="C309" s="169" t="s">
        <v>496</v>
      </c>
      <c r="D309" s="164"/>
      <c r="E309" s="164"/>
      <c r="F309" s="50"/>
      <c r="G309" s="50"/>
      <c r="H309" s="50"/>
      <c r="I309" s="50"/>
      <c r="J309" s="50"/>
      <c r="K309" s="50"/>
      <c r="L309" s="227"/>
      <c r="M309" s="9">
        <f t="shared" si="59"/>
        <v>0</v>
      </c>
      <c r="N309" s="6"/>
      <c r="O309" s="9">
        <f t="shared" si="60"/>
        <v>0</v>
      </c>
      <c r="P309" s="6"/>
    </row>
    <row r="310" spans="1:16" s="75" customFormat="1" ht="15.75" hidden="1">
      <c r="A310" s="232"/>
      <c r="B310" s="51"/>
      <c r="C310" s="52"/>
      <c r="D310" s="53"/>
      <c r="E310" s="53"/>
      <c r="F310" s="54"/>
      <c r="G310" s="110"/>
      <c r="H310" s="110"/>
      <c r="I310" s="110"/>
      <c r="J310" s="110"/>
      <c r="K310" s="103">
        <f>H310-J310</f>
        <v>0</v>
      </c>
      <c r="L310" s="256"/>
      <c r="M310" s="9">
        <f t="shared" si="59"/>
        <v>0</v>
      </c>
      <c r="N310" s="6"/>
      <c r="O310" s="9">
        <f t="shared" si="60"/>
        <v>0</v>
      </c>
      <c r="P310" s="6"/>
    </row>
    <row r="311" spans="1:16" s="75" customFormat="1" ht="15.75" hidden="1">
      <c r="A311" s="287" t="s">
        <v>497</v>
      </c>
      <c r="B311" s="95"/>
      <c r="C311" s="170">
        <v>72</v>
      </c>
      <c r="D311" s="171"/>
      <c r="E311" s="171"/>
      <c r="F311" s="86">
        <f t="shared" ref="F311:L312" si="74">F312</f>
        <v>0</v>
      </c>
      <c r="G311" s="86">
        <f t="shared" si="74"/>
        <v>0</v>
      </c>
      <c r="H311" s="86">
        <f t="shared" si="74"/>
        <v>0</v>
      </c>
      <c r="I311" s="86">
        <f t="shared" si="74"/>
        <v>0</v>
      </c>
      <c r="J311" s="86">
        <f t="shared" si="74"/>
        <v>0</v>
      </c>
      <c r="K311" s="86">
        <f t="shared" si="74"/>
        <v>0</v>
      </c>
      <c r="L311" s="243">
        <f t="shared" si="74"/>
        <v>0</v>
      </c>
      <c r="M311" s="9">
        <f t="shared" si="59"/>
        <v>0</v>
      </c>
      <c r="N311" s="6"/>
      <c r="O311" s="9">
        <f t="shared" si="60"/>
        <v>0</v>
      </c>
      <c r="P311" s="6"/>
    </row>
    <row r="312" spans="1:16" s="75" customFormat="1" ht="15.75" hidden="1">
      <c r="A312" s="288" t="s">
        <v>498</v>
      </c>
      <c r="B312" s="172"/>
      <c r="C312" s="169" t="s">
        <v>499</v>
      </c>
      <c r="D312" s="164"/>
      <c r="E312" s="164"/>
      <c r="F312" s="50">
        <f t="shared" si="74"/>
        <v>0</v>
      </c>
      <c r="G312" s="50">
        <f t="shared" si="74"/>
        <v>0</v>
      </c>
      <c r="H312" s="50">
        <f t="shared" si="74"/>
        <v>0</v>
      </c>
      <c r="I312" s="50">
        <f t="shared" si="74"/>
        <v>0</v>
      </c>
      <c r="J312" s="50">
        <f t="shared" si="74"/>
        <v>0</v>
      </c>
      <c r="K312" s="50">
        <f t="shared" si="74"/>
        <v>0</v>
      </c>
      <c r="L312" s="227">
        <f t="shared" si="74"/>
        <v>0</v>
      </c>
      <c r="M312" s="9">
        <f t="shared" si="59"/>
        <v>0</v>
      </c>
      <c r="N312" s="6"/>
      <c r="O312" s="9">
        <f t="shared" si="60"/>
        <v>0</v>
      </c>
      <c r="P312" s="6"/>
    </row>
    <row r="313" spans="1:16" s="75" customFormat="1" ht="15.75" hidden="1">
      <c r="A313" s="289"/>
      <c r="B313" s="70" t="s">
        <v>500</v>
      </c>
      <c r="C313" s="52" t="s">
        <v>501</v>
      </c>
      <c r="D313" s="53"/>
      <c r="E313" s="53"/>
      <c r="F313" s="54"/>
      <c r="G313" s="103"/>
      <c r="H313" s="103"/>
      <c r="I313" s="103"/>
      <c r="J313" s="103"/>
      <c r="K313" s="103">
        <f>H313-J313</f>
        <v>0</v>
      </c>
      <c r="L313" s="253"/>
      <c r="M313" s="9">
        <f t="shared" si="59"/>
        <v>0</v>
      </c>
      <c r="N313" s="6"/>
      <c r="O313" s="9">
        <f t="shared" si="60"/>
        <v>0</v>
      </c>
      <c r="P313" s="6"/>
    </row>
    <row r="314" spans="1:16" s="75" customFormat="1" ht="15.75" hidden="1">
      <c r="A314" s="289"/>
      <c r="B314" s="70"/>
      <c r="C314" s="52"/>
      <c r="D314" s="53"/>
      <c r="E314" s="53"/>
      <c r="F314" s="54"/>
      <c r="G314" s="110"/>
      <c r="H314" s="110"/>
      <c r="I314" s="110"/>
      <c r="J314" s="110"/>
      <c r="K314" s="103">
        <f>H314-J314</f>
        <v>0</v>
      </c>
      <c r="L314" s="256"/>
      <c r="M314" s="9">
        <f t="shared" si="59"/>
        <v>0</v>
      </c>
      <c r="N314" s="6"/>
      <c r="O314" s="9">
        <f t="shared" si="60"/>
        <v>0</v>
      </c>
      <c r="P314" s="6"/>
    </row>
    <row r="315" spans="1:16" s="75" customFormat="1" ht="15.75" hidden="1">
      <c r="A315" s="290" t="s">
        <v>502</v>
      </c>
      <c r="B315" s="174"/>
      <c r="C315" s="175">
        <v>75</v>
      </c>
      <c r="D315" s="176"/>
      <c r="E315" s="176"/>
      <c r="F315" s="86">
        <f>H315+I315+J315+K315</f>
        <v>0</v>
      </c>
      <c r="G315" s="177"/>
      <c r="H315" s="177"/>
      <c r="I315" s="177"/>
      <c r="J315" s="177"/>
      <c r="K315" s="103">
        <f>H315-J315</f>
        <v>0</v>
      </c>
      <c r="L315" s="291"/>
      <c r="M315" s="9">
        <f t="shared" si="59"/>
        <v>0</v>
      </c>
      <c r="N315" s="6"/>
      <c r="O315" s="9">
        <f t="shared" si="60"/>
        <v>0</v>
      </c>
      <c r="P315" s="6"/>
    </row>
    <row r="316" spans="1:16" s="75" customFormat="1" ht="15.75" hidden="1">
      <c r="A316" s="289"/>
      <c r="B316" s="173"/>
      <c r="C316" s="99"/>
      <c r="D316" s="100"/>
      <c r="E316" s="100"/>
      <c r="F316" s="54"/>
      <c r="G316" s="110"/>
      <c r="H316" s="110"/>
      <c r="I316" s="110"/>
      <c r="J316" s="110"/>
      <c r="K316" s="103">
        <f>H316-J316</f>
        <v>0</v>
      </c>
      <c r="L316" s="256"/>
      <c r="M316" s="9">
        <f t="shared" si="59"/>
        <v>0</v>
      </c>
      <c r="N316" s="6"/>
      <c r="O316" s="9">
        <f t="shared" si="60"/>
        <v>0</v>
      </c>
      <c r="P316" s="6"/>
    </row>
    <row r="317" spans="1:16" s="75" customFormat="1" ht="35.25" customHeight="1">
      <c r="A317" s="363" t="s">
        <v>334</v>
      </c>
      <c r="B317" s="364"/>
      <c r="C317" s="207" t="s">
        <v>335</v>
      </c>
      <c r="D317" s="115"/>
      <c r="E317" s="115"/>
      <c r="F317" s="118">
        <f t="shared" ref="F317:L318" si="75">F318</f>
        <v>0</v>
      </c>
      <c r="G317" s="118">
        <f t="shared" si="75"/>
        <v>-17335</v>
      </c>
      <c r="H317" s="118">
        <f t="shared" si="75"/>
        <v>-17335</v>
      </c>
      <c r="I317" s="118">
        <f t="shared" si="75"/>
        <v>-17335</v>
      </c>
      <c r="J317" s="118">
        <f t="shared" si="75"/>
        <v>-17335</v>
      </c>
      <c r="K317" s="118">
        <f t="shared" si="75"/>
        <v>0</v>
      </c>
      <c r="L317" s="259">
        <f t="shared" si="75"/>
        <v>0</v>
      </c>
      <c r="M317" s="9">
        <f t="shared" si="59"/>
        <v>0</v>
      </c>
      <c r="N317" s="6"/>
      <c r="O317" s="9">
        <f t="shared" si="60"/>
        <v>0</v>
      </c>
      <c r="P317" s="6"/>
    </row>
    <row r="318" spans="1:16" s="75" customFormat="1" ht="15.75">
      <c r="A318" s="298" t="s">
        <v>514</v>
      </c>
      <c r="B318" s="299"/>
      <c r="C318" s="208" t="s">
        <v>338</v>
      </c>
      <c r="D318" s="88"/>
      <c r="E318" s="88"/>
      <c r="F318" s="103">
        <f t="shared" si="75"/>
        <v>0</v>
      </c>
      <c r="G318" s="103">
        <f t="shared" si="75"/>
        <v>-17335</v>
      </c>
      <c r="H318" s="103">
        <f>H319</f>
        <v>-17335</v>
      </c>
      <c r="I318" s="103">
        <f t="shared" si="75"/>
        <v>-17335</v>
      </c>
      <c r="J318" s="103">
        <f t="shared" si="75"/>
        <v>-17335</v>
      </c>
      <c r="K318" s="103">
        <f>H318-J318</f>
        <v>0</v>
      </c>
      <c r="L318" s="253"/>
      <c r="M318" s="9">
        <f t="shared" si="59"/>
        <v>0</v>
      </c>
      <c r="N318" s="6"/>
      <c r="O318" s="9">
        <f t="shared" si="60"/>
        <v>0</v>
      </c>
      <c r="P318" s="6"/>
    </row>
    <row r="319" spans="1:16" s="75" customFormat="1" ht="15.75" thickBot="1">
      <c r="A319" s="300"/>
      <c r="B319" s="301"/>
      <c r="C319" s="292" t="s">
        <v>503</v>
      </c>
      <c r="D319" s="293"/>
      <c r="E319" s="293"/>
      <c r="F319" s="294">
        <f>'[1]70,06'!L27+'[1]70,50'!L54</f>
        <v>0</v>
      </c>
      <c r="G319" s="294">
        <f>'[1]70,06'!M27+'[1]70,50'!M54</f>
        <v>-17335</v>
      </c>
      <c r="H319" s="294">
        <f>'[1]70,06'!N27+'[1]70,50'!N54</f>
        <v>-17335</v>
      </c>
      <c r="I319" s="294">
        <f>'[1]70,06'!O27+'[1]70,50'!O54</f>
        <v>-17335</v>
      </c>
      <c r="J319" s="294">
        <f>'[1]70,06'!P27+'[1]70,50'!P54</f>
        <v>-17335</v>
      </c>
      <c r="K319" s="294">
        <f>'[1]70,06'!R27+'[1]70,50'!Q54</f>
        <v>0</v>
      </c>
      <c r="L319" s="295"/>
      <c r="M319" s="9">
        <f t="shared" si="59"/>
        <v>0</v>
      </c>
      <c r="N319" s="6"/>
      <c r="O319" s="9">
        <f t="shared" si="60"/>
        <v>0</v>
      </c>
      <c r="P319" s="6"/>
    </row>
    <row r="321" spans="1:11">
      <c r="A321" s="178"/>
      <c r="B321" s="179"/>
    </row>
    <row r="322" spans="1:11">
      <c r="A322" s="180"/>
      <c r="B322" s="181" t="s">
        <v>504</v>
      </c>
      <c r="C322" s="180"/>
      <c r="D322" s="180"/>
      <c r="E322" s="180"/>
      <c r="F322" s="180" t="s">
        <v>505</v>
      </c>
      <c r="G322" s="180"/>
      <c r="H322" s="180"/>
      <c r="I322" s="180"/>
      <c r="J322" s="180" t="s">
        <v>506</v>
      </c>
      <c r="K322" s="180"/>
    </row>
    <row r="323" spans="1:11">
      <c r="A323" s="365" t="s">
        <v>507</v>
      </c>
      <c r="B323" s="365"/>
      <c r="C323" s="180"/>
      <c r="D323" s="180"/>
      <c r="E323" s="180"/>
      <c r="F323" s="180" t="s">
        <v>508</v>
      </c>
      <c r="G323" s="180"/>
      <c r="H323" s="182"/>
      <c r="I323" s="180"/>
      <c r="J323" s="180" t="s">
        <v>509</v>
      </c>
      <c r="K323" s="180"/>
    </row>
    <row r="324" spans="1:11">
      <c r="A324" s="366"/>
      <c r="B324" s="366"/>
    </row>
  </sheetData>
  <mergeCells count="54">
    <mergeCell ref="A275:B275"/>
    <mergeCell ref="A280:B280"/>
    <mergeCell ref="A317:B317"/>
    <mergeCell ref="A323:B323"/>
    <mergeCell ref="A324:B324"/>
    <mergeCell ref="A151:B151"/>
    <mergeCell ref="A271:B271"/>
    <mergeCell ref="A230:B230"/>
    <mergeCell ref="A231:B231"/>
    <mergeCell ref="A235:B235"/>
    <mergeCell ref="A239:B239"/>
    <mergeCell ref="A243:B243"/>
    <mergeCell ref="A247:B247"/>
    <mergeCell ref="A251:B251"/>
    <mergeCell ref="A255:B255"/>
    <mergeCell ref="A259:B259"/>
    <mergeCell ref="A263:B263"/>
    <mergeCell ref="A267:B267"/>
    <mergeCell ref="A220:B220"/>
    <mergeCell ref="A162:B162"/>
    <mergeCell ref="A165:B165"/>
    <mergeCell ref="A166:B166"/>
    <mergeCell ref="A175:B175"/>
    <mergeCell ref="A188:B188"/>
    <mergeCell ref="A193:B193"/>
    <mergeCell ref="A194:B194"/>
    <mergeCell ref="A206:B206"/>
    <mergeCell ref="A219:B219"/>
    <mergeCell ref="A189:B191"/>
    <mergeCell ref="A179:B179"/>
    <mergeCell ref="A184:B184"/>
    <mergeCell ref="A178:B178"/>
    <mergeCell ref="A1:B1"/>
    <mergeCell ref="A2:B2"/>
    <mergeCell ref="B5:K5"/>
    <mergeCell ref="B6:K6"/>
    <mergeCell ref="B11:K11"/>
    <mergeCell ref="C2:G2"/>
    <mergeCell ref="A225:B225"/>
    <mergeCell ref="A318:B319"/>
    <mergeCell ref="A289:B289"/>
    <mergeCell ref="A13:B13"/>
    <mergeCell ref="A138:B138"/>
    <mergeCell ref="A14:B14"/>
    <mergeCell ref="A15:B15"/>
    <mergeCell ref="A16:B16"/>
    <mergeCell ref="A17:B17"/>
    <mergeCell ref="A18:B18"/>
    <mergeCell ref="A53:B53"/>
    <mergeCell ref="A84:B84"/>
    <mergeCell ref="A85:B85"/>
    <mergeCell ref="A93:B93"/>
    <mergeCell ref="A102:B102"/>
    <mergeCell ref="A137:B137"/>
  </mergeCells>
  <pageMargins left="0.70866141732283472" right="0.70866141732283472" top="0.84" bottom="0.35433070866141736" header="0.31496062992125984" footer="0.67"/>
  <pageSetup paperSize="9" scale="70" fitToHeight="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2025-05-20T11:32:45Z</cp:lastPrinted>
  <dcterms:created xsi:type="dcterms:W3CDTF">2025-03-14T13:02:36Z</dcterms:created>
  <dcterms:modified xsi:type="dcterms:W3CDTF">2025-06-04T09:54:52Z</dcterms:modified>
</cp:coreProperties>
</file>