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husar\Desktop\sedinta 25.04.2019\hcl 79-105\hcl 81\Anexe 1-25\"/>
    </mc:Choice>
  </mc:AlternateContent>
  <xr:revisionPtr revIDLastSave="0" documentId="13_ncr:1_{0BD4156F-C540-4A44-A7E6-2802FC2797F7}" xr6:coauthVersionLast="43" xr6:coauthVersionMax="43" xr10:uidLastSave="{00000000-0000-0000-0000-000000000000}"/>
  <bookViews>
    <workbookView xWindow="2460" yWindow="2460" windowWidth="21600" windowHeight="11385" xr2:uid="{73C0A756-AEC1-4CF0-90B7-10FED9EC54AC}"/>
  </bookViews>
  <sheets>
    <sheet name="dec 2018 " sheetId="1" r:id="rId1"/>
  </sheets>
  <definedNames>
    <definedName name="_xlnm.Print_Area" localSheetId="0">'dec 2018 '!$A$1:$L$495</definedName>
    <definedName name="_xlnm.Print_Titles" localSheetId="0">'dec 2018 '!$8:$8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5" i="1" l="1"/>
  <c r="I485" i="1"/>
  <c r="L484" i="1"/>
  <c r="I484" i="1"/>
  <c r="L483" i="1"/>
  <c r="I483" i="1"/>
  <c r="L482" i="1"/>
  <c r="K482" i="1"/>
  <c r="J482" i="1"/>
  <c r="H482" i="1"/>
  <c r="G482" i="1"/>
  <c r="F482" i="1"/>
  <c r="E482" i="1"/>
  <c r="D482" i="1"/>
  <c r="L481" i="1"/>
  <c r="I481" i="1"/>
  <c r="L480" i="1"/>
  <c r="I480" i="1"/>
  <c r="I478" i="1" s="1"/>
  <c r="L479" i="1"/>
  <c r="L478" i="1" s="1"/>
  <c r="L477" i="1" s="1"/>
  <c r="I479" i="1"/>
  <c r="K478" i="1"/>
  <c r="J478" i="1"/>
  <c r="J477" i="1" s="1"/>
  <c r="H478" i="1"/>
  <c r="H477" i="1" s="1"/>
  <c r="G478" i="1"/>
  <c r="F478" i="1"/>
  <c r="F477" i="1" s="1"/>
  <c r="E478" i="1"/>
  <c r="D478" i="1"/>
  <c r="D477" i="1" s="1"/>
  <c r="K477" i="1"/>
  <c r="G477" i="1"/>
  <c r="E477" i="1"/>
  <c r="L476" i="1"/>
  <c r="I476" i="1"/>
  <c r="F476" i="1"/>
  <c r="I475" i="1"/>
  <c r="F475" i="1" s="1"/>
  <c r="L475" i="1" s="1"/>
  <c r="I474" i="1"/>
  <c r="F474" i="1"/>
  <c r="L474" i="1" s="1"/>
  <c r="K473" i="1"/>
  <c r="J473" i="1"/>
  <c r="I473" i="1"/>
  <c r="F473" i="1" s="1"/>
  <c r="L473" i="1" s="1"/>
  <c r="H473" i="1"/>
  <c r="G473" i="1"/>
  <c r="L472" i="1"/>
  <c r="I472" i="1"/>
  <c r="F472" i="1"/>
  <c r="I471" i="1"/>
  <c r="F471" i="1" s="1"/>
  <c r="L471" i="1" s="1"/>
  <c r="I470" i="1"/>
  <c r="F470" i="1"/>
  <c r="L470" i="1" s="1"/>
  <c r="K469" i="1"/>
  <c r="J469" i="1"/>
  <c r="I469" i="1"/>
  <c r="F469" i="1" s="1"/>
  <c r="L469" i="1" s="1"/>
  <c r="H469" i="1"/>
  <c r="G469" i="1"/>
  <c r="L468" i="1"/>
  <c r="I468" i="1"/>
  <c r="F468" i="1"/>
  <c r="I467" i="1"/>
  <c r="F467" i="1" s="1"/>
  <c r="L467" i="1" s="1"/>
  <c r="I466" i="1"/>
  <c r="F466" i="1"/>
  <c r="L466" i="1" s="1"/>
  <c r="K465" i="1"/>
  <c r="J465" i="1"/>
  <c r="I465" i="1"/>
  <c r="H465" i="1"/>
  <c r="F465" i="1" s="1"/>
  <c r="L465" i="1" s="1"/>
  <c r="G465" i="1"/>
  <c r="L464" i="1"/>
  <c r="I464" i="1"/>
  <c r="F464" i="1"/>
  <c r="I463" i="1"/>
  <c r="F463" i="1" s="1"/>
  <c r="L463" i="1" s="1"/>
  <c r="I462" i="1"/>
  <c r="F462" i="1"/>
  <c r="L462" i="1" s="1"/>
  <c r="K461" i="1"/>
  <c r="J461" i="1"/>
  <c r="I461" i="1"/>
  <c r="I210" i="1" s="1"/>
  <c r="H461" i="1"/>
  <c r="G461" i="1"/>
  <c r="L460" i="1"/>
  <c r="I460" i="1"/>
  <c r="L459" i="1"/>
  <c r="I459" i="1"/>
  <c r="L458" i="1"/>
  <c r="I458" i="1"/>
  <c r="K457" i="1"/>
  <c r="J457" i="1"/>
  <c r="I457" i="1"/>
  <c r="H457" i="1"/>
  <c r="G457" i="1"/>
  <c r="F457" i="1"/>
  <c r="E457" i="1"/>
  <c r="D457" i="1"/>
  <c r="K453" i="1"/>
  <c r="J453" i="1"/>
  <c r="H453" i="1"/>
  <c r="G453" i="1"/>
  <c r="K449" i="1"/>
  <c r="J449" i="1"/>
  <c r="H449" i="1"/>
  <c r="G449" i="1"/>
  <c r="K445" i="1"/>
  <c r="J445" i="1"/>
  <c r="H445" i="1"/>
  <c r="G445" i="1"/>
  <c r="K441" i="1"/>
  <c r="J441" i="1"/>
  <c r="H441" i="1"/>
  <c r="G441" i="1"/>
  <c r="L440" i="1"/>
  <c r="I440" i="1"/>
  <c r="L439" i="1"/>
  <c r="I439" i="1"/>
  <c r="L438" i="1"/>
  <c r="I438" i="1"/>
  <c r="L437" i="1"/>
  <c r="K437" i="1"/>
  <c r="J437" i="1"/>
  <c r="I437" i="1"/>
  <c r="H437" i="1"/>
  <c r="G437" i="1"/>
  <c r="F437" i="1"/>
  <c r="E437" i="1"/>
  <c r="D437" i="1"/>
  <c r="L436" i="1"/>
  <c r="I436" i="1"/>
  <c r="L435" i="1"/>
  <c r="I435" i="1"/>
  <c r="I433" i="1" s="1"/>
  <c r="L434" i="1"/>
  <c r="I434" i="1"/>
  <c r="L433" i="1"/>
  <c r="K433" i="1"/>
  <c r="K432" i="1" s="1"/>
  <c r="J433" i="1"/>
  <c r="J432" i="1" s="1"/>
  <c r="H433" i="1"/>
  <c r="G433" i="1"/>
  <c r="G432" i="1" s="1"/>
  <c r="F433" i="1"/>
  <c r="E433" i="1"/>
  <c r="D433" i="1"/>
  <c r="D432" i="1" s="1"/>
  <c r="E432" i="1"/>
  <c r="L431" i="1"/>
  <c r="I431" i="1"/>
  <c r="L430" i="1"/>
  <c r="I430" i="1"/>
  <c r="L429" i="1"/>
  <c r="I429" i="1"/>
  <c r="L428" i="1"/>
  <c r="I428" i="1"/>
  <c r="L427" i="1"/>
  <c r="I427" i="1"/>
  <c r="I154" i="1" s="1"/>
  <c r="L426" i="1"/>
  <c r="I426" i="1"/>
  <c r="L425" i="1"/>
  <c r="I425" i="1"/>
  <c r="L424" i="1"/>
  <c r="I424" i="1"/>
  <c r="L423" i="1"/>
  <c r="L422" i="1" s="1"/>
  <c r="I423" i="1"/>
  <c r="I150" i="1" s="1"/>
  <c r="I149" i="1" s="1"/>
  <c r="K422" i="1"/>
  <c r="J422" i="1"/>
  <c r="H422" i="1"/>
  <c r="H401" i="1" s="1"/>
  <c r="H400" i="1" s="1"/>
  <c r="H399" i="1" s="1"/>
  <c r="G422" i="1"/>
  <c r="F422" i="1"/>
  <c r="E422" i="1"/>
  <c r="D422" i="1"/>
  <c r="I421" i="1"/>
  <c r="F421" i="1" s="1"/>
  <c r="L421" i="1" s="1"/>
  <c r="I420" i="1"/>
  <c r="F420" i="1"/>
  <c r="F147" i="1" s="1"/>
  <c r="I419" i="1"/>
  <c r="F419" i="1" s="1"/>
  <c r="L419" i="1" s="1"/>
  <c r="I418" i="1"/>
  <c r="F418" i="1" s="1"/>
  <c r="F145" i="1" s="1"/>
  <c r="K417" i="1"/>
  <c r="J417" i="1"/>
  <c r="H417" i="1"/>
  <c r="G417" i="1"/>
  <c r="E417" i="1"/>
  <c r="E401" i="1" s="1"/>
  <c r="E400" i="1" s="1"/>
  <c r="E399" i="1" s="1"/>
  <c r="D417" i="1"/>
  <c r="I416" i="1"/>
  <c r="F416" i="1" s="1"/>
  <c r="I415" i="1"/>
  <c r="F415" i="1" s="1"/>
  <c r="L415" i="1" s="1"/>
  <c r="L142" i="1" s="1"/>
  <c r="I414" i="1"/>
  <c r="F414" i="1" s="1"/>
  <c r="I413" i="1"/>
  <c r="F413" i="1" s="1"/>
  <c r="L413" i="1" s="1"/>
  <c r="L140" i="1" s="1"/>
  <c r="I412" i="1"/>
  <c r="F412" i="1" s="1"/>
  <c r="I411" i="1"/>
  <c r="F411" i="1" s="1"/>
  <c r="L411" i="1" s="1"/>
  <c r="I410" i="1"/>
  <c r="F410" i="1" s="1"/>
  <c r="I409" i="1"/>
  <c r="K408" i="1"/>
  <c r="J408" i="1"/>
  <c r="H408" i="1"/>
  <c r="G408" i="1"/>
  <c r="E408" i="1"/>
  <c r="D408" i="1"/>
  <c r="I407" i="1"/>
  <c r="F407" i="1" s="1"/>
  <c r="L407" i="1" s="1"/>
  <c r="I406" i="1"/>
  <c r="F406" i="1"/>
  <c r="L406" i="1" s="1"/>
  <c r="I405" i="1"/>
  <c r="F405" i="1" s="1"/>
  <c r="I404" i="1"/>
  <c r="F404" i="1"/>
  <c r="L404" i="1" s="1"/>
  <c r="L131" i="1" s="1"/>
  <c r="I403" i="1"/>
  <c r="L402" i="1"/>
  <c r="I402" i="1"/>
  <c r="K401" i="1"/>
  <c r="K400" i="1" s="1"/>
  <c r="K399" i="1" s="1"/>
  <c r="J401" i="1"/>
  <c r="J400" i="1" s="1"/>
  <c r="G401" i="1"/>
  <c r="D401" i="1"/>
  <c r="D400" i="1" s="1"/>
  <c r="D399" i="1" s="1"/>
  <c r="G400" i="1"/>
  <c r="G399" i="1" s="1"/>
  <c r="J399" i="1"/>
  <c r="L398" i="1"/>
  <c r="I398" i="1"/>
  <c r="L397" i="1"/>
  <c r="I397" i="1"/>
  <c r="L396" i="1"/>
  <c r="L395" i="1" s="1"/>
  <c r="L394" i="1" s="1"/>
  <c r="I396" i="1"/>
  <c r="K395" i="1"/>
  <c r="K394" i="1" s="1"/>
  <c r="J395" i="1"/>
  <c r="I395" i="1"/>
  <c r="I394" i="1" s="1"/>
  <c r="H395" i="1"/>
  <c r="H394" i="1" s="1"/>
  <c r="G395" i="1"/>
  <c r="G394" i="1" s="1"/>
  <c r="F395" i="1"/>
  <c r="F394" i="1" s="1"/>
  <c r="E395" i="1"/>
  <c r="E394" i="1" s="1"/>
  <c r="D395" i="1"/>
  <c r="D394" i="1" s="1"/>
  <c r="J394" i="1"/>
  <c r="L393" i="1"/>
  <c r="I393" i="1"/>
  <c r="L392" i="1"/>
  <c r="I392" i="1"/>
  <c r="L391" i="1"/>
  <c r="I391" i="1"/>
  <c r="L390" i="1"/>
  <c r="I390" i="1"/>
  <c r="L389" i="1"/>
  <c r="I389" i="1"/>
  <c r="L388" i="1"/>
  <c r="K388" i="1"/>
  <c r="J388" i="1"/>
  <c r="I388" i="1"/>
  <c r="I387" i="1" s="1"/>
  <c r="H388" i="1"/>
  <c r="G388" i="1"/>
  <c r="F388" i="1"/>
  <c r="E388" i="1"/>
  <c r="E387" i="1" s="1"/>
  <c r="D388" i="1"/>
  <c r="L387" i="1"/>
  <c r="K387" i="1"/>
  <c r="J387" i="1"/>
  <c r="H387" i="1"/>
  <c r="G387" i="1"/>
  <c r="F387" i="1"/>
  <c r="D387" i="1"/>
  <c r="L386" i="1"/>
  <c r="L385" i="1" s="1"/>
  <c r="I386" i="1"/>
  <c r="I385" i="1" s="1"/>
  <c r="K385" i="1"/>
  <c r="J385" i="1"/>
  <c r="H385" i="1"/>
  <c r="G385" i="1"/>
  <c r="F385" i="1"/>
  <c r="E385" i="1"/>
  <c r="D385" i="1"/>
  <c r="L384" i="1"/>
  <c r="I384" i="1"/>
  <c r="L383" i="1"/>
  <c r="I383" i="1"/>
  <c r="L382" i="1"/>
  <c r="I382" i="1"/>
  <c r="L381" i="1"/>
  <c r="L380" i="1" s="1"/>
  <c r="L379" i="1" s="1"/>
  <c r="L378" i="1" s="1"/>
  <c r="I381" i="1"/>
  <c r="K380" i="1"/>
  <c r="J380" i="1"/>
  <c r="J379" i="1" s="1"/>
  <c r="J378" i="1" s="1"/>
  <c r="I380" i="1"/>
  <c r="H380" i="1"/>
  <c r="G380" i="1"/>
  <c r="F380" i="1"/>
  <c r="F379" i="1" s="1"/>
  <c r="F378" i="1" s="1"/>
  <c r="E380" i="1"/>
  <c r="D380" i="1"/>
  <c r="K379" i="1"/>
  <c r="K378" i="1" s="1"/>
  <c r="H379" i="1"/>
  <c r="H378" i="1" s="1"/>
  <c r="G379" i="1"/>
  <c r="G378" i="1" s="1"/>
  <c r="D379" i="1"/>
  <c r="D378" i="1"/>
  <c r="L377" i="1"/>
  <c r="L376" i="1" s="1"/>
  <c r="L375" i="1" s="1"/>
  <c r="L374" i="1" s="1"/>
  <c r="I377" i="1"/>
  <c r="K376" i="1"/>
  <c r="K375" i="1" s="1"/>
  <c r="K374" i="1" s="1"/>
  <c r="K373" i="1" s="1"/>
  <c r="J376" i="1"/>
  <c r="I376" i="1"/>
  <c r="H376" i="1"/>
  <c r="G376" i="1"/>
  <c r="G375" i="1" s="1"/>
  <c r="G374" i="1" s="1"/>
  <c r="F376" i="1"/>
  <c r="F375" i="1" s="1"/>
  <c r="F374" i="1" s="1"/>
  <c r="E376" i="1"/>
  <c r="D376" i="1"/>
  <c r="J375" i="1"/>
  <c r="J374" i="1" s="1"/>
  <c r="I375" i="1"/>
  <c r="I374" i="1" s="1"/>
  <c r="H375" i="1"/>
  <c r="H374" i="1" s="1"/>
  <c r="E375" i="1"/>
  <c r="E374" i="1" s="1"/>
  <c r="D375" i="1"/>
  <c r="D374" i="1" s="1"/>
  <c r="D373" i="1" s="1"/>
  <c r="L370" i="1"/>
  <c r="I370" i="1"/>
  <c r="L369" i="1"/>
  <c r="I369" i="1"/>
  <c r="I362" i="1" s="1"/>
  <c r="I368" i="1"/>
  <c r="L367" i="1"/>
  <c r="I367" i="1"/>
  <c r="L366" i="1"/>
  <c r="I366" i="1"/>
  <c r="L365" i="1"/>
  <c r="I365" i="1"/>
  <c r="L364" i="1"/>
  <c r="I364" i="1"/>
  <c r="L363" i="1"/>
  <c r="I363" i="1"/>
  <c r="L362" i="1"/>
  <c r="K362" i="1"/>
  <c r="J362" i="1"/>
  <c r="H362" i="1"/>
  <c r="G362" i="1"/>
  <c r="F362" i="1"/>
  <c r="E362" i="1"/>
  <c r="D362" i="1"/>
  <c r="D347" i="1" s="1"/>
  <c r="D346" i="1" s="1"/>
  <c r="L361" i="1"/>
  <c r="I361" i="1"/>
  <c r="L360" i="1"/>
  <c r="I360" i="1"/>
  <c r="I168" i="1" s="1"/>
  <c r="L359" i="1"/>
  <c r="I359" i="1"/>
  <c r="L358" i="1"/>
  <c r="I358" i="1"/>
  <c r="L357" i="1"/>
  <c r="I357" i="1"/>
  <c r="L356" i="1"/>
  <c r="I356" i="1"/>
  <c r="I163" i="1" s="1"/>
  <c r="L355" i="1"/>
  <c r="I355" i="1"/>
  <c r="L354" i="1"/>
  <c r="I354" i="1"/>
  <c r="I161" i="1" s="1"/>
  <c r="L353" i="1"/>
  <c r="I353" i="1"/>
  <c r="L352" i="1"/>
  <c r="I352" i="1"/>
  <c r="I159" i="1" s="1"/>
  <c r="L351" i="1"/>
  <c r="I351" i="1"/>
  <c r="L350" i="1"/>
  <c r="I350" i="1"/>
  <c r="L349" i="1"/>
  <c r="L348" i="1" s="1"/>
  <c r="I349" i="1"/>
  <c r="K348" i="1"/>
  <c r="K347" i="1" s="1"/>
  <c r="K346" i="1" s="1"/>
  <c r="J348" i="1"/>
  <c r="J347" i="1" s="1"/>
  <c r="J346" i="1" s="1"/>
  <c r="H348" i="1"/>
  <c r="G348" i="1"/>
  <c r="G347" i="1" s="1"/>
  <c r="G346" i="1" s="1"/>
  <c r="F348" i="1"/>
  <c r="F347" i="1" s="1"/>
  <c r="F346" i="1" s="1"/>
  <c r="E348" i="1"/>
  <c r="E347" i="1" s="1"/>
  <c r="E346" i="1" s="1"/>
  <c r="D348" i="1"/>
  <c r="L347" i="1"/>
  <c r="L346" i="1" s="1"/>
  <c r="H347" i="1"/>
  <c r="H346" i="1" s="1"/>
  <c r="L345" i="1"/>
  <c r="I345" i="1"/>
  <c r="L344" i="1"/>
  <c r="I344" i="1"/>
  <c r="L343" i="1"/>
  <c r="I343" i="1"/>
  <c r="L342" i="1"/>
  <c r="I342" i="1"/>
  <c r="L341" i="1"/>
  <c r="I341" i="1"/>
  <c r="L340" i="1"/>
  <c r="L339" i="1" s="1"/>
  <c r="K340" i="1"/>
  <c r="J340" i="1"/>
  <c r="I340" i="1"/>
  <c r="H340" i="1"/>
  <c r="H339" i="1" s="1"/>
  <c r="G340" i="1"/>
  <c r="F340" i="1"/>
  <c r="E340" i="1"/>
  <c r="D340" i="1"/>
  <c r="D339" i="1" s="1"/>
  <c r="K339" i="1"/>
  <c r="J339" i="1"/>
  <c r="I339" i="1"/>
  <c r="G339" i="1"/>
  <c r="F339" i="1"/>
  <c r="E339" i="1"/>
  <c r="L338" i="1"/>
  <c r="I338" i="1"/>
  <c r="L337" i="1"/>
  <c r="I337" i="1"/>
  <c r="L336" i="1"/>
  <c r="K335" i="1"/>
  <c r="J335" i="1"/>
  <c r="I335" i="1"/>
  <c r="H335" i="1"/>
  <c r="G335" i="1"/>
  <c r="F335" i="1"/>
  <c r="E335" i="1"/>
  <c r="D335" i="1"/>
  <c r="L334" i="1"/>
  <c r="I334" i="1"/>
  <c r="F334" i="1"/>
  <c r="L333" i="1"/>
  <c r="I333" i="1"/>
  <c r="L332" i="1"/>
  <c r="I332" i="1"/>
  <c r="I97" i="1" s="1"/>
  <c r="L331" i="1"/>
  <c r="I331" i="1"/>
  <c r="L330" i="1"/>
  <c r="I330" i="1"/>
  <c r="L329" i="1"/>
  <c r="I329" i="1"/>
  <c r="K328" i="1"/>
  <c r="J328" i="1"/>
  <c r="H328" i="1"/>
  <c r="G328" i="1"/>
  <c r="F328" i="1"/>
  <c r="E328" i="1"/>
  <c r="D328" i="1"/>
  <c r="L327" i="1"/>
  <c r="F327" i="1"/>
  <c r="L326" i="1"/>
  <c r="L90" i="1" s="1"/>
  <c r="I326" i="1"/>
  <c r="L325" i="1"/>
  <c r="I325" i="1"/>
  <c r="L324" i="1"/>
  <c r="L323" i="1" s="1"/>
  <c r="F324" i="1"/>
  <c r="K323" i="1"/>
  <c r="K311" i="1" s="1"/>
  <c r="J323" i="1"/>
  <c r="I323" i="1"/>
  <c r="H323" i="1"/>
  <c r="G323" i="1"/>
  <c r="F323" i="1"/>
  <c r="E323" i="1"/>
  <c r="D323" i="1"/>
  <c r="F322" i="1"/>
  <c r="L322" i="1" s="1"/>
  <c r="F321" i="1"/>
  <c r="L321" i="1" s="1"/>
  <c r="L320" i="1" s="1"/>
  <c r="K320" i="1"/>
  <c r="J320" i="1"/>
  <c r="I320" i="1"/>
  <c r="H320" i="1"/>
  <c r="G320" i="1"/>
  <c r="E320" i="1"/>
  <c r="D320" i="1"/>
  <c r="L319" i="1"/>
  <c r="F319" i="1"/>
  <c r="L318" i="1"/>
  <c r="F318" i="1"/>
  <c r="L317" i="1"/>
  <c r="I317" i="1"/>
  <c r="L316" i="1"/>
  <c r="I316" i="1"/>
  <c r="L315" i="1"/>
  <c r="I315" i="1"/>
  <c r="L314" i="1"/>
  <c r="I314" i="1"/>
  <c r="L313" i="1"/>
  <c r="L312" i="1" s="1"/>
  <c r="I313" i="1"/>
  <c r="K312" i="1"/>
  <c r="J312" i="1"/>
  <c r="I312" i="1"/>
  <c r="H312" i="1"/>
  <c r="G312" i="1"/>
  <c r="F312" i="1"/>
  <c r="E312" i="1"/>
  <c r="D312" i="1"/>
  <c r="H311" i="1"/>
  <c r="D311" i="1"/>
  <c r="L310" i="1"/>
  <c r="L309" i="1" s="1"/>
  <c r="I310" i="1"/>
  <c r="K309" i="1"/>
  <c r="J309" i="1"/>
  <c r="I309" i="1"/>
  <c r="H309" i="1"/>
  <c r="G309" i="1"/>
  <c r="F309" i="1"/>
  <c r="E309" i="1"/>
  <c r="D309" i="1"/>
  <c r="L308" i="1"/>
  <c r="I308" i="1"/>
  <c r="L307" i="1"/>
  <c r="I307" i="1"/>
  <c r="I71" i="1" s="1"/>
  <c r="I70" i="1" s="1"/>
  <c r="L306" i="1"/>
  <c r="K306" i="1"/>
  <c r="K302" i="1" s="1"/>
  <c r="J306" i="1"/>
  <c r="H306" i="1"/>
  <c r="G306" i="1"/>
  <c r="G302" i="1" s="1"/>
  <c r="F306" i="1"/>
  <c r="E306" i="1"/>
  <c r="E302" i="1" s="1"/>
  <c r="E301" i="1" s="1"/>
  <c r="D306" i="1"/>
  <c r="L305" i="1"/>
  <c r="F305" i="1"/>
  <c r="L304" i="1"/>
  <c r="I304" i="1"/>
  <c r="L303" i="1"/>
  <c r="L302" i="1" s="1"/>
  <c r="I303" i="1"/>
  <c r="J302" i="1"/>
  <c r="J301" i="1" s="1"/>
  <c r="H302" i="1"/>
  <c r="H301" i="1" s="1"/>
  <c r="F302" i="1"/>
  <c r="F301" i="1" s="1"/>
  <c r="D302" i="1"/>
  <c r="D301" i="1" s="1"/>
  <c r="K301" i="1"/>
  <c r="G301" i="1"/>
  <c r="F299" i="1"/>
  <c r="L299" i="1" s="1"/>
  <c r="L298" i="1" s="1"/>
  <c r="K298" i="1"/>
  <c r="K297" i="1" s="1"/>
  <c r="J298" i="1"/>
  <c r="I298" i="1"/>
  <c r="I297" i="1" s="1"/>
  <c r="H298" i="1"/>
  <c r="G298" i="1"/>
  <c r="G297" i="1" s="1"/>
  <c r="E298" i="1"/>
  <c r="E297" i="1" s="1"/>
  <c r="D298" i="1"/>
  <c r="L297" i="1"/>
  <c r="J297" i="1"/>
  <c r="H297" i="1"/>
  <c r="D297" i="1"/>
  <c r="L296" i="1"/>
  <c r="I296" i="1"/>
  <c r="I295" i="1"/>
  <c r="L294" i="1"/>
  <c r="F294" i="1"/>
  <c r="L293" i="1"/>
  <c r="L292" i="1" s="1"/>
  <c r="F293" i="1"/>
  <c r="K292" i="1"/>
  <c r="J292" i="1"/>
  <c r="J291" i="1" s="1"/>
  <c r="J279" i="1" s="1"/>
  <c r="I292" i="1"/>
  <c r="H292" i="1"/>
  <c r="H291" i="1" s="1"/>
  <c r="G292" i="1"/>
  <c r="F292" i="1"/>
  <c r="E292" i="1"/>
  <c r="D292" i="1"/>
  <c r="D291" i="1" s="1"/>
  <c r="K291" i="1"/>
  <c r="G291" i="1"/>
  <c r="E291" i="1"/>
  <c r="L290" i="1"/>
  <c r="I290" i="1"/>
  <c r="I289" i="1"/>
  <c r="F289" i="1"/>
  <c r="K288" i="1"/>
  <c r="J288" i="1"/>
  <c r="I288" i="1"/>
  <c r="H288" i="1"/>
  <c r="G288" i="1"/>
  <c r="E288" i="1"/>
  <c r="D288" i="1"/>
  <c r="L287" i="1"/>
  <c r="L286" i="1" s="1"/>
  <c r="K286" i="1"/>
  <c r="K279" i="1" s="1"/>
  <c r="J286" i="1"/>
  <c r="I286" i="1"/>
  <c r="H286" i="1"/>
  <c r="G286" i="1"/>
  <c r="G279" i="1" s="1"/>
  <c r="F286" i="1"/>
  <c r="E286" i="1"/>
  <c r="D286" i="1"/>
  <c r="L285" i="1"/>
  <c r="I285" i="1"/>
  <c r="L284" i="1"/>
  <c r="I284" i="1"/>
  <c r="L283" i="1"/>
  <c r="I283" i="1"/>
  <c r="L282" i="1"/>
  <c r="I282" i="1"/>
  <c r="L281" i="1"/>
  <c r="I281" i="1"/>
  <c r="L280" i="1"/>
  <c r="K280" i="1"/>
  <c r="J280" i="1"/>
  <c r="I280" i="1"/>
  <c r="H280" i="1"/>
  <c r="H279" i="1" s="1"/>
  <c r="G280" i="1"/>
  <c r="F280" i="1"/>
  <c r="E280" i="1"/>
  <c r="D280" i="1"/>
  <c r="E279" i="1"/>
  <c r="D279" i="1"/>
  <c r="F278" i="1"/>
  <c r="L278" i="1" s="1"/>
  <c r="F277" i="1"/>
  <c r="L277" i="1" s="1"/>
  <c r="F276" i="1"/>
  <c r="L276" i="1" s="1"/>
  <c r="F275" i="1"/>
  <c r="L275" i="1" s="1"/>
  <c r="F274" i="1"/>
  <c r="L274" i="1" s="1"/>
  <c r="K273" i="1"/>
  <c r="K269" i="1" s="1"/>
  <c r="K268" i="1" s="1"/>
  <c r="J273" i="1"/>
  <c r="I273" i="1"/>
  <c r="H273" i="1"/>
  <c r="G273" i="1"/>
  <c r="G269" i="1" s="1"/>
  <c r="G268" i="1" s="1"/>
  <c r="E273" i="1"/>
  <c r="D273" i="1"/>
  <c r="L272" i="1"/>
  <c r="F272" i="1"/>
  <c r="L271" i="1"/>
  <c r="F271" i="1"/>
  <c r="L270" i="1"/>
  <c r="K270" i="1"/>
  <c r="J270" i="1"/>
  <c r="J269" i="1" s="1"/>
  <c r="J268" i="1" s="1"/>
  <c r="I270" i="1"/>
  <c r="H270" i="1"/>
  <c r="H269" i="1" s="1"/>
  <c r="H268" i="1" s="1"/>
  <c r="G270" i="1"/>
  <c r="F270" i="1"/>
  <c r="E270" i="1"/>
  <c r="D270" i="1"/>
  <c r="D269" i="1" s="1"/>
  <c r="D268" i="1" s="1"/>
  <c r="I269" i="1"/>
  <c r="I268" i="1" s="1"/>
  <c r="E269" i="1"/>
  <c r="E268" i="1" s="1"/>
  <c r="L267" i="1"/>
  <c r="L266" i="1" s="1"/>
  <c r="I267" i="1"/>
  <c r="I266" i="1" s="1"/>
  <c r="K266" i="1"/>
  <c r="K265" i="1" s="1"/>
  <c r="J266" i="1"/>
  <c r="H266" i="1"/>
  <c r="G266" i="1"/>
  <c r="F266" i="1"/>
  <c r="E266" i="1"/>
  <c r="E265" i="1" s="1"/>
  <c r="D266" i="1"/>
  <c r="J265" i="1"/>
  <c r="L265" i="1" s="1"/>
  <c r="I265" i="1"/>
  <c r="G265" i="1"/>
  <c r="D265" i="1"/>
  <c r="F264" i="1"/>
  <c r="L264" i="1" s="1"/>
  <c r="L263" i="1" s="1"/>
  <c r="K263" i="1"/>
  <c r="K262" i="1" s="1"/>
  <c r="J263" i="1"/>
  <c r="I263" i="1"/>
  <c r="I262" i="1" s="1"/>
  <c r="H263" i="1"/>
  <c r="G263" i="1"/>
  <c r="G262" i="1" s="1"/>
  <c r="E263" i="1"/>
  <c r="E262" i="1" s="1"/>
  <c r="D263" i="1"/>
  <c r="L262" i="1"/>
  <c r="J262" i="1"/>
  <c r="H262" i="1"/>
  <c r="D262" i="1"/>
  <c r="L261" i="1"/>
  <c r="I261" i="1"/>
  <c r="L260" i="1"/>
  <c r="I260" i="1"/>
  <c r="L259" i="1"/>
  <c r="K259" i="1"/>
  <c r="J259" i="1"/>
  <c r="I259" i="1"/>
  <c r="I255" i="1" s="1"/>
  <c r="H259" i="1"/>
  <c r="G259" i="1"/>
  <c r="F259" i="1"/>
  <c r="E259" i="1"/>
  <c r="E255" i="1" s="1"/>
  <c r="D259" i="1"/>
  <c r="L258" i="1"/>
  <c r="I258" i="1"/>
  <c r="L257" i="1"/>
  <c r="L256" i="1" s="1"/>
  <c r="L255" i="1" s="1"/>
  <c r="I257" i="1"/>
  <c r="K256" i="1"/>
  <c r="J256" i="1"/>
  <c r="J255" i="1" s="1"/>
  <c r="I256" i="1"/>
  <c r="H256" i="1"/>
  <c r="H255" i="1" s="1"/>
  <c r="G256" i="1"/>
  <c r="F256" i="1"/>
  <c r="F255" i="1" s="1"/>
  <c r="E256" i="1"/>
  <c r="D256" i="1"/>
  <c r="D255" i="1" s="1"/>
  <c r="K255" i="1"/>
  <c r="G255" i="1"/>
  <c r="L254" i="1"/>
  <c r="L253" i="1" s="1"/>
  <c r="L252" i="1" s="1"/>
  <c r="L251" i="1" s="1"/>
  <c r="I254" i="1"/>
  <c r="K253" i="1"/>
  <c r="J253" i="1"/>
  <c r="J252" i="1" s="1"/>
  <c r="J251" i="1" s="1"/>
  <c r="I253" i="1"/>
  <c r="H253" i="1"/>
  <c r="H252" i="1" s="1"/>
  <c r="H251" i="1" s="1"/>
  <c r="G253" i="1"/>
  <c r="F253" i="1"/>
  <c r="F252" i="1" s="1"/>
  <c r="E253" i="1"/>
  <c r="D253" i="1"/>
  <c r="D252" i="1" s="1"/>
  <c r="K252" i="1"/>
  <c r="K251" i="1" s="1"/>
  <c r="I252" i="1"/>
  <c r="G252" i="1"/>
  <c r="G251" i="1" s="1"/>
  <c r="G250" i="1" s="1"/>
  <c r="E252" i="1"/>
  <c r="D251" i="1"/>
  <c r="D250" i="1" s="1"/>
  <c r="J234" i="1"/>
  <c r="I234" i="1" s="1"/>
  <c r="F234" i="1" s="1"/>
  <c r="L234" i="1" s="1"/>
  <c r="E234" i="1"/>
  <c r="D234" i="1"/>
  <c r="L233" i="1"/>
  <c r="K233" i="1"/>
  <c r="K231" i="1" s="1"/>
  <c r="J233" i="1"/>
  <c r="H233" i="1"/>
  <c r="G233" i="1"/>
  <c r="G231" i="1" s="1"/>
  <c r="F233" i="1"/>
  <c r="E233" i="1"/>
  <c r="D233" i="1"/>
  <c r="L232" i="1"/>
  <c r="K232" i="1"/>
  <c r="J232" i="1"/>
  <c r="J231" i="1" s="1"/>
  <c r="J226" i="1" s="1"/>
  <c r="I232" i="1"/>
  <c r="H232" i="1"/>
  <c r="H231" i="1" s="1"/>
  <c r="G232" i="1"/>
  <c r="F232" i="1"/>
  <c r="F231" i="1" s="1"/>
  <c r="E232" i="1"/>
  <c r="D232" i="1"/>
  <c r="D231" i="1" s="1"/>
  <c r="E231" i="1"/>
  <c r="L230" i="1"/>
  <c r="K230" i="1"/>
  <c r="J230" i="1"/>
  <c r="I230" i="1"/>
  <c r="H230" i="1"/>
  <c r="G230" i="1"/>
  <c r="F230" i="1"/>
  <c r="E230" i="1"/>
  <c r="D230" i="1"/>
  <c r="L229" i="1"/>
  <c r="K229" i="1"/>
  <c r="K227" i="1" s="1"/>
  <c r="K226" i="1" s="1"/>
  <c r="J229" i="1"/>
  <c r="I229" i="1"/>
  <c r="H229" i="1"/>
  <c r="G229" i="1"/>
  <c r="G227" i="1" s="1"/>
  <c r="F229" i="1"/>
  <c r="E229" i="1"/>
  <c r="D229" i="1"/>
  <c r="L228" i="1"/>
  <c r="K228" i="1"/>
  <c r="J228" i="1"/>
  <c r="J227" i="1" s="1"/>
  <c r="I228" i="1"/>
  <c r="H228" i="1"/>
  <c r="H227" i="1" s="1"/>
  <c r="G228" i="1"/>
  <c r="F228" i="1"/>
  <c r="E228" i="1"/>
  <c r="D228" i="1"/>
  <c r="D227" i="1" s="1"/>
  <c r="I227" i="1"/>
  <c r="E227" i="1"/>
  <c r="K225" i="1"/>
  <c r="J225" i="1"/>
  <c r="I225" i="1"/>
  <c r="F225" i="1" s="1"/>
  <c r="H225" i="1"/>
  <c r="G225" i="1"/>
  <c r="E225" i="1"/>
  <c r="D225" i="1"/>
  <c r="K224" i="1"/>
  <c r="J224" i="1"/>
  <c r="I224" i="1" s="1"/>
  <c r="H224" i="1"/>
  <c r="F224" i="1" s="1"/>
  <c r="L224" i="1" s="1"/>
  <c r="G224" i="1"/>
  <c r="E224" i="1"/>
  <c r="D224" i="1"/>
  <c r="K223" i="1"/>
  <c r="J223" i="1"/>
  <c r="I223" i="1"/>
  <c r="H223" i="1"/>
  <c r="G223" i="1"/>
  <c r="E223" i="1"/>
  <c r="D223" i="1"/>
  <c r="L222" i="1"/>
  <c r="K222" i="1"/>
  <c r="J222" i="1"/>
  <c r="I222" i="1"/>
  <c r="H222" i="1"/>
  <c r="G222" i="1"/>
  <c r="F222" i="1"/>
  <c r="E222" i="1"/>
  <c r="D222" i="1"/>
  <c r="K221" i="1"/>
  <c r="J221" i="1"/>
  <c r="I221" i="1"/>
  <c r="F221" i="1" s="1"/>
  <c r="L221" i="1" s="1"/>
  <c r="H221" i="1"/>
  <c r="G221" i="1"/>
  <c r="E221" i="1"/>
  <c r="D221" i="1"/>
  <c r="K220" i="1"/>
  <c r="J220" i="1"/>
  <c r="I220" i="1" s="1"/>
  <c r="H220" i="1"/>
  <c r="F220" i="1" s="1"/>
  <c r="L220" i="1" s="1"/>
  <c r="G220" i="1"/>
  <c r="E220" i="1"/>
  <c r="D220" i="1"/>
  <c r="K219" i="1"/>
  <c r="J219" i="1"/>
  <c r="I219" i="1"/>
  <c r="H219" i="1"/>
  <c r="G219" i="1"/>
  <c r="E219" i="1"/>
  <c r="D219" i="1"/>
  <c r="L218" i="1"/>
  <c r="K218" i="1"/>
  <c r="J218" i="1"/>
  <c r="I218" i="1"/>
  <c r="H218" i="1"/>
  <c r="G218" i="1"/>
  <c r="F218" i="1"/>
  <c r="E218" i="1"/>
  <c r="D218" i="1"/>
  <c r="K217" i="1"/>
  <c r="J217" i="1"/>
  <c r="I217" i="1"/>
  <c r="F217" i="1" s="1"/>
  <c r="H217" i="1"/>
  <c r="G217" i="1"/>
  <c r="E217" i="1"/>
  <c r="D217" i="1"/>
  <c r="K216" i="1"/>
  <c r="J216" i="1"/>
  <c r="I216" i="1" s="1"/>
  <c r="H216" i="1"/>
  <c r="F216" i="1" s="1"/>
  <c r="L216" i="1" s="1"/>
  <c r="G216" i="1"/>
  <c r="E216" i="1"/>
  <c r="D216" i="1"/>
  <c r="K215" i="1"/>
  <c r="J215" i="1"/>
  <c r="I215" i="1"/>
  <c r="H215" i="1"/>
  <c r="G215" i="1"/>
  <c r="E215" i="1"/>
  <c r="D215" i="1"/>
  <c r="L214" i="1"/>
  <c r="K214" i="1"/>
  <c r="J214" i="1"/>
  <c r="I214" i="1"/>
  <c r="H214" i="1"/>
  <c r="G214" i="1"/>
  <c r="F214" i="1"/>
  <c r="E214" i="1"/>
  <c r="D214" i="1"/>
  <c r="K213" i="1"/>
  <c r="J213" i="1"/>
  <c r="I213" i="1"/>
  <c r="F213" i="1" s="1"/>
  <c r="L213" i="1" s="1"/>
  <c r="H213" i="1"/>
  <c r="G213" i="1"/>
  <c r="E213" i="1"/>
  <c r="D213" i="1"/>
  <c r="K212" i="1"/>
  <c r="J212" i="1"/>
  <c r="I212" i="1" s="1"/>
  <c r="H212" i="1"/>
  <c r="F212" i="1" s="1"/>
  <c r="L212" i="1" s="1"/>
  <c r="G212" i="1"/>
  <c r="E212" i="1"/>
  <c r="D212" i="1"/>
  <c r="K211" i="1"/>
  <c r="J211" i="1"/>
  <c r="I211" i="1"/>
  <c r="H211" i="1"/>
  <c r="G211" i="1"/>
  <c r="E211" i="1"/>
  <c r="D211" i="1"/>
  <c r="K210" i="1"/>
  <c r="J210" i="1"/>
  <c r="H210" i="1"/>
  <c r="G210" i="1"/>
  <c r="E210" i="1"/>
  <c r="D210" i="1"/>
  <c r="L209" i="1"/>
  <c r="K209" i="1"/>
  <c r="J209" i="1"/>
  <c r="I209" i="1"/>
  <c r="H209" i="1"/>
  <c r="G209" i="1"/>
  <c r="F209" i="1"/>
  <c r="E209" i="1"/>
  <c r="D209" i="1"/>
  <c r="L208" i="1"/>
  <c r="K208" i="1"/>
  <c r="J208" i="1"/>
  <c r="I208" i="1"/>
  <c r="H208" i="1"/>
  <c r="G208" i="1"/>
  <c r="F208" i="1"/>
  <c r="E208" i="1"/>
  <c r="D208" i="1"/>
  <c r="L207" i="1"/>
  <c r="K207" i="1"/>
  <c r="J207" i="1"/>
  <c r="I207" i="1"/>
  <c r="H207" i="1"/>
  <c r="G207" i="1"/>
  <c r="F207" i="1"/>
  <c r="E207" i="1"/>
  <c r="D207" i="1"/>
  <c r="K206" i="1"/>
  <c r="J206" i="1"/>
  <c r="I206" i="1"/>
  <c r="H206" i="1"/>
  <c r="G206" i="1"/>
  <c r="F206" i="1"/>
  <c r="E206" i="1"/>
  <c r="D206" i="1"/>
  <c r="K205" i="1"/>
  <c r="J205" i="1"/>
  <c r="I205" i="1"/>
  <c r="F205" i="1" s="1"/>
  <c r="H205" i="1"/>
  <c r="G205" i="1"/>
  <c r="E205" i="1"/>
  <c r="D205" i="1"/>
  <c r="K204" i="1"/>
  <c r="J204" i="1"/>
  <c r="I204" i="1" s="1"/>
  <c r="H204" i="1"/>
  <c r="G204" i="1"/>
  <c r="E204" i="1"/>
  <c r="D204" i="1"/>
  <c r="K203" i="1"/>
  <c r="J203" i="1"/>
  <c r="I203" i="1"/>
  <c r="H203" i="1"/>
  <c r="F203" i="1" s="1"/>
  <c r="L203" i="1" s="1"/>
  <c r="G203" i="1"/>
  <c r="E203" i="1"/>
  <c r="D203" i="1"/>
  <c r="K202" i="1"/>
  <c r="J202" i="1"/>
  <c r="H202" i="1"/>
  <c r="G202" i="1"/>
  <c r="E202" i="1"/>
  <c r="D202" i="1"/>
  <c r="K201" i="1"/>
  <c r="J201" i="1"/>
  <c r="I201" i="1"/>
  <c r="F201" i="1" s="1"/>
  <c r="H201" i="1"/>
  <c r="G201" i="1"/>
  <c r="E201" i="1"/>
  <c r="D201" i="1"/>
  <c r="K200" i="1"/>
  <c r="J200" i="1"/>
  <c r="I200" i="1" s="1"/>
  <c r="H200" i="1"/>
  <c r="G200" i="1"/>
  <c r="E200" i="1"/>
  <c r="D200" i="1"/>
  <c r="K199" i="1"/>
  <c r="J199" i="1"/>
  <c r="I199" i="1"/>
  <c r="H199" i="1"/>
  <c r="F199" i="1" s="1"/>
  <c r="L199" i="1" s="1"/>
  <c r="G199" i="1"/>
  <c r="E199" i="1"/>
  <c r="D199" i="1"/>
  <c r="K198" i="1"/>
  <c r="J198" i="1"/>
  <c r="H198" i="1"/>
  <c r="G198" i="1"/>
  <c r="E198" i="1"/>
  <c r="D198" i="1"/>
  <c r="K197" i="1"/>
  <c r="J197" i="1"/>
  <c r="I197" i="1"/>
  <c r="F197" i="1" s="1"/>
  <c r="H197" i="1"/>
  <c r="G197" i="1"/>
  <c r="E197" i="1"/>
  <c r="D197" i="1"/>
  <c r="K196" i="1"/>
  <c r="J196" i="1"/>
  <c r="I196" i="1" s="1"/>
  <c r="H196" i="1"/>
  <c r="G196" i="1"/>
  <c r="E196" i="1"/>
  <c r="D196" i="1"/>
  <c r="K195" i="1"/>
  <c r="J195" i="1"/>
  <c r="I195" i="1"/>
  <c r="H195" i="1"/>
  <c r="F195" i="1" s="1"/>
  <c r="L195" i="1" s="1"/>
  <c r="G195" i="1"/>
  <c r="E195" i="1"/>
  <c r="D195" i="1"/>
  <c r="K194" i="1"/>
  <c r="J194" i="1"/>
  <c r="G194" i="1"/>
  <c r="E194" i="1"/>
  <c r="D194" i="1"/>
  <c r="K193" i="1"/>
  <c r="J193" i="1"/>
  <c r="I193" i="1"/>
  <c r="F193" i="1" s="1"/>
  <c r="H193" i="1"/>
  <c r="G193" i="1"/>
  <c r="E193" i="1"/>
  <c r="D193" i="1"/>
  <c r="K192" i="1"/>
  <c r="J192" i="1"/>
  <c r="I192" i="1" s="1"/>
  <c r="H192" i="1"/>
  <c r="F192" i="1" s="1"/>
  <c r="L192" i="1" s="1"/>
  <c r="G192" i="1"/>
  <c r="E192" i="1"/>
  <c r="D192" i="1"/>
  <c r="K191" i="1"/>
  <c r="J191" i="1"/>
  <c r="I191" i="1"/>
  <c r="H191" i="1"/>
  <c r="G191" i="1"/>
  <c r="E191" i="1"/>
  <c r="D191" i="1"/>
  <c r="K190" i="1"/>
  <c r="J190" i="1"/>
  <c r="H190" i="1"/>
  <c r="G190" i="1"/>
  <c r="E190" i="1"/>
  <c r="D190" i="1"/>
  <c r="L189" i="1"/>
  <c r="K189" i="1"/>
  <c r="J189" i="1"/>
  <c r="I189" i="1"/>
  <c r="H189" i="1"/>
  <c r="G189" i="1"/>
  <c r="F189" i="1"/>
  <c r="E189" i="1"/>
  <c r="D189" i="1"/>
  <c r="L188" i="1"/>
  <c r="K188" i="1"/>
  <c r="J188" i="1"/>
  <c r="I188" i="1"/>
  <c r="H188" i="1"/>
  <c r="G188" i="1"/>
  <c r="F188" i="1"/>
  <c r="E188" i="1"/>
  <c r="D188" i="1"/>
  <c r="L187" i="1"/>
  <c r="K187" i="1"/>
  <c r="J187" i="1"/>
  <c r="I187" i="1"/>
  <c r="H187" i="1"/>
  <c r="G187" i="1"/>
  <c r="F187" i="1"/>
  <c r="E187" i="1"/>
  <c r="D187" i="1"/>
  <c r="L186" i="1"/>
  <c r="K186" i="1"/>
  <c r="J186" i="1"/>
  <c r="I186" i="1"/>
  <c r="H186" i="1"/>
  <c r="G186" i="1"/>
  <c r="F186" i="1"/>
  <c r="E186" i="1"/>
  <c r="D186" i="1"/>
  <c r="L185" i="1"/>
  <c r="K185" i="1"/>
  <c r="J185" i="1"/>
  <c r="I185" i="1"/>
  <c r="H185" i="1"/>
  <c r="G185" i="1"/>
  <c r="F185" i="1"/>
  <c r="E185" i="1"/>
  <c r="D185" i="1"/>
  <c r="L184" i="1"/>
  <c r="K184" i="1"/>
  <c r="J184" i="1"/>
  <c r="I184" i="1"/>
  <c r="H184" i="1"/>
  <c r="G184" i="1"/>
  <c r="F184" i="1"/>
  <c r="E184" i="1"/>
  <c r="D184" i="1"/>
  <c r="L183" i="1"/>
  <c r="K183" i="1"/>
  <c r="J183" i="1"/>
  <c r="I183" i="1"/>
  <c r="H183" i="1"/>
  <c r="G183" i="1"/>
  <c r="F183" i="1"/>
  <c r="E183" i="1"/>
  <c r="D183" i="1"/>
  <c r="L182" i="1"/>
  <c r="K182" i="1"/>
  <c r="J182" i="1"/>
  <c r="I182" i="1"/>
  <c r="H182" i="1"/>
  <c r="G182" i="1"/>
  <c r="F182" i="1"/>
  <c r="E182" i="1"/>
  <c r="D182" i="1"/>
  <c r="D181" i="1" s="1"/>
  <c r="K181" i="1"/>
  <c r="G181" i="1"/>
  <c r="E181" i="1"/>
  <c r="L180" i="1"/>
  <c r="K180" i="1"/>
  <c r="J180" i="1"/>
  <c r="I180" i="1"/>
  <c r="H180" i="1"/>
  <c r="G180" i="1"/>
  <c r="F180" i="1"/>
  <c r="E180" i="1"/>
  <c r="D180" i="1"/>
  <c r="L179" i="1"/>
  <c r="K179" i="1"/>
  <c r="J179" i="1"/>
  <c r="I179" i="1"/>
  <c r="H179" i="1"/>
  <c r="G179" i="1"/>
  <c r="F179" i="1"/>
  <c r="E179" i="1"/>
  <c r="D179" i="1"/>
  <c r="L178" i="1"/>
  <c r="K178" i="1"/>
  <c r="J178" i="1"/>
  <c r="I178" i="1"/>
  <c r="H178" i="1"/>
  <c r="G178" i="1"/>
  <c r="F178" i="1"/>
  <c r="E178" i="1"/>
  <c r="D178" i="1"/>
  <c r="L177" i="1"/>
  <c r="K177" i="1"/>
  <c r="J177" i="1"/>
  <c r="I177" i="1"/>
  <c r="H177" i="1"/>
  <c r="G177" i="1"/>
  <c r="F177" i="1"/>
  <c r="E177" i="1"/>
  <c r="D177" i="1"/>
  <c r="L176" i="1"/>
  <c r="K176" i="1"/>
  <c r="J176" i="1"/>
  <c r="I176" i="1"/>
  <c r="H176" i="1"/>
  <c r="G176" i="1"/>
  <c r="F176" i="1"/>
  <c r="E176" i="1"/>
  <c r="D176" i="1"/>
  <c r="L175" i="1"/>
  <c r="K175" i="1"/>
  <c r="J175" i="1"/>
  <c r="I175" i="1"/>
  <c r="H175" i="1"/>
  <c r="G175" i="1"/>
  <c r="F175" i="1"/>
  <c r="E175" i="1"/>
  <c r="D175" i="1"/>
  <c r="L174" i="1"/>
  <c r="K174" i="1"/>
  <c r="J174" i="1"/>
  <c r="J172" i="1" s="1"/>
  <c r="I174" i="1"/>
  <c r="H174" i="1"/>
  <c r="G174" i="1"/>
  <c r="F174" i="1"/>
  <c r="F172" i="1" s="1"/>
  <c r="E174" i="1"/>
  <c r="D174" i="1"/>
  <c r="L173" i="1"/>
  <c r="K173" i="1"/>
  <c r="K172" i="1" s="1"/>
  <c r="J173" i="1"/>
  <c r="I173" i="1"/>
  <c r="I172" i="1" s="1"/>
  <c r="H173" i="1"/>
  <c r="G173" i="1"/>
  <c r="G172" i="1" s="1"/>
  <c r="F173" i="1"/>
  <c r="E173" i="1"/>
  <c r="E172" i="1" s="1"/>
  <c r="D173" i="1"/>
  <c r="L172" i="1"/>
  <c r="H172" i="1"/>
  <c r="D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L169" i="1"/>
  <c r="K169" i="1"/>
  <c r="J169" i="1"/>
  <c r="I169" i="1"/>
  <c r="H169" i="1"/>
  <c r="G169" i="1"/>
  <c r="F169" i="1"/>
  <c r="E169" i="1"/>
  <c r="D169" i="1"/>
  <c r="L168" i="1"/>
  <c r="K168" i="1"/>
  <c r="J168" i="1"/>
  <c r="H168" i="1"/>
  <c r="G168" i="1"/>
  <c r="F168" i="1"/>
  <c r="E168" i="1"/>
  <c r="D168" i="1"/>
  <c r="L167" i="1"/>
  <c r="K167" i="1"/>
  <c r="J167" i="1"/>
  <c r="I167" i="1"/>
  <c r="H167" i="1"/>
  <c r="G167" i="1"/>
  <c r="F167" i="1"/>
  <c r="E167" i="1"/>
  <c r="D167" i="1"/>
  <c r="L166" i="1"/>
  <c r="K166" i="1"/>
  <c r="J166" i="1"/>
  <c r="I166" i="1"/>
  <c r="H166" i="1"/>
  <c r="G166" i="1"/>
  <c r="F166" i="1"/>
  <c r="E166" i="1"/>
  <c r="D166" i="1"/>
  <c r="L165" i="1"/>
  <c r="K165" i="1"/>
  <c r="J165" i="1"/>
  <c r="I165" i="1"/>
  <c r="H165" i="1"/>
  <c r="G165" i="1"/>
  <c r="F165" i="1"/>
  <c r="E165" i="1"/>
  <c r="D165" i="1"/>
  <c r="L164" i="1"/>
  <c r="K164" i="1"/>
  <c r="J164" i="1"/>
  <c r="I164" i="1"/>
  <c r="H164" i="1"/>
  <c r="G164" i="1"/>
  <c r="F164" i="1"/>
  <c r="E164" i="1"/>
  <c r="D164" i="1"/>
  <c r="L163" i="1"/>
  <c r="K163" i="1"/>
  <c r="J163" i="1"/>
  <c r="H163" i="1"/>
  <c r="G163" i="1"/>
  <c r="F163" i="1"/>
  <c r="E163" i="1"/>
  <c r="D163" i="1"/>
  <c r="L162" i="1"/>
  <c r="K162" i="1"/>
  <c r="J162" i="1"/>
  <c r="I162" i="1"/>
  <c r="H162" i="1"/>
  <c r="G162" i="1"/>
  <c r="F162" i="1"/>
  <c r="E162" i="1"/>
  <c r="D162" i="1"/>
  <c r="L161" i="1"/>
  <c r="K161" i="1"/>
  <c r="J161" i="1"/>
  <c r="H161" i="1"/>
  <c r="G161" i="1"/>
  <c r="F161" i="1"/>
  <c r="E161" i="1"/>
  <c r="D161" i="1"/>
  <c r="L160" i="1"/>
  <c r="K160" i="1"/>
  <c r="J160" i="1"/>
  <c r="I160" i="1"/>
  <c r="H160" i="1"/>
  <c r="G160" i="1"/>
  <c r="F160" i="1"/>
  <c r="E160" i="1"/>
  <c r="D160" i="1"/>
  <c r="L159" i="1"/>
  <c r="K159" i="1"/>
  <c r="J159" i="1"/>
  <c r="H159" i="1"/>
  <c r="G159" i="1"/>
  <c r="F159" i="1"/>
  <c r="E159" i="1"/>
  <c r="D159" i="1"/>
  <c r="L158" i="1"/>
  <c r="K158" i="1"/>
  <c r="J158" i="1"/>
  <c r="I158" i="1"/>
  <c r="H158" i="1"/>
  <c r="G158" i="1"/>
  <c r="F158" i="1"/>
  <c r="E158" i="1"/>
  <c r="D158" i="1"/>
  <c r="L157" i="1"/>
  <c r="K157" i="1"/>
  <c r="J157" i="1"/>
  <c r="I157" i="1"/>
  <c r="H157" i="1"/>
  <c r="G157" i="1"/>
  <c r="F157" i="1"/>
  <c r="E157" i="1"/>
  <c r="D157" i="1"/>
  <c r="L156" i="1"/>
  <c r="K156" i="1"/>
  <c r="J156" i="1"/>
  <c r="H156" i="1"/>
  <c r="G156" i="1"/>
  <c r="F156" i="1"/>
  <c r="E156" i="1"/>
  <c r="D156" i="1"/>
  <c r="L155" i="1"/>
  <c r="K155" i="1"/>
  <c r="J155" i="1"/>
  <c r="I155" i="1"/>
  <c r="H155" i="1"/>
  <c r="G155" i="1"/>
  <c r="F155" i="1"/>
  <c r="E155" i="1"/>
  <c r="D155" i="1"/>
  <c r="L154" i="1"/>
  <c r="K154" i="1"/>
  <c r="J154" i="1"/>
  <c r="H154" i="1"/>
  <c r="G154" i="1"/>
  <c r="F154" i="1"/>
  <c r="E154" i="1"/>
  <c r="D154" i="1"/>
  <c r="L153" i="1"/>
  <c r="K153" i="1"/>
  <c r="J153" i="1"/>
  <c r="I153" i="1"/>
  <c r="H153" i="1"/>
  <c r="G153" i="1"/>
  <c r="F153" i="1"/>
  <c r="E153" i="1"/>
  <c r="D153" i="1"/>
  <c r="L152" i="1"/>
  <c r="K152" i="1"/>
  <c r="J152" i="1"/>
  <c r="I152" i="1"/>
  <c r="H152" i="1"/>
  <c r="G152" i="1"/>
  <c r="F152" i="1"/>
  <c r="E152" i="1"/>
  <c r="D152" i="1"/>
  <c r="L151" i="1"/>
  <c r="L149" i="1" s="1"/>
  <c r="K151" i="1"/>
  <c r="J151" i="1"/>
  <c r="I151" i="1"/>
  <c r="H151" i="1"/>
  <c r="H149" i="1" s="1"/>
  <c r="G151" i="1"/>
  <c r="F151" i="1"/>
  <c r="F149" i="1" s="1"/>
  <c r="E151" i="1"/>
  <c r="D151" i="1"/>
  <c r="D149" i="1" s="1"/>
  <c r="L150" i="1"/>
  <c r="K150" i="1"/>
  <c r="J150" i="1"/>
  <c r="H150" i="1"/>
  <c r="G150" i="1"/>
  <c r="F150" i="1"/>
  <c r="E150" i="1"/>
  <c r="D150" i="1"/>
  <c r="J149" i="1"/>
  <c r="L148" i="1"/>
  <c r="K148" i="1"/>
  <c r="J148" i="1"/>
  <c r="I148" i="1"/>
  <c r="H148" i="1"/>
  <c r="G148" i="1"/>
  <c r="F148" i="1"/>
  <c r="E148" i="1"/>
  <c r="D148" i="1"/>
  <c r="K147" i="1"/>
  <c r="J147" i="1"/>
  <c r="I147" i="1"/>
  <c r="I144" i="1" s="1"/>
  <c r="H147" i="1"/>
  <c r="G147" i="1"/>
  <c r="G144" i="1" s="1"/>
  <c r="E147" i="1"/>
  <c r="E144" i="1" s="1"/>
  <c r="D147" i="1"/>
  <c r="L146" i="1"/>
  <c r="K146" i="1"/>
  <c r="J146" i="1"/>
  <c r="I146" i="1"/>
  <c r="H146" i="1"/>
  <c r="G146" i="1"/>
  <c r="F146" i="1"/>
  <c r="E146" i="1"/>
  <c r="D146" i="1"/>
  <c r="K145" i="1"/>
  <c r="J145" i="1"/>
  <c r="I145" i="1"/>
  <c r="H145" i="1"/>
  <c r="H144" i="1" s="1"/>
  <c r="G145" i="1"/>
  <c r="E145" i="1"/>
  <c r="D145" i="1"/>
  <c r="D144" i="1" s="1"/>
  <c r="K143" i="1"/>
  <c r="J143" i="1"/>
  <c r="I143" i="1"/>
  <c r="H143" i="1"/>
  <c r="G143" i="1"/>
  <c r="E143" i="1"/>
  <c r="D143" i="1"/>
  <c r="K142" i="1"/>
  <c r="J142" i="1"/>
  <c r="I142" i="1"/>
  <c r="H142" i="1"/>
  <c r="G142" i="1"/>
  <c r="E142" i="1"/>
  <c r="D142" i="1"/>
  <c r="K141" i="1"/>
  <c r="J141" i="1"/>
  <c r="I141" i="1"/>
  <c r="H141" i="1"/>
  <c r="G141" i="1"/>
  <c r="E141" i="1"/>
  <c r="D141" i="1"/>
  <c r="K140" i="1"/>
  <c r="J140" i="1"/>
  <c r="H140" i="1"/>
  <c r="G140" i="1"/>
  <c r="E140" i="1"/>
  <c r="D140" i="1"/>
  <c r="K139" i="1"/>
  <c r="J139" i="1"/>
  <c r="I139" i="1"/>
  <c r="H139" i="1"/>
  <c r="G139" i="1"/>
  <c r="E139" i="1"/>
  <c r="D139" i="1"/>
  <c r="L138" i="1"/>
  <c r="K138" i="1"/>
  <c r="J138" i="1"/>
  <c r="I138" i="1"/>
  <c r="H138" i="1"/>
  <c r="G138" i="1"/>
  <c r="F138" i="1"/>
  <c r="E138" i="1"/>
  <c r="D138" i="1"/>
  <c r="K137" i="1"/>
  <c r="J137" i="1"/>
  <c r="I137" i="1"/>
  <c r="H137" i="1"/>
  <c r="G137" i="1"/>
  <c r="E137" i="1"/>
  <c r="D137" i="1"/>
  <c r="K136" i="1"/>
  <c r="J136" i="1"/>
  <c r="J135" i="1" s="1"/>
  <c r="I136" i="1"/>
  <c r="H136" i="1"/>
  <c r="H135" i="1" s="1"/>
  <c r="G136" i="1"/>
  <c r="E136" i="1"/>
  <c r="E135" i="1" s="1"/>
  <c r="D136" i="1"/>
  <c r="L134" i="1"/>
  <c r="K134" i="1"/>
  <c r="J134" i="1"/>
  <c r="I134" i="1"/>
  <c r="H134" i="1"/>
  <c r="G134" i="1"/>
  <c r="F134" i="1"/>
  <c r="E134" i="1"/>
  <c r="D134" i="1"/>
  <c r="L133" i="1"/>
  <c r="K133" i="1"/>
  <c r="J133" i="1"/>
  <c r="I133" i="1"/>
  <c r="H133" i="1"/>
  <c r="G133" i="1"/>
  <c r="E133" i="1"/>
  <c r="D133" i="1"/>
  <c r="K132" i="1"/>
  <c r="J132" i="1"/>
  <c r="I132" i="1"/>
  <c r="H132" i="1"/>
  <c r="G132" i="1"/>
  <c r="E132" i="1"/>
  <c r="D132" i="1"/>
  <c r="K131" i="1"/>
  <c r="J131" i="1"/>
  <c r="I131" i="1"/>
  <c r="H131" i="1"/>
  <c r="G131" i="1"/>
  <c r="E131" i="1"/>
  <c r="D131" i="1"/>
  <c r="K130" i="1"/>
  <c r="J130" i="1"/>
  <c r="H130" i="1"/>
  <c r="G130" i="1"/>
  <c r="E130" i="1"/>
  <c r="D130" i="1"/>
  <c r="L129" i="1"/>
  <c r="K129" i="1"/>
  <c r="J129" i="1"/>
  <c r="I129" i="1"/>
  <c r="H129" i="1"/>
  <c r="G129" i="1"/>
  <c r="F129" i="1"/>
  <c r="E129" i="1"/>
  <c r="D129" i="1"/>
  <c r="K125" i="1"/>
  <c r="J125" i="1"/>
  <c r="I125" i="1"/>
  <c r="H125" i="1"/>
  <c r="F125" i="1" s="1"/>
  <c r="L125" i="1" s="1"/>
  <c r="G125" i="1"/>
  <c r="E125" i="1"/>
  <c r="D125" i="1"/>
  <c r="L124" i="1"/>
  <c r="K124" i="1"/>
  <c r="J124" i="1"/>
  <c r="I124" i="1"/>
  <c r="H124" i="1"/>
  <c r="G124" i="1"/>
  <c r="F124" i="1"/>
  <c r="E124" i="1"/>
  <c r="D124" i="1"/>
  <c r="K123" i="1"/>
  <c r="J123" i="1"/>
  <c r="I123" i="1" s="1"/>
  <c r="F123" i="1" s="1"/>
  <c r="L123" i="1" s="1"/>
  <c r="H123" i="1"/>
  <c r="G123" i="1"/>
  <c r="E123" i="1"/>
  <c r="D123" i="1"/>
  <c r="K122" i="1"/>
  <c r="J122" i="1"/>
  <c r="I122" i="1" s="1"/>
  <c r="F122" i="1" s="1"/>
  <c r="H122" i="1"/>
  <c r="G122" i="1"/>
  <c r="E122" i="1"/>
  <c r="D122" i="1"/>
  <c r="D117" i="1" s="1"/>
  <c r="D116" i="1" s="1"/>
  <c r="K121" i="1"/>
  <c r="J121" i="1"/>
  <c r="I121" i="1"/>
  <c r="H121" i="1"/>
  <c r="F121" i="1" s="1"/>
  <c r="L121" i="1" s="1"/>
  <c r="G121" i="1"/>
  <c r="E121" i="1"/>
  <c r="D121" i="1"/>
  <c r="K120" i="1"/>
  <c r="J120" i="1"/>
  <c r="I120" i="1"/>
  <c r="H120" i="1"/>
  <c r="G120" i="1"/>
  <c r="E120" i="1"/>
  <c r="D120" i="1"/>
  <c r="K119" i="1"/>
  <c r="J119" i="1"/>
  <c r="I119" i="1" s="1"/>
  <c r="F119" i="1" s="1"/>
  <c r="L119" i="1" s="1"/>
  <c r="H119" i="1"/>
  <c r="G119" i="1"/>
  <c r="E119" i="1"/>
  <c r="D119" i="1"/>
  <c r="K118" i="1"/>
  <c r="K117" i="1" s="1"/>
  <c r="K116" i="1" s="1"/>
  <c r="J118" i="1"/>
  <c r="I118" i="1" s="1"/>
  <c r="H118" i="1"/>
  <c r="G118" i="1"/>
  <c r="G117" i="1" s="1"/>
  <c r="G116" i="1" s="1"/>
  <c r="E118" i="1"/>
  <c r="D118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L112" i="1"/>
  <c r="L110" i="1" s="1"/>
  <c r="K112" i="1"/>
  <c r="J112" i="1"/>
  <c r="I112" i="1"/>
  <c r="H112" i="1"/>
  <c r="H110" i="1" s="1"/>
  <c r="G112" i="1"/>
  <c r="F112" i="1"/>
  <c r="E112" i="1"/>
  <c r="D112" i="1"/>
  <c r="D110" i="1" s="1"/>
  <c r="L111" i="1"/>
  <c r="K111" i="1"/>
  <c r="J111" i="1"/>
  <c r="J110" i="1" s="1"/>
  <c r="J109" i="1" s="1"/>
  <c r="I111" i="1"/>
  <c r="I110" i="1" s="1"/>
  <c r="I109" i="1" s="1"/>
  <c r="H111" i="1"/>
  <c r="G111" i="1"/>
  <c r="F111" i="1"/>
  <c r="F110" i="1" s="1"/>
  <c r="F109" i="1" s="1"/>
  <c r="E111" i="1"/>
  <c r="E110" i="1" s="1"/>
  <c r="E109" i="1" s="1"/>
  <c r="D111" i="1"/>
  <c r="K110" i="1"/>
  <c r="K109" i="1" s="1"/>
  <c r="G110" i="1"/>
  <c r="G109" i="1" s="1"/>
  <c r="L109" i="1"/>
  <c r="H109" i="1"/>
  <c r="D109" i="1"/>
  <c r="L108" i="1"/>
  <c r="K108" i="1"/>
  <c r="J108" i="1"/>
  <c r="I108" i="1"/>
  <c r="I104" i="1" s="1"/>
  <c r="H108" i="1"/>
  <c r="G108" i="1"/>
  <c r="F108" i="1"/>
  <c r="E108" i="1"/>
  <c r="E104" i="1" s="1"/>
  <c r="D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L105" i="1"/>
  <c r="L104" i="1" s="1"/>
  <c r="K105" i="1"/>
  <c r="J105" i="1"/>
  <c r="I105" i="1"/>
  <c r="H105" i="1"/>
  <c r="H104" i="1" s="1"/>
  <c r="G105" i="1"/>
  <c r="F105" i="1"/>
  <c r="E105" i="1"/>
  <c r="D105" i="1"/>
  <c r="D104" i="1" s="1"/>
  <c r="L103" i="1"/>
  <c r="K103" i="1"/>
  <c r="J103" i="1"/>
  <c r="I103" i="1"/>
  <c r="H103" i="1"/>
  <c r="G103" i="1"/>
  <c r="F103" i="1"/>
  <c r="E103" i="1"/>
  <c r="D103" i="1"/>
  <c r="L102" i="1"/>
  <c r="K102" i="1"/>
  <c r="J102" i="1"/>
  <c r="J100" i="1" s="1"/>
  <c r="I102" i="1"/>
  <c r="I100" i="1" s="1"/>
  <c r="H102" i="1"/>
  <c r="G102" i="1"/>
  <c r="F102" i="1"/>
  <c r="F100" i="1" s="1"/>
  <c r="E102" i="1"/>
  <c r="D102" i="1"/>
  <c r="L101" i="1"/>
  <c r="L100" i="1" s="1"/>
  <c r="K101" i="1"/>
  <c r="K100" i="1" s="1"/>
  <c r="J101" i="1"/>
  <c r="I101" i="1"/>
  <c r="H101" i="1"/>
  <c r="H100" i="1" s="1"/>
  <c r="G101" i="1"/>
  <c r="G100" i="1" s="1"/>
  <c r="F101" i="1"/>
  <c r="E101" i="1"/>
  <c r="D101" i="1"/>
  <c r="D100" i="1" s="1"/>
  <c r="L99" i="1"/>
  <c r="K99" i="1"/>
  <c r="J99" i="1"/>
  <c r="I99" i="1"/>
  <c r="H99" i="1"/>
  <c r="G99" i="1"/>
  <c r="F99" i="1"/>
  <c r="E99" i="1"/>
  <c r="D99" i="1"/>
  <c r="L98" i="1"/>
  <c r="K98" i="1"/>
  <c r="J98" i="1"/>
  <c r="I98" i="1"/>
  <c r="H98" i="1"/>
  <c r="G98" i="1"/>
  <c r="F98" i="1"/>
  <c r="E98" i="1"/>
  <c r="D98" i="1"/>
  <c r="L97" i="1"/>
  <c r="K97" i="1"/>
  <c r="J97" i="1"/>
  <c r="H97" i="1"/>
  <c r="G97" i="1"/>
  <c r="F97" i="1"/>
  <c r="E97" i="1"/>
  <c r="D97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L94" i="1"/>
  <c r="K94" i="1"/>
  <c r="J94" i="1"/>
  <c r="I94" i="1"/>
  <c r="H94" i="1"/>
  <c r="G94" i="1"/>
  <c r="F94" i="1"/>
  <c r="E94" i="1"/>
  <c r="D94" i="1"/>
  <c r="L93" i="1"/>
  <c r="K93" i="1"/>
  <c r="J93" i="1"/>
  <c r="I93" i="1"/>
  <c r="H93" i="1"/>
  <c r="G93" i="1"/>
  <c r="F93" i="1"/>
  <c r="E93" i="1"/>
  <c r="D93" i="1"/>
  <c r="L91" i="1"/>
  <c r="K91" i="1"/>
  <c r="J91" i="1"/>
  <c r="J87" i="1" s="1"/>
  <c r="I91" i="1"/>
  <c r="H91" i="1"/>
  <c r="G91" i="1"/>
  <c r="F91" i="1"/>
  <c r="F87" i="1" s="1"/>
  <c r="E91" i="1"/>
  <c r="D91" i="1"/>
  <c r="K90" i="1"/>
  <c r="J90" i="1"/>
  <c r="I90" i="1"/>
  <c r="H90" i="1"/>
  <c r="G90" i="1"/>
  <c r="F90" i="1"/>
  <c r="E90" i="1"/>
  <c r="D90" i="1"/>
  <c r="L89" i="1"/>
  <c r="K89" i="1"/>
  <c r="J89" i="1"/>
  <c r="I89" i="1"/>
  <c r="H89" i="1"/>
  <c r="G89" i="1"/>
  <c r="F89" i="1"/>
  <c r="E89" i="1"/>
  <c r="D89" i="1"/>
  <c r="L88" i="1"/>
  <c r="K88" i="1"/>
  <c r="J88" i="1"/>
  <c r="I88" i="1"/>
  <c r="I87" i="1" s="1"/>
  <c r="H88" i="1"/>
  <c r="G88" i="1"/>
  <c r="F88" i="1"/>
  <c r="E88" i="1"/>
  <c r="E87" i="1" s="1"/>
  <c r="D88" i="1"/>
  <c r="K86" i="1"/>
  <c r="J86" i="1"/>
  <c r="J84" i="1" s="1"/>
  <c r="I86" i="1"/>
  <c r="H86" i="1"/>
  <c r="G86" i="1"/>
  <c r="F86" i="1"/>
  <c r="L86" i="1" s="1"/>
  <c r="E86" i="1"/>
  <c r="D86" i="1"/>
  <c r="L85" i="1"/>
  <c r="K85" i="1"/>
  <c r="K84" i="1" s="1"/>
  <c r="J85" i="1"/>
  <c r="I85" i="1"/>
  <c r="H85" i="1"/>
  <c r="H84" i="1" s="1"/>
  <c r="G85" i="1"/>
  <c r="G84" i="1" s="1"/>
  <c r="F85" i="1"/>
  <c r="E85" i="1"/>
  <c r="D85" i="1"/>
  <c r="D84" i="1" s="1"/>
  <c r="I84" i="1"/>
  <c r="E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L80" i="1"/>
  <c r="K80" i="1"/>
  <c r="J80" i="1"/>
  <c r="I80" i="1"/>
  <c r="I76" i="1" s="1"/>
  <c r="H80" i="1"/>
  <c r="G80" i="1"/>
  <c r="F80" i="1"/>
  <c r="E80" i="1"/>
  <c r="E76" i="1" s="1"/>
  <c r="D80" i="1"/>
  <c r="L79" i="1"/>
  <c r="K79" i="1"/>
  <c r="J79" i="1"/>
  <c r="I79" i="1"/>
  <c r="H79" i="1"/>
  <c r="G79" i="1"/>
  <c r="F79" i="1"/>
  <c r="E79" i="1"/>
  <c r="D79" i="1"/>
  <c r="L78" i="1"/>
  <c r="K78" i="1"/>
  <c r="J78" i="1"/>
  <c r="I78" i="1"/>
  <c r="H78" i="1"/>
  <c r="G78" i="1"/>
  <c r="F78" i="1"/>
  <c r="E78" i="1"/>
  <c r="D78" i="1"/>
  <c r="L77" i="1"/>
  <c r="L76" i="1" s="1"/>
  <c r="K77" i="1"/>
  <c r="J77" i="1"/>
  <c r="I77" i="1"/>
  <c r="H77" i="1"/>
  <c r="H76" i="1" s="1"/>
  <c r="G77" i="1"/>
  <c r="F77" i="1"/>
  <c r="E77" i="1"/>
  <c r="D77" i="1"/>
  <c r="D76" i="1" s="1"/>
  <c r="L74" i="1"/>
  <c r="K74" i="1"/>
  <c r="K73" i="1" s="1"/>
  <c r="J74" i="1"/>
  <c r="J73" i="1" s="1"/>
  <c r="I74" i="1"/>
  <c r="H74" i="1"/>
  <c r="G74" i="1"/>
  <c r="G73" i="1" s="1"/>
  <c r="F74" i="1"/>
  <c r="F73" i="1" s="1"/>
  <c r="E74" i="1"/>
  <c r="D74" i="1"/>
  <c r="L73" i="1"/>
  <c r="I73" i="1"/>
  <c r="H73" i="1"/>
  <c r="E73" i="1"/>
  <c r="D73" i="1"/>
  <c r="L72" i="1"/>
  <c r="K72" i="1"/>
  <c r="J72" i="1"/>
  <c r="I72" i="1"/>
  <c r="H72" i="1"/>
  <c r="G72" i="1"/>
  <c r="F72" i="1"/>
  <c r="E72" i="1"/>
  <c r="D72" i="1"/>
  <c r="L71" i="1"/>
  <c r="L70" i="1" s="1"/>
  <c r="K71" i="1"/>
  <c r="J71" i="1"/>
  <c r="J70" i="1" s="1"/>
  <c r="J66" i="1" s="1"/>
  <c r="H71" i="1"/>
  <c r="G71" i="1"/>
  <c r="F71" i="1"/>
  <c r="F70" i="1" s="1"/>
  <c r="E71" i="1"/>
  <c r="E70" i="1" s="1"/>
  <c r="D71" i="1"/>
  <c r="D70" i="1" s="1"/>
  <c r="K70" i="1"/>
  <c r="H70" i="1"/>
  <c r="G70" i="1"/>
  <c r="G66" i="1" s="1"/>
  <c r="G65" i="1" s="1"/>
  <c r="L69" i="1"/>
  <c r="K69" i="1"/>
  <c r="J69" i="1"/>
  <c r="I69" i="1"/>
  <c r="H69" i="1"/>
  <c r="G69" i="1"/>
  <c r="F69" i="1"/>
  <c r="E69" i="1"/>
  <c r="D69" i="1"/>
  <c r="L68" i="1"/>
  <c r="K68" i="1"/>
  <c r="J68" i="1"/>
  <c r="I68" i="1"/>
  <c r="H68" i="1"/>
  <c r="H66" i="1" s="1"/>
  <c r="G68" i="1"/>
  <c r="F68" i="1"/>
  <c r="E68" i="1"/>
  <c r="D68" i="1"/>
  <c r="L67" i="1"/>
  <c r="K67" i="1"/>
  <c r="J67" i="1"/>
  <c r="I67" i="1"/>
  <c r="H67" i="1"/>
  <c r="G67" i="1"/>
  <c r="F67" i="1"/>
  <c r="E67" i="1"/>
  <c r="D67" i="1"/>
  <c r="F66" i="1"/>
  <c r="F65" i="1" s="1"/>
  <c r="L63" i="1"/>
  <c r="K63" i="1"/>
  <c r="K62" i="1" s="1"/>
  <c r="K61" i="1" s="1"/>
  <c r="J63" i="1"/>
  <c r="I63" i="1"/>
  <c r="I62" i="1" s="1"/>
  <c r="I61" i="1" s="1"/>
  <c r="H63" i="1"/>
  <c r="G63" i="1"/>
  <c r="F63" i="1"/>
  <c r="E63" i="1"/>
  <c r="E62" i="1" s="1"/>
  <c r="D63" i="1"/>
  <c r="L62" i="1"/>
  <c r="L61" i="1" s="1"/>
  <c r="J62" i="1"/>
  <c r="J61" i="1" s="1"/>
  <c r="H62" i="1"/>
  <c r="H61" i="1" s="1"/>
  <c r="G62" i="1"/>
  <c r="G61" i="1" s="1"/>
  <c r="F62" i="1"/>
  <c r="F61" i="1" s="1"/>
  <c r="D62" i="1"/>
  <c r="D61" i="1" s="1"/>
  <c r="E61" i="1"/>
  <c r="L60" i="1"/>
  <c r="K60" i="1"/>
  <c r="J60" i="1"/>
  <c r="I60" i="1"/>
  <c r="H60" i="1"/>
  <c r="G60" i="1"/>
  <c r="F60" i="1"/>
  <c r="E60" i="1"/>
  <c r="D60" i="1"/>
  <c r="K59" i="1"/>
  <c r="J59" i="1"/>
  <c r="I59" i="1"/>
  <c r="H59" i="1"/>
  <c r="G59" i="1"/>
  <c r="E59" i="1"/>
  <c r="D59" i="1"/>
  <c r="L58" i="1"/>
  <c r="K58" i="1"/>
  <c r="J58" i="1"/>
  <c r="I58" i="1"/>
  <c r="H58" i="1"/>
  <c r="G58" i="1"/>
  <c r="F58" i="1"/>
  <c r="E58" i="1"/>
  <c r="D58" i="1"/>
  <c r="L57" i="1"/>
  <c r="K57" i="1"/>
  <c r="J57" i="1"/>
  <c r="I57" i="1"/>
  <c r="H57" i="1"/>
  <c r="G57" i="1"/>
  <c r="F57" i="1"/>
  <c r="E57" i="1"/>
  <c r="E56" i="1" s="1"/>
  <c r="E55" i="1" s="1"/>
  <c r="D57" i="1"/>
  <c r="D56" i="1" s="1"/>
  <c r="D55" i="1" s="1"/>
  <c r="J56" i="1"/>
  <c r="J55" i="1" s="1"/>
  <c r="I56" i="1"/>
  <c r="I55" i="1" s="1"/>
  <c r="H56" i="1"/>
  <c r="H55" i="1" s="1"/>
  <c r="F56" i="1"/>
  <c r="K54" i="1"/>
  <c r="J54" i="1"/>
  <c r="I54" i="1" s="1"/>
  <c r="I52" i="1" s="1"/>
  <c r="H54" i="1"/>
  <c r="G54" i="1"/>
  <c r="E54" i="1"/>
  <c r="E52" i="1" s="1"/>
  <c r="D54" i="1"/>
  <c r="K53" i="1"/>
  <c r="J53" i="1"/>
  <c r="J52" i="1" s="1"/>
  <c r="I53" i="1"/>
  <c r="H53" i="1"/>
  <c r="G53" i="1"/>
  <c r="F53" i="1"/>
  <c r="E53" i="1"/>
  <c r="D53" i="1"/>
  <c r="K52" i="1"/>
  <c r="H52" i="1"/>
  <c r="G52" i="1"/>
  <c r="D52" i="1"/>
  <c r="L51" i="1"/>
  <c r="L50" i="1" s="1"/>
  <c r="K51" i="1"/>
  <c r="J51" i="1"/>
  <c r="I51" i="1"/>
  <c r="H51" i="1"/>
  <c r="H50" i="1" s="1"/>
  <c r="G51" i="1"/>
  <c r="F51" i="1"/>
  <c r="E51" i="1"/>
  <c r="D51" i="1"/>
  <c r="D50" i="1" s="1"/>
  <c r="K50" i="1"/>
  <c r="J50" i="1"/>
  <c r="I50" i="1"/>
  <c r="G50" i="1"/>
  <c r="F50" i="1"/>
  <c r="E50" i="1"/>
  <c r="L49" i="1"/>
  <c r="K49" i="1"/>
  <c r="J49" i="1"/>
  <c r="I49" i="1"/>
  <c r="H49" i="1"/>
  <c r="G49" i="1"/>
  <c r="F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L46" i="1"/>
  <c r="K46" i="1"/>
  <c r="J46" i="1"/>
  <c r="I46" i="1"/>
  <c r="I43" i="1" s="1"/>
  <c r="I42" i="1" s="1"/>
  <c r="H46" i="1"/>
  <c r="G46" i="1"/>
  <c r="F46" i="1"/>
  <c r="E46" i="1"/>
  <c r="E43" i="1" s="1"/>
  <c r="E42" i="1" s="1"/>
  <c r="D46" i="1"/>
  <c r="L45" i="1"/>
  <c r="K45" i="1"/>
  <c r="J45" i="1"/>
  <c r="I45" i="1"/>
  <c r="H45" i="1"/>
  <c r="G45" i="1"/>
  <c r="F45" i="1"/>
  <c r="E45" i="1"/>
  <c r="D45" i="1"/>
  <c r="L44" i="1"/>
  <c r="K44" i="1"/>
  <c r="K43" i="1" s="1"/>
  <c r="J44" i="1"/>
  <c r="I44" i="1"/>
  <c r="H44" i="1"/>
  <c r="G44" i="1"/>
  <c r="G43" i="1" s="1"/>
  <c r="F44" i="1"/>
  <c r="E44" i="1"/>
  <c r="D44" i="1"/>
  <c r="L43" i="1"/>
  <c r="H43" i="1"/>
  <c r="D43" i="1"/>
  <c r="L41" i="1"/>
  <c r="K41" i="1"/>
  <c r="J41" i="1"/>
  <c r="I41" i="1"/>
  <c r="H41" i="1"/>
  <c r="G41" i="1"/>
  <c r="F41" i="1"/>
  <c r="E41" i="1"/>
  <c r="D41" i="1"/>
  <c r="L40" i="1"/>
  <c r="K40" i="1"/>
  <c r="J40" i="1"/>
  <c r="I40" i="1"/>
  <c r="H40" i="1"/>
  <c r="G40" i="1"/>
  <c r="F40" i="1"/>
  <c r="E40" i="1"/>
  <c r="D40" i="1"/>
  <c r="L39" i="1"/>
  <c r="L36" i="1" s="1"/>
  <c r="K39" i="1"/>
  <c r="J39" i="1"/>
  <c r="I39" i="1"/>
  <c r="H39" i="1"/>
  <c r="H36" i="1" s="1"/>
  <c r="G39" i="1"/>
  <c r="F39" i="1"/>
  <c r="E39" i="1"/>
  <c r="D39" i="1"/>
  <c r="D36" i="1" s="1"/>
  <c r="L38" i="1"/>
  <c r="K38" i="1"/>
  <c r="J38" i="1"/>
  <c r="I38" i="1"/>
  <c r="I36" i="1" s="1"/>
  <c r="H38" i="1"/>
  <c r="G38" i="1"/>
  <c r="F38" i="1"/>
  <c r="E38" i="1"/>
  <c r="E36" i="1" s="1"/>
  <c r="D38" i="1"/>
  <c r="L37" i="1"/>
  <c r="K37" i="1"/>
  <c r="J37" i="1"/>
  <c r="J36" i="1" s="1"/>
  <c r="I37" i="1"/>
  <c r="H37" i="1"/>
  <c r="G37" i="1"/>
  <c r="F37" i="1"/>
  <c r="F36" i="1" s="1"/>
  <c r="E37" i="1"/>
  <c r="D37" i="1"/>
  <c r="K36" i="1"/>
  <c r="G36" i="1"/>
  <c r="L35" i="1"/>
  <c r="L33" i="1" s="1"/>
  <c r="L32" i="1" s="1"/>
  <c r="L31" i="1" s="1"/>
  <c r="K35" i="1"/>
  <c r="J35" i="1"/>
  <c r="I35" i="1"/>
  <c r="H35" i="1"/>
  <c r="H33" i="1" s="1"/>
  <c r="H32" i="1" s="1"/>
  <c r="H31" i="1" s="1"/>
  <c r="G35" i="1"/>
  <c r="F35" i="1"/>
  <c r="E35" i="1"/>
  <c r="D35" i="1"/>
  <c r="D33" i="1" s="1"/>
  <c r="D32" i="1" s="1"/>
  <c r="D31" i="1" s="1"/>
  <c r="L34" i="1"/>
  <c r="K34" i="1"/>
  <c r="J34" i="1"/>
  <c r="I34" i="1"/>
  <c r="I33" i="1" s="1"/>
  <c r="I32" i="1" s="1"/>
  <c r="I31" i="1" s="1"/>
  <c r="H34" i="1"/>
  <c r="G34" i="1"/>
  <c r="F34" i="1"/>
  <c r="E34" i="1"/>
  <c r="E33" i="1" s="1"/>
  <c r="E32" i="1" s="1"/>
  <c r="E31" i="1" s="1"/>
  <c r="D34" i="1"/>
  <c r="K33" i="1"/>
  <c r="J33" i="1"/>
  <c r="J32" i="1" s="1"/>
  <c r="J31" i="1" s="1"/>
  <c r="G33" i="1"/>
  <c r="F33" i="1"/>
  <c r="F32" i="1" s="1"/>
  <c r="F31" i="1" s="1"/>
  <c r="K32" i="1"/>
  <c r="K31" i="1" s="1"/>
  <c r="G32" i="1"/>
  <c r="G31" i="1" s="1"/>
  <c r="K30" i="1"/>
  <c r="J30" i="1"/>
  <c r="I30" i="1"/>
  <c r="I29" i="1" s="1"/>
  <c r="H30" i="1"/>
  <c r="G30" i="1"/>
  <c r="E30" i="1"/>
  <c r="E29" i="1" s="1"/>
  <c r="D30" i="1"/>
  <c r="K29" i="1"/>
  <c r="J29" i="1"/>
  <c r="H29" i="1"/>
  <c r="G29" i="1"/>
  <c r="D29" i="1"/>
  <c r="I28" i="1"/>
  <c r="F28" i="1" s="1"/>
  <c r="L28" i="1" s="1"/>
  <c r="L27" i="1"/>
  <c r="K27" i="1"/>
  <c r="J27" i="1"/>
  <c r="J26" i="1" s="1"/>
  <c r="J25" i="1" s="1"/>
  <c r="I27" i="1"/>
  <c r="H27" i="1"/>
  <c r="G27" i="1"/>
  <c r="F27" i="1"/>
  <c r="F26" i="1" s="1"/>
  <c r="F25" i="1" s="1"/>
  <c r="E27" i="1"/>
  <c r="D27" i="1"/>
  <c r="L26" i="1"/>
  <c r="K26" i="1"/>
  <c r="K25" i="1" s="1"/>
  <c r="I26" i="1"/>
  <c r="H26" i="1"/>
  <c r="G26" i="1"/>
  <c r="G25" i="1" s="1"/>
  <c r="E26" i="1"/>
  <c r="D26" i="1"/>
  <c r="L25" i="1"/>
  <c r="I25" i="1"/>
  <c r="H25" i="1"/>
  <c r="E25" i="1"/>
  <c r="D25" i="1"/>
  <c r="L24" i="1"/>
  <c r="K24" i="1"/>
  <c r="J24" i="1"/>
  <c r="I24" i="1"/>
  <c r="I22" i="1" s="1"/>
  <c r="H24" i="1"/>
  <c r="G24" i="1"/>
  <c r="F24" i="1"/>
  <c r="E24" i="1"/>
  <c r="E22" i="1" s="1"/>
  <c r="D24" i="1"/>
  <c r="L23" i="1"/>
  <c r="K23" i="1"/>
  <c r="J23" i="1"/>
  <c r="J22" i="1" s="1"/>
  <c r="J18" i="1" s="1"/>
  <c r="J13" i="1" s="1"/>
  <c r="I23" i="1"/>
  <c r="H23" i="1"/>
  <c r="G23" i="1"/>
  <c r="F23" i="1"/>
  <c r="F22" i="1" s="1"/>
  <c r="F18" i="1" s="1"/>
  <c r="F13" i="1" s="1"/>
  <c r="E23" i="1"/>
  <c r="D23" i="1"/>
  <c r="L22" i="1"/>
  <c r="K22" i="1"/>
  <c r="K18" i="1" s="1"/>
  <c r="H22" i="1"/>
  <c r="G22" i="1"/>
  <c r="G18" i="1" s="1"/>
  <c r="D22" i="1"/>
  <c r="L21" i="1"/>
  <c r="K21" i="1"/>
  <c r="J21" i="1"/>
  <c r="I21" i="1"/>
  <c r="H21" i="1"/>
  <c r="G21" i="1"/>
  <c r="F21" i="1"/>
  <c r="E21" i="1"/>
  <c r="L20" i="1"/>
  <c r="L19" i="1" s="1"/>
  <c r="L18" i="1" s="1"/>
  <c r="K20" i="1"/>
  <c r="J20" i="1"/>
  <c r="I20" i="1"/>
  <c r="H20" i="1"/>
  <c r="H19" i="1" s="1"/>
  <c r="H18" i="1" s="1"/>
  <c r="G20" i="1"/>
  <c r="F20" i="1"/>
  <c r="E20" i="1"/>
  <c r="D20" i="1"/>
  <c r="D19" i="1" s="1"/>
  <c r="D18" i="1" s="1"/>
  <c r="K19" i="1"/>
  <c r="J19" i="1"/>
  <c r="I19" i="1"/>
  <c r="I18" i="1" s="1"/>
  <c r="I13" i="1" s="1"/>
  <c r="G19" i="1"/>
  <c r="F19" i="1"/>
  <c r="E19" i="1"/>
  <c r="E18" i="1" s="1"/>
  <c r="E13" i="1" s="1"/>
  <c r="L17" i="1"/>
  <c r="K17" i="1"/>
  <c r="K16" i="1" s="1"/>
  <c r="K15" i="1" s="1"/>
  <c r="K13" i="1" s="1"/>
  <c r="J17" i="1"/>
  <c r="I17" i="1"/>
  <c r="H17" i="1"/>
  <c r="G17" i="1"/>
  <c r="G16" i="1" s="1"/>
  <c r="G15" i="1" s="1"/>
  <c r="F17" i="1"/>
  <c r="E17" i="1"/>
  <c r="D17" i="1"/>
  <c r="L16" i="1"/>
  <c r="L15" i="1" s="1"/>
  <c r="L13" i="1" s="1"/>
  <c r="J16" i="1"/>
  <c r="I16" i="1"/>
  <c r="H16" i="1"/>
  <c r="H15" i="1" s="1"/>
  <c r="H13" i="1" s="1"/>
  <c r="F16" i="1"/>
  <c r="E16" i="1"/>
  <c r="D16" i="1"/>
  <c r="D15" i="1" s="1"/>
  <c r="J15" i="1"/>
  <c r="I15" i="1"/>
  <c r="F15" i="1"/>
  <c r="E15" i="1"/>
  <c r="I14" i="1"/>
  <c r="F14" i="1"/>
  <c r="L14" i="1" s="1"/>
  <c r="H65" i="1" l="1"/>
  <c r="D300" i="1"/>
  <c r="I306" i="1"/>
  <c r="I302" i="1" s="1"/>
  <c r="I301" i="1" s="1"/>
  <c r="E66" i="1"/>
  <c r="E65" i="1" s="1"/>
  <c r="I66" i="1"/>
  <c r="I65" i="1" s="1"/>
  <c r="D66" i="1"/>
  <c r="D65" i="1" s="1"/>
  <c r="L66" i="1"/>
  <c r="L65" i="1" s="1"/>
  <c r="K66" i="1"/>
  <c r="K65" i="1" s="1"/>
  <c r="H300" i="1"/>
  <c r="D92" i="1"/>
  <c r="H92" i="1"/>
  <c r="I92" i="1"/>
  <c r="I328" i="1"/>
  <c r="I311" i="1" s="1"/>
  <c r="D249" i="1"/>
  <c r="E311" i="1"/>
  <c r="E300" i="1" s="1"/>
  <c r="G311" i="1"/>
  <c r="G300" i="1" s="1"/>
  <c r="G249" i="1" s="1"/>
  <c r="D87" i="1"/>
  <c r="H87" i="1"/>
  <c r="L87" i="1"/>
  <c r="G87" i="1"/>
  <c r="K87" i="1"/>
  <c r="F373" i="1"/>
  <c r="J373" i="1"/>
  <c r="F43" i="1"/>
  <c r="J43" i="1"/>
  <c r="J42" i="1" s="1"/>
  <c r="D75" i="1"/>
  <c r="D64" i="1" s="1"/>
  <c r="H75" i="1"/>
  <c r="H64" i="1" s="1"/>
  <c r="E92" i="1"/>
  <c r="E75" i="1" s="1"/>
  <c r="E64" i="1" s="1"/>
  <c r="G92" i="1"/>
  <c r="K92" i="1"/>
  <c r="F92" i="1"/>
  <c r="J92" i="1"/>
  <c r="L96" i="1"/>
  <c r="L92" i="1" s="1"/>
  <c r="I75" i="1"/>
  <c r="E379" i="1"/>
  <c r="E378" i="1" s="1"/>
  <c r="E373" i="1" s="1"/>
  <c r="G373" i="1"/>
  <c r="I379" i="1"/>
  <c r="I378" i="1" s="1"/>
  <c r="I373" i="1" s="1"/>
  <c r="I372" i="1" s="1"/>
  <c r="E100" i="1"/>
  <c r="D372" i="1"/>
  <c r="L412" i="1"/>
  <c r="L139" i="1" s="1"/>
  <c r="F139" i="1"/>
  <c r="L416" i="1"/>
  <c r="L143" i="1" s="1"/>
  <c r="F143" i="1"/>
  <c r="L410" i="1"/>
  <c r="L137" i="1" s="1"/>
  <c r="F137" i="1"/>
  <c r="L414" i="1"/>
  <c r="L141" i="1" s="1"/>
  <c r="F141" i="1"/>
  <c r="G135" i="1"/>
  <c r="K135" i="1"/>
  <c r="F142" i="1"/>
  <c r="F131" i="1"/>
  <c r="F133" i="1"/>
  <c r="I140" i="1"/>
  <c r="E149" i="1"/>
  <c r="E128" i="1" s="1"/>
  <c r="E127" i="1" s="1"/>
  <c r="E126" i="1" s="1"/>
  <c r="L420" i="1"/>
  <c r="L147" i="1" s="1"/>
  <c r="I422" i="1"/>
  <c r="I135" i="1"/>
  <c r="F140" i="1"/>
  <c r="K144" i="1"/>
  <c r="G13" i="1"/>
  <c r="J12" i="1"/>
  <c r="I12" i="1"/>
  <c r="D42" i="1"/>
  <c r="D13" i="1"/>
  <c r="D12" i="1" s="1"/>
  <c r="E12" i="1"/>
  <c r="H42" i="1"/>
  <c r="H12" i="1" s="1"/>
  <c r="I482" i="1"/>
  <c r="I233" i="1"/>
  <c r="I231" i="1" s="1"/>
  <c r="F30" i="1"/>
  <c r="F54" i="1"/>
  <c r="L54" i="1" s="1"/>
  <c r="L84" i="1"/>
  <c r="H117" i="1"/>
  <c r="H116" i="1" s="1"/>
  <c r="J65" i="1"/>
  <c r="E117" i="1"/>
  <c r="E116" i="1" s="1"/>
  <c r="D135" i="1"/>
  <c r="D128" i="1" s="1"/>
  <c r="D127" i="1" s="1"/>
  <c r="D126" i="1" s="1"/>
  <c r="D248" i="1"/>
  <c r="D247" i="1"/>
  <c r="I226" i="1"/>
  <c r="H250" i="1"/>
  <c r="H249" i="1" s="1"/>
  <c r="G56" i="1"/>
  <c r="G55" i="1" s="1"/>
  <c r="G42" i="1" s="1"/>
  <c r="K56" i="1"/>
  <c r="K55" i="1" s="1"/>
  <c r="K42" i="1" s="1"/>
  <c r="K12" i="1" s="1"/>
  <c r="G76" i="1"/>
  <c r="K76" i="1"/>
  <c r="F76" i="1"/>
  <c r="J76" i="1"/>
  <c r="G104" i="1"/>
  <c r="K104" i="1"/>
  <c r="F104" i="1"/>
  <c r="J104" i="1"/>
  <c r="F118" i="1"/>
  <c r="I117" i="1"/>
  <c r="I116" i="1" s="1"/>
  <c r="F120" i="1"/>
  <c r="L120" i="1" s="1"/>
  <c r="L122" i="1"/>
  <c r="H128" i="1"/>
  <c r="H127" i="1" s="1"/>
  <c r="H126" i="1" s="1"/>
  <c r="F269" i="1"/>
  <c r="F268" i="1" s="1"/>
  <c r="F372" i="1"/>
  <c r="J372" i="1"/>
  <c r="J371" i="1"/>
  <c r="F403" i="1"/>
  <c r="I130" i="1"/>
  <c r="L405" i="1"/>
  <c r="L132" i="1" s="1"/>
  <c r="F132" i="1"/>
  <c r="F84" i="1"/>
  <c r="F144" i="1"/>
  <c r="J144" i="1"/>
  <c r="J128" i="1" s="1"/>
  <c r="J127" i="1" s="1"/>
  <c r="J126" i="1" s="1"/>
  <c r="F196" i="1"/>
  <c r="L196" i="1" s="1"/>
  <c r="L197" i="1"/>
  <c r="F200" i="1"/>
  <c r="L200" i="1" s="1"/>
  <c r="L201" i="1"/>
  <c r="F204" i="1"/>
  <c r="L204" i="1" s="1"/>
  <c r="L205" i="1"/>
  <c r="F211" i="1"/>
  <c r="L211" i="1" s="1"/>
  <c r="F219" i="1"/>
  <c r="L219" i="1" s="1"/>
  <c r="D226" i="1"/>
  <c r="H226" i="1"/>
  <c r="F227" i="1"/>
  <c r="G226" i="1"/>
  <c r="I251" i="1"/>
  <c r="J250" i="1"/>
  <c r="L373" i="1"/>
  <c r="G371" i="1"/>
  <c r="G372" i="1"/>
  <c r="K371" i="1"/>
  <c r="K372" i="1"/>
  <c r="J117" i="1"/>
  <c r="J116" i="1" s="1"/>
  <c r="G149" i="1"/>
  <c r="G128" i="1" s="1"/>
  <c r="G127" i="1" s="1"/>
  <c r="G126" i="1" s="1"/>
  <c r="K149" i="1"/>
  <c r="K128" i="1" s="1"/>
  <c r="K127" i="1" s="1"/>
  <c r="K126" i="1" s="1"/>
  <c r="L193" i="1"/>
  <c r="L217" i="1"/>
  <c r="L225" i="1"/>
  <c r="L231" i="1"/>
  <c r="K250" i="1"/>
  <c r="L269" i="1"/>
  <c r="L268" i="1" s="1"/>
  <c r="L273" i="1"/>
  <c r="I348" i="1"/>
  <c r="I347" i="1" s="1"/>
  <c r="I346" i="1" s="1"/>
  <c r="I156" i="1"/>
  <c r="L418" i="1"/>
  <c r="F417" i="1"/>
  <c r="J181" i="1"/>
  <c r="I181" i="1" s="1"/>
  <c r="F191" i="1"/>
  <c r="L191" i="1" s="1"/>
  <c r="F215" i="1"/>
  <c r="L215" i="1" s="1"/>
  <c r="F223" i="1"/>
  <c r="L223" i="1" s="1"/>
  <c r="E226" i="1"/>
  <c r="E251" i="1"/>
  <c r="E250" i="1" s="1"/>
  <c r="H194" i="1"/>
  <c r="H181" i="1" s="1"/>
  <c r="F181" i="1" s="1"/>
  <c r="L181" i="1" s="1"/>
  <c r="L301" i="1"/>
  <c r="L328" i="1"/>
  <c r="L311" i="1" s="1"/>
  <c r="L335" i="1"/>
  <c r="H373" i="1"/>
  <c r="I417" i="1"/>
  <c r="I401" i="1" s="1"/>
  <c r="I400" i="1" s="1"/>
  <c r="I399" i="1" s="1"/>
  <c r="L457" i="1"/>
  <c r="L206" i="1" s="1"/>
  <c r="F295" i="1"/>
  <c r="I291" i="1"/>
  <c r="I279" i="1" s="1"/>
  <c r="K300" i="1"/>
  <c r="I477" i="1"/>
  <c r="F263" i="1"/>
  <c r="F262" i="1" s="1"/>
  <c r="F251" i="1" s="1"/>
  <c r="F273" i="1"/>
  <c r="L289" i="1"/>
  <c r="F288" i="1"/>
  <c r="J311" i="1"/>
  <c r="J300" i="1" s="1"/>
  <c r="D371" i="1"/>
  <c r="F409" i="1"/>
  <c r="I408" i="1"/>
  <c r="H432" i="1"/>
  <c r="F461" i="1"/>
  <c r="F298" i="1"/>
  <c r="F297" i="1" s="1"/>
  <c r="F320" i="1"/>
  <c r="F311" i="1" s="1"/>
  <c r="F300" i="1" s="1"/>
  <c r="I64" i="1" l="1"/>
  <c r="I11" i="1" s="1"/>
  <c r="I10" i="1" s="1"/>
  <c r="I300" i="1"/>
  <c r="J75" i="1"/>
  <c r="E249" i="1"/>
  <c r="D11" i="1"/>
  <c r="D9" i="1" s="1"/>
  <c r="L75" i="1"/>
  <c r="L64" i="1" s="1"/>
  <c r="H11" i="1"/>
  <c r="H9" i="1" s="1"/>
  <c r="E372" i="1"/>
  <c r="E371" i="1"/>
  <c r="G247" i="1"/>
  <c r="G248" i="1"/>
  <c r="D10" i="1"/>
  <c r="L56" i="1"/>
  <c r="G12" i="1"/>
  <c r="L288" i="1"/>
  <c r="L53" i="1"/>
  <c r="L52" i="1" s="1"/>
  <c r="H372" i="1"/>
  <c r="H371" i="1"/>
  <c r="L300" i="1"/>
  <c r="L417" i="1"/>
  <c r="L145" i="1"/>
  <c r="L144" i="1" s="1"/>
  <c r="K249" i="1"/>
  <c r="L372" i="1"/>
  <c r="I128" i="1"/>
  <c r="I127" i="1" s="1"/>
  <c r="I126" i="1" s="1"/>
  <c r="F75" i="1"/>
  <c r="F64" i="1" s="1"/>
  <c r="L409" i="1"/>
  <c r="F408" i="1"/>
  <c r="F136" i="1"/>
  <c r="F135" i="1" s="1"/>
  <c r="E248" i="1"/>
  <c r="E247" i="1"/>
  <c r="I250" i="1"/>
  <c r="I249" i="1" s="1"/>
  <c r="K75" i="1"/>
  <c r="K64" i="1" s="1"/>
  <c r="K11" i="1" s="1"/>
  <c r="H248" i="1"/>
  <c r="H247" i="1"/>
  <c r="J64" i="1"/>
  <c r="J11" i="1" s="1"/>
  <c r="L30" i="1"/>
  <c r="L29" i="1" s="1"/>
  <c r="F29" i="1"/>
  <c r="F279" i="1"/>
  <c r="F250" i="1" s="1"/>
  <c r="F249" i="1" s="1"/>
  <c r="L295" i="1"/>
  <c r="F59" i="1"/>
  <c r="F55" i="1" s="1"/>
  <c r="F291" i="1"/>
  <c r="J249" i="1"/>
  <c r="L227" i="1"/>
  <c r="L226" i="1" s="1"/>
  <c r="F226" i="1"/>
  <c r="L461" i="1"/>
  <c r="L210" i="1" s="1"/>
  <c r="F210" i="1"/>
  <c r="F401" i="1"/>
  <c r="F400" i="1" s="1"/>
  <c r="F399" i="1" s="1"/>
  <c r="L403" i="1"/>
  <c r="F130" i="1"/>
  <c r="F117" i="1"/>
  <c r="F116" i="1" s="1"/>
  <c r="L118" i="1"/>
  <c r="L117" i="1" s="1"/>
  <c r="L116" i="1" s="1"/>
  <c r="G75" i="1"/>
  <c r="G64" i="1" s="1"/>
  <c r="E11" i="1"/>
  <c r="F52" i="1"/>
  <c r="F42" i="1" s="1"/>
  <c r="I9" i="1" l="1"/>
  <c r="G11" i="1"/>
  <c r="H10" i="1"/>
  <c r="F248" i="1"/>
  <c r="F247" i="1"/>
  <c r="K10" i="1"/>
  <c r="K9" i="1"/>
  <c r="J9" i="1"/>
  <c r="J10" i="1"/>
  <c r="K247" i="1"/>
  <c r="K248" i="1"/>
  <c r="E10" i="1"/>
  <c r="E9" i="1"/>
  <c r="F128" i="1"/>
  <c r="F127" i="1" s="1"/>
  <c r="F126" i="1" s="1"/>
  <c r="I248" i="1"/>
  <c r="I247" i="1"/>
  <c r="L401" i="1"/>
  <c r="L400" i="1" s="1"/>
  <c r="L399" i="1" s="1"/>
  <c r="L130" i="1"/>
  <c r="L408" i="1"/>
  <c r="L136" i="1"/>
  <c r="L135" i="1" s="1"/>
  <c r="J248" i="1"/>
  <c r="J247" i="1"/>
  <c r="G10" i="1"/>
  <c r="G9" i="1"/>
  <c r="L59" i="1"/>
  <c r="L55" i="1" s="1"/>
  <c r="L42" i="1" s="1"/>
  <c r="L12" i="1" s="1"/>
  <c r="L11" i="1" s="1"/>
  <c r="L291" i="1"/>
  <c r="L279" i="1" s="1"/>
  <c r="L250" i="1" s="1"/>
  <c r="L249" i="1" s="1"/>
  <c r="F12" i="1"/>
  <c r="F11" i="1" s="1"/>
  <c r="L248" i="1" l="1"/>
  <c r="L247" i="1"/>
  <c r="L10" i="1"/>
  <c r="F10" i="1"/>
  <c r="F9" i="1"/>
  <c r="L128" i="1"/>
  <c r="L127" i="1" s="1"/>
  <c r="L126" i="1" s="1"/>
  <c r="L9" i="1" s="1"/>
  <c r="L194" i="1"/>
  <c r="I202" i="1"/>
  <c r="I194" i="1"/>
  <c r="L455" i="1"/>
  <c r="L445" i="1"/>
  <c r="F194" i="1"/>
  <c r="F445" i="1"/>
  <c r="I445" i="1"/>
  <c r="L442" i="1"/>
  <c r="L443" i="1"/>
  <c r="L448" i="1"/>
  <c r="F198" i="1"/>
  <c r="F371" i="1"/>
  <c r="I190" i="1"/>
  <c r="L456" i="1"/>
  <c r="L190" i="1"/>
  <c r="L450" i="1"/>
  <c r="F202" i="1"/>
  <c r="L454" i="1"/>
  <c r="I455" i="1"/>
  <c r="F455" i="1"/>
  <c r="I456" i="1"/>
  <c r="F456" i="1"/>
  <c r="F190" i="1"/>
  <c r="F432" i="1"/>
  <c r="I453" i="1"/>
  <c r="F453" i="1"/>
  <c r="L453" i="1"/>
  <c r="L202" i="1"/>
  <c r="I198" i="1"/>
  <c r="I432" i="1"/>
  <c r="I371" i="1"/>
  <c r="L452" i="1"/>
  <c r="F452" i="1"/>
  <c r="I452" i="1"/>
  <c r="I443" i="1"/>
  <c r="F443" i="1"/>
  <c r="L451" i="1"/>
  <c r="I441" i="1"/>
  <c r="F441" i="1"/>
  <c r="L441" i="1"/>
  <c r="L432" i="1"/>
  <c r="L371" i="1"/>
  <c r="I450" i="1"/>
  <c r="F450" i="1"/>
  <c r="I454" i="1"/>
  <c r="F454" i="1"/>
  <c r="I449" i="1"/>
  <c r="F449" i="1"/>
  <c r="L449" i="1"/>
  <c r="L198" i="1"/>
  <c r="L446" i="1"/>
  <c r="F446" i="1"/>
  <c r="I446" i="1"/>
  <c r="I451" i="1"/>
  <c r="F451" i="1"/>
  <c r="L444" i="1"/>
  <c r="I447" i="1"/>
  <c r="F447" i="1"/>
  <c r="L447" i="1"/>
  <c r="I442" i="1"/>
  <c r="F442" i="1"/>
  <c r="I448" i="1"/>
  <c r="F448" i="1"/>
  <c r="I444" i="1"/>
  <c r="F4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Borbei Terezia</author>
  </authors>
  <commentList>
    <comment ref="D371" authorId="0" shapeId="0" xr:uid="{42F25179-E7A5-41BD-916C-6BFE7D1CEF50}">
      <text>
        <r>
          <rPr>
            <b/>
            <sz val="8"/>
            <color indexed="81"/>
            <rFont val="Tahoma"/>
            <family val="2"/>
            <charset val="238"/>
          </rPr>
          <t>Borbei Terezia: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<sst xmlns="http://schemas.openxmlformats.org/spreadsheetml/2006/main" count="956" uniqueCount="483">
  <si>
    <t>CONTUL DE EXECUŢIE A BUGETULUI LOCAL- VENITURI</t>
  </si>
  <si>
    <t xml:space="preserve">                        la data de    31.12.2018</t>
  </si>
  <si>
    <t>-lei-</t>
  </si>
  <si>
    <t>cod 20</t>
  </si>
  <si>
    <t>Cod indicator</t>
  </si>
  <si>
    <t>Prevederi bugetare</t>
  </si>
  <si>
    <t xml:space="preserve">Drepturi         constatate                </t>
  </si>
  <si>
    <t>Stingeri</t>
  </si>
  <si>
    <t>Denumirea indicatorilor</t>
  </si>
  <si>
    <t>INITIALE</t>
  </si>
  <si>
    <t>DEFINITIVE</t>
  </si>
  <si>
    <t>Total,              din care:</t>
  </si>
  <si>
    <t>din anii precedenţi</t>
  </si>
  <si>
    <t>din anul curent</t>
  </si>
  <si>
    <t>Încasări realizate</t>
  </si>
  <si>
    <t>pe alte căi decât încasări</t>
  </si>
  <si>
    <t>Drepturi constatate de încasat</t>
  </si>
  <si>
    <t>A</t>
  </si>
  <si>
    <t>B</t>
  </si>
  <si>
    <t>3=4+5</t>
  </si>
  <si>
    <t>4</t>
  </si>
  <si>
    <t>5</t>
  </si>
  <si>
    <t>8=3-6-7</t>
  </si>
  <si>
    <t xml:space="preserve"> VENITURI – TOTAL(cod 
 00.02+00.15+00.16+00.17+45.02) </t>
  </si>
  <si>
    <t>00.01</t>
  </si>
  <si>
    <t xml:space="preserve">  VENITURI PROPRII (cod 00.02-11.02-
   37.02+00.15+00.16)</t>
  </si>
  <si>
    <t>48.02</t>
  </si>
  <si>
    <t xml:space="preserve">I. VENITURI CURENTE (cod 00.03+00.12) </t>
  </si>
  <si>
    <t>00.02</t>
  </si>
  <si>
    <t>A. VENITURI FISCALE (cod 00.04+06.02+00.09+00.10+00.11)</t>
  </si>
  <si>
    <t>00.03</t>
  </si>
  <si>
    <t>A1. IMPOZIT PE VENIT, PROFIT ŞI CÂŞTIGURI DIN CAPITAL (cod 00.05+00.06+00.07)</t>
  </si>
  <si>
    <t>00.04</t>
  </si>
  <si>
    <t xml:space="preserve"> A1.1. IMPOZIT PE VENIT, PROFIT ŞI CÂŞTIGURI DIN CAPITAL DE LA PERSOANE JURIDICE (cod 01.02)</t>
  </si>
  <si>
    <t>00.05</t>
  </si>
  <si>
    <t>Impozit pe profit  (cod 01.02.01)</t>
  </si>
  <si>
    <t>01.02</t>
  </si>
  <si>
    <t xml:space="preserve">     Impozit pe profit de la agenţii economici</t>
  </si>
  <si>
    <t>01.02.01</t>
  </si>
  <si>
    <t>A1.2. IMPOZIT PE VENIT, PROFIT ŞI CÂŞTIGURI DIN CAPITAL  DE LA PERSOANE FIZICE( cod 03.02+04.02)</t>
  </si>
  <si>
    <t>00.06</t>
  </si>
  <si>
    <t>Impozit pe venit (cod 03.02.17+ 03.02.18)</t>
  </si>
  <si>
    <t>03.02</t>
  </si>
  <si>
    <t>Impozit pe onorariul avocaţilor şi notarilor publici</t>
  </si>
  <si>
    <t>03.02.17</t>
  </si>
  <si>
    <r>
      <t>I</t>
    </r>
    <r>
      <rPr>
        <sz val="10"/>
        <rFont val="Arial"/>
        <family val="2"/>
        <charset val="238"/>
      </rPr>
      <t>mpozitul pe veniturile din transferul proprietăţilor imobiliare din patrimoniul personal</t>
    </r>
  </si>
  <si>
    <t>03.02.18</t>
  </si>
  <si>
    <t>Cote şi sume defalcate din impozitul pe venit                     (cod 04.02.01+04.02.04)</t>
  </si>
  <si>
    <t>04.02</t>
  </si>
  <si>
    <t xml:space="preserve">      Cote defalcate din impozitul pe venit</t>
  </si>
  <si>
    <t>04.02.01</t>
  </si>
  <si>
    <t xml:space="preserve">      Sume alocate din cotele defalcate din impozitul pe venit  pentru echilibrarea bugetelor locale</t>
  </si>
  <si>
    <t>04.02.04</t>
  </si>
  <si>
    <t>A1.3. ALTE IMPOZITE PE VENIT, PROFIT ŞI CÂŞTIGURI DIN CAPITAL(cod 05.02)</t>
  </si>
  <si>
    <t>00.07</t>
  </si>
  <si>
    <t>Alte impozite pe venit, profit şi câştiguri din capital de la persoane fizice (cod 05.02.50)</t>
  </si>
  <si>
    <t>05.02</t>
  </si>
  <si>
    <t xml:space="preserve">  Alte impozite pe venit, profit şi câştiguri din capital</t>
  </si>
  <si>
    <t>05.02.50</t>
  </si>
  <si>
    <t xml:space="preserve">A2 IMPOZIT PE SALARII -TOTAL  (cod 06.02)  - Restanţe anii anteriori -
    </t>
  </si>
  <si>
    <t>Impozit pe salarii - total (06.02.02)</t>
  </si>
  <si>
    <t>06.02</t>
  </si>
  <si>
    <t xml:space="preserve"> Cote defalcate din impozitul pe salarii - Restanţe anii anteriori-</t>
  </si>
  <si>
    <t>06.02.02</t>
  </si>
  <si>
    <t>A3. IMPOZITE ŞI TAXE PE PROPRIETATE (cod 07.02)</t>
  </si>
  <si>
    <t>00.09</t>
  </si>
  <si>
    <t>Impozite şi taxe pe proprietate                                    (cod 07.02.01la 07.02.03+07.02.50)</t>
  </si>
  <si>
    <t>07.02</t>
  </si>
  <si>
    <t xml:space="preserve">   Impozit şi taxă pe clădiri (cod 07.02.01.01+07.02.01.02)</t>
  </si>
  <si>
    <t>07.02.01</t>
  </si>
  <si>
    <t xml:space="preserve">      Impozit pe clădiri de la persoane fizice</t>
  </si>
  <si>
    <t>07.02.01.01</t>
  </si>
  <si>
    <t xml:space="preserve">      Impozit şi taxă  pe clădiri de la persoane juridice</t>
  </si>
  <si>
    <t>07.02.01.02</t>
  </si>
  <si>
    <t xml:space="preserve">
   Impozit şi taxă pe teren  (cod  07.02.02.01 la   
    07.02.02.03)</t>
  </si>
  <si>
    <t>07.02.02</t>
  </si>
  <si>
    <t xml:space="preserve">    Impozit pe terenuri de la persoane fizice</t>
  </si>
  <si>
    <t>07.02.02.01</t>
  </si>
  <si>
    <t xml:space="preserve">    Impozit şi taxă  pe teren  de la persoane juridice</t>
  </si>
  <si>
    <t>07.02.02.02</t>
  </si>
  <si>
    <t xml:space="preserve">    Impozitul pe terenul extravilan*)+Restanţe ani anteriori 
    din impozitul pe terenul agricol-</t>
  </si>
  <si>
    <t>07.02.02.03</t>
  </si>
  <si>
    <t xml:space="preserve">Taxe judiciare de timbru şi alte taxe de timbru </t>
  </si>
  <si>
    <t>07.02.03</t>
  </si>
  <si>
    <t>Alte impozite şi taxe pe proprietate</t>
  </si>
  <si>
    <t>07.02.50</t>
  </si>
  <si>
    <t>A4.IMPOZITE ŞI TAXE PE BUNURI ŞI SERVICII             (cod 11.02+12.02+15.02+16.02)</t>
  </si>
  <si>
    <t>00.10</t>
  </si>
  <si>
    <t>Sume defalcate din TVA (cod 11.02.01+11.02.02+11.02.05 la 11.02.07)</t>
  </si>
  <si>
    <t>11.02</t>
  </si>
  <si>
    <t xml:space="preserve">  Sume defalcate din taxa pe valoarea adăugată pentru finanţarea cheltuielilor descentralizate la nivelul judeţelor </t>
  </si>
  <si>
    <t>11.02.01</t>
  </si>
  <si>
    <t xml:space="preserve">  Sume defalcate din taxa pe valoarea adăugată pentru finanţarea cheltuielilor descentralizate la nivelul comunelor, oraşelor, municipiilor, sectoarelor  şi Municipiului Bucureşti</t>
  </si>
  <si>
    <t>11.02.02</t>
  </si>
  <si>
    <t xml:space="preserve"> Sume defalcate din taxa pe valoarea adaugată  pentru drumuri</t>
  </si>
  <si>
    <t>11.02.05</t>
  </si>
  <si>
    <t xml:space="preserve">   Sume defalcate din taxa pe valoarea adăugată  pentru echilibrarea bugetelor locale</t>
  </si>
  <si>
    <t>11.02.06</t>
  </si>
  <si>
    <t xml:space="preserve">    Sume defalcate din taxa pe valoarea adăugată pentru  Programul de dezvoltare a infrastructurii şi a bazelor sportive din spaţiul rural</t>
  </si>
  <si>
    <t>11.02.07</t>
  </si>
  <si>
    <t>Sume defalcate din taxa pe valoarea adaugata pentru finantarea invatamantului particular sau confesional acreditat</t>
  </si>
  <si>
    <t>11,02,09</t>
  </si>
  <si>
    <t>Alte impozite şi taxe generale pe bunuri şi servicii                           (cod 12.02.07)</t>
  </si>
  <si>
    <t>12.02</t>
  </si>
  <si>
    <t xml:space="preserve">    Taxe hoteliere</t>
  </si>
  <si>
    <t>12.02.07</t>
  </si>
  <si>
    <t>Taxe pe servicii specifice (cod 15.02.01+15.02.50)</t>
  </si>
  <si>
    <t>15.02</t>
  </si>
  <si>
    <t xml:space="preserve">     Impozit pe spectacole</t>
  </si>
  <si>
    <t>15.02.01</t>
  </si>
  <si>
    <t xml:space="preserve">     Alte taxe pe servicii specifice</t>
  </si>
  <si>
    <t>15.02.50</t>
  </si>
  <si>
    <t>Taxe pe utilizarea bunurilor, autorizarea utilizării bunurilor sau pe desfăşurarea de activităţi                     (cod 16.02.02+16.02.03+16.02.50)</t>
  </si>
  <si>
    <t>16.02</t>
  </si>
  <si>
    <t>Impozit pe mijloacele  de transport                                (cod 16.02.02.01+16.02.02.02)</t>
  </si>
  <si>
    <t>16.02.02</t>
  </si>
  <si>
    <t xml:space="preserve">    Impozit pe mijloacele de transport deţinute de persoane fizice</t>
  </si>
  <si>
    <t>16.02.02.01</t>
  </si>
  <si>
    <t xml:space="preserve">    Impozit pe  mijloacele de transport deţinute de persoane juridice</t>
  </si>
  <si>
    <t>16.02.02.02</t>
  </si>
  <si>
    <t>Taxe şi tarife pentru eliberarea de licenţe şi autorizaţii de funcţionare</t>
  </si>
  <si>
    <t>16.02.03</t>
  </si>
  <si>
    <t>Alte taxe pe utilizarea bunurilor, autorizarea utilizării bunurilor sau pe desfăşurarea de activităţi</t>
  </si>
  <si>
    <t>16.02.50</t>
  </si>
  <si>
    <t xml:space="preserve"> A6. ALTE IMPOZITE ŞI TAXE FISCALE (cod 18.02)</t>
  </si>
  <si>
    <t>00.11</t>
  </si>
  <si>
    <t>Alte impozite şi taxe fiscale (cod 18.02.50)</t>
  </si>
  <si>
    <t>18.02</t>
  </si>
  <si>
    <t xml:space="preserve">        Alte impozite şi taxe</t>
  </si>
  <si>
    <t>18.02.50</t>
  </si>
  <si>
    <t>C.   VENITURI NEFISCALE (cod 00.13+00.14)</t>
  </si>
  <si>
    <t>00.12</t>
  </si>
  <si>
    <t>C1.  VENITURI DIN PROPRIETATE (cod 30.02+31.02)</t>
  </si>
  <si>
    <t>00.13</t>
  </si>
  <si>
    <t>Venituri din proprietate (cod 30.02.01+30.02.03+30.02.05+30.02.08+ 30.02.50)</t>
  </si>
  <si>
    <t>30.02</t>
  </si>
  <si>
    <t>Vărsăminte din profitul net al regiilor autonome, societăţilor şi companiilor naţionale</t>
  </si>
  <si>
    <t>30.02.01</t>
  </si>
  <si>
    <t xml:space="preserve"> Restituiri de fonduri din finanţarea bugetară a anilor precedenţi</t>
  </si>
  <si>
    <t>30.02.03</t>
  </si>
  <si>
    <t xml:space="preserve"> Venituri din concesiuni şi închirieri</t>
  </si>
  <si>
    <t>30.02.05</t>
  </si>
  <si>
    <t xml:space="preserve"> Venituri din dividende  (cod 30.02.08.02)</t>
  </si>
  <si>
    <t>30.02.08</t>
  </si>
  <si>
    <t xml:space="preserve">      Venituri din dividende de la alţi plătitori</t>
  </si>
  <si>
    <t>30.02.08.02</t>
  </si>
  <si>
    <t>Alte venituri din proprietate</t>
  </si>
  <si>
    <t>30.02.50</t>
  </si>
  <si>
    <t>Venituri din dobânzi (cod 31.02.03)</t>
  </si>
  <si>
    <t>31.02</t>
  </si>
  <si>
    <t xml:space="preserve"> Alte venituri din dobânzi</t>
  </si>
  <si>
    <t>31.02.03</t>
  </si>
  <si>
    <t>C2.VÂNZĂRI DE BUNURI ŞI SERVICII                                   (cod 33.02+34.02+35.02+36.02+37.02)</t>
  </si>
  <si>
    <t>00.14</t>
  </si>
  <si>
    <t>Venituri din prestări de servicii şi alte activităţi                     (cod 33.02.08+33.02.10+33.02.12+33.02.24+33.02.27 +33.02.28+ 33.02.50)</t>
  </si>
  <si>
    <t>33.02</t>
  </si>
  <si>
    <t xml:space="preserve">  Venituri din prestări de servicii</t>
  </si>
  <si>
    <t>33.02.08</t>
  </si>
  <si>
    <t xml:space="preserve">  Contribuţia părinţilor sau susţinătorilor legali pentru întreţinerea copiilor în creşe</t>
  </si>
  <si>
    <t>33.02.10</t>
  </si>
  <si>
    <t xml:space="preserve">  Contribuţia persoanelor beneficiare ale cantinelor de ajutor social</t>
  </si>
  <si>
    <t>33.02.12</t>
  </si>
  <si>
    <t xml:space="preserve">  Taxe din activităţi cadastrale şi agricultură</t>
  </si>
  <si>
    <t>33.02.24</t>
  </si>
  <si>
    <t xml:space="preserve">   Contribuţia lunară a părinţilor pentru întreţinerea copiilor în unităţile de protecţie socială</t>
  </si>
  <si>
    <t>33.02.27</t>
  </si>
  <si>
    <t xml:space="preserve">   Venituri din recuperarea cheltuielilor de judecată, imputaţii şi despăgubiri</t>
  </si>
  <si>
    <t>33.02.28</t>
  </si>
  <si>
    <t xml:space="preserve">   Alte venituri din prestări de servicii şi alte activităţi</t>
  </si>
  <si>
    <t>33.02.50</t>
  </si>
  <si>
    <t>Venituri din taxe administrative, eliberări permise                   (cod 34.02.02+34.02.50)</t>
  </si>
  <si>
    <t>34.02</t>
  </si>
  <si>
    <t xml:space="preserve">  Taxe extrajudiciare de timbru</t>
  </si>
  <si>
    <t>34.02.02</t>
  </si>
  <si>
    <t xml:space="preserve">  Alte venituri din taxe administrative, eliberări permise</t>
  </si>
  <si>
    <t>34.02.50</t>
  </si>
  <si>
    <t>Amenzi, penalităţi şi confiscări                                                          (cod 35.02.01 la 35.02.03+35.02.50)</t>
  </si>
  <si>
    <t>35.02</t>
  </si>
  <si>
    <t xml:space="preserve">   Venituri din amenzi şi alte sancţiuni aplicate potrivit dispoziţiilor legale</t>
  </si>
  <si>
    <t>35.02.01</t>
  </si>
  <si>
    <t xml:space="preserve">    Penalităţi pentru nedepunerea sau depunerea cu întârziere declaraţiei de impozite şi taxe</t>
  </si>
  <si>
    <t>35.02.02</t>
  </si>
  <si>
    <t xml:space="preserve">   Încasări din valorificarea bunurilor confiscate, abandonate şi  alte sume constatate odată cu confiscarea potrivit legii</t>
  </si>
  <si>
    <t>35.02.03</t>
  </si>
  <si>
    <t xml:space="preserve">   Alte amenzi, penalităţi şi confiscări</t>
  </si>
  <si>
    <t>35.02.50</t>
  </si>
  <si>
    <t>Diverse venituri (cod 36.02.01+36.02.05+36.02.06 +36.02.07+36.02.11+36.02.50))</t>
  </si>
  <si>
    <t>36.02</t>
  </si>
  <si>
    <t>Venituri din aplicarea prescripţiei extinctive</t>
  </si>
  <si>
    <t>36.02.01</t>
  </si>
  <si>
    <t xml:space="preserve">   Vărsăminte din veniturile şi/sau disponibilităţile instituţiilor publice</t>
  </si>
  <si>
    <t>36.02.05</t>
  </si>
  <si>
    <t xml:space="preserve">   Taxe speciale</t>
  </si>
  <si>
    <t>36.02.06</t>
  </si>
  <si>
    <t xml:space="preserve">   Vărsăminte din amortizarea mijloacelor fixe</t>
  </si>
  <si>
    <t>36.02.07</t>
  </si>
  <si>
    <t xml:space="preserve">   Venituri din ajutoare de stat recuperate</t>
  </si>
  <si>
    <t>36.02.11</t>
  </si>
  <si>
    <t>Taxa de reabilitare termica 
(venituri de asociatii de propietari)</t>
  </si>
  <si>
    <t>36.02.23</t>
  </si>
  <si>
    <t>Contributia asociatiei de proprietari pentru lucrarile de reabilitare termica</t>
  </si>
  <si>
    <t>36.02.31</t>
  </si>
  <si>
    <t xml:space="preserve">Sume provenite din finantarea anilor precedenti </t>
  </si>
  <si>
    <t>36.02.32</t>
  </si>
  <si>
    <t>Sume provenite din finantarea anilor precedenti - Sectiunea de functionare</t>
  </si>
  <si>
    <t>36.02.32.03</t>
  </si>
  <si>
    <t>Sume provenite din finantarea anilor precedenti - Sectiunea de dezvoltare</t>
  </si>
  <si>
    <t>36.02.32.02</t>
  </si>
  <si>
    <t xml:space="preserve">    Alte venituri</t>
  </si>
  <si>
    <t>36.02.50</t>
  </si>
  <si>
    <t>Transferuri voluntare, altele decât subvenţiile                   (cod 37.02.01+37.02.03+37.02.04+37.02.50)</t>
  </si>
  <si>
    <t>37.02</t>
  </si>
  <si>
    <t xml:space="preserve">    Donaţii şi sponsorizări</t>
  </si>
  <si>
    <t>37.02.01</t>
  </si>
  <si>
    <t>Vărsăminte din secţiunea de funcţionare pentru finanţarea secţiunii de dezvoltare a bugetului local (cu semnul minus)</t>
  </si>
  <si>
    <t>37.02.03</t>
  </si>
  <si>
    <t>Vărsăminte din secţiunea de funcţionare</t>
  </si>
  <si>
    <t>37.02.04</t>
  </si>
  <si>
    <t xml:space="preserve">    Alte transferuri voluntare</t>
  </si>
  <si>
    <t>37.02.50</t>
  </si>
  <si>
    <t>II. VENITURI DIN CAPITAL (cod 39.02)</t>
  </si>
  <si>
    <t>00.15</t>
  </si>
  <si>
    <t>Venituri din valorificarea unor bunuri                                (cod 39.02.01+39.02.03+39.02.04+ 39.02.07+39.02.10)</t>
  </si>
  <si>
    <t>39.02</t>
  </si>
  <si>
    <t xml:space="preserve">  Venituri din valorificarea unor bunuri ale instituţiilor publice</t>
  </si>
  <si>
    <t>39.02.01</t>
  </si>
  <si>
    <t xml:space="preserve">  Venituri din vânzarea locuinţelor construite din fondurile statului</t>
  </si>
  <si>
    <t>39.02.03</t>
  </si>
  <si>
    <t xml:space="preserve">  Venituri din privatizare</t>
  </si>
  <si>
    <t>39.02.04</t>
  </si>
  <si>
    <t xml:space="preserve">  Venituri din vânzarea unor bunuri aparţinând domeniului privat al statului sau al unităţilor administrativ-teritoriale</t>
  </si>
  <si>
    <t>39.02.07</t>
  </si>
  <si>
    <t>Depozite speciale pentru construcţii de locuinţe</t>
  </si>
  <si>
    <t>39.02.10</t>
  </si>
  <si>
    <t>III.OPERAŢIUNI FINANCIARE (cod 40.02)</t>
  </si>
  <si>
    <t>00.16</t>
  </si>
  <si>
    <t>Încasări din rambursarea împrumuturilor acordate                   (cod 40.02.06+40.02.07+40.02.10+40.02.11+ 40.02.13+40.02.14+40.02.50)</t>
  </si>
  <si>
    <t>40.02</t>
  </si>
  <si>
    <t xml:space="preserve">  Încasări din rambursarea împrumuturilor pentru înfiinţarea unor instituţii şi servicii publice de interes local sau a unor activităţi finanţate integral din venituri proprii</t>
  </si>
  <si>
    <t>40.02.06</t>
  </si>
  <si>
    <t xml:space="preserve">  Încasări din rambursarea microcreditelor de la persoane fizice şi juridice</t>
  </si>
  <si>
    <t>40.02.07</t>
  </si>
  <si>
    <t xml:space="preserve">   Împrumuturi temporare din trezoreria statului </t>
  </si>
  <si>
    <t>40.02.10</t>
  </si>
  <si>
    <t xml:space="preserve">   Sume din excedentul anului precedent pentru acoperirea golurilor temporare de casă ale secţiunii de funcţionare</t>
  </si>
  <si>
    <t>40.02.11</t>
  </si>
  <si>
    <t>Sume din excedentul  anului precedent pentru acoperirea golurilor temporare de casă ale secţiunii de dezvoltare</t>
  </si>
  <si>
    <t>40.02.13</t>
  </si>
  <si>
    <t>Sume din excedentul bugetului local utilizate pentru finanţarea cheltuielilor secţiunii de dezvoltare</t>
  </si>
  <si>
    <t>40.02.14</t>
  </si>
  <si>
    <t>Sume decontare cereri de plata</t>
  </si>
  <si>
    <t>40.02.16</t>
  </si>
  <si>
    <t xml:space="preserve">   Încasări din rambursarea altor împrumuturi acordate </t>
  </si>
  <si>
    <t>40.02.50</t>
  </si>
  <si>
    <t xml:space="preserve">IV. SUBVENŢII (cod 00.18) </t>
  </si>
  <si>
    <t>00.17</t>
  </si>
  <si>
    <t>SUBVENŢII DE LA ALTE NIVELE ALE ADMINISTRAŢIEI PUBLICE (cod 42.02+43.02)</t>
  </si>
  <si>
    <t>00.18</t>
  </si>
  <si>
    <t xml:space="preserve">Subvenţii de la bugetul de stat(cod 42.02.01+42.02.03la 42.02.07+42.02.09+42.02.10+42.02.12 la 42.02.21+42.02.28+42.02.29+42.02.32 la 42.02.37+42.02.40 la 42.02.42+42.02.44 la 42.02.46)  </t>
  </si>
  <si>
    <t>42.02</t>
  </si>
  <si>
    <t xml:space="preserve">  Retehnologizarea centralelor termice şi electrice de termoficare</t>
  </si>
  <si>
    <t>42.02.01</t>
  </si>
  <si>
    <t>Investiţii finanţate parţial din împrumuturi externe</t>
  </si>
  <si>
    <t>42.02.03</t>
  </si>
  <si>
    <t>Aeroporturi de interes local</t>
  </si>
  <si>
    <t>42.02.04</t>
  </si>
  <si>
    <t xml:space="preserve">   Planuri şi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</si>
  <si>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</si>
  <si>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</si>
  <si>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</si>
  <si>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</si>
  <si>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</si>
  <si>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 xml:space="preserve">  Finanţarea programului de pietruire a drumurilor comunale şi alimentare cu apă a satelor (cod 42.02.09.01 la 42.02.09.03)</t>
  </si>
  <si>
    <t>42.02.09</t>
  </si>
  <si>
    <t xml:space="preserve">  Finanţarea subprogramului privind pietruirea, reabilitarea, modernizarea şi/sau asfaltarea  drumurilor de interes local clasate</t>
  </si>
  <si>
    <t>42.02.09.01</t>
  </si>
  <si>
    <t>Finanţarea subprogramului privind alimentarea cu apă a satelor</t>
  </si>
  <si>
    <t>42.02.09.02</t>
  </si>
  <si>
    <t>Finanţarea subprogramului privind canalizarea şi epurarea apelor uzate</t>
  </si>
  <si>
    <t>42.02.09.03</t>
  </si>
  <si>
    <t xml:space="preserve">  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</si>
  <si>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</si>
  <si>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</si>
  <si>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</si>
  <si>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 multianuale prioritare de mediu şi gospodărire a apelor</t>
  </si>
  <si>
    <t>42.02.13</t>
  </si>
  <si>
    <t>Finanţarea unor cheltuieli de capital ale unităţilor de învăţământ preuniversitar</t>
  </si>
  <si>
    <t>42.02.14</t>
  </si>
  <si>
    <t>Subvenţii primite din Fondul Naţional de Dezvoltare</t>
  </si>
  <si>
    <t>42.02.15</t>
  </si>
  <si>
    <t>Subvenţii de la bugetul de stat  către bugetele locale pentru finanţarea investiţiilor  în sănătate (cod 42.02.16.01 la 42.02.16.03)</t>
  </si>
  <si>
    <t>42.02.16</t>
  </si>
  <si>
    <t xml:space="preserve">Subvenţii de la bugetul de stat către bugetele locale pentru finanţarea aparaturii medicale şi echipamentelor de comunicaţii în urgenţă în sănătate 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</si>
  <si>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</si>
  <si>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</si>
  <si>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</si>
  <si>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</si>
  <si>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</si>
  <si>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Subvenţii pentru finalizarea lucrărilor de construcţie a aşezămintelor culturale</t>
  </si>
  <si>
    <t>42.02.17</t>
  </si>
  <si>
    <t>Subvenţii din veniturile proprii ale Ministerului Sănătăţii către bugetele locale pentru finanţarea investiţiilor în sănătate (cod 42.02.18.01 la 42.02.18.03)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</si>
  <si>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</si>
  <si>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</si>
  <si>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</si>
  <si>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</si>
  <si>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</si>
  <si>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</si>
  <si>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</si>
  <si>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asistenţă tehnică pentru  pregătirea proiectelor de investiţii publice finanţate prin Programul operaţional regional 2007-2013</t>
  </si>
  <si>
    <t>42.02.19</t>
  </si>
  <si>
    <t>Subvenţii de la bugetul de stat către bugetele locale necesare susţinerii derulării proiectelor finanţate din fonduri externe nerambursabile (FEN) postaderare</t>
  </si>
  <si>
    <t>42.02.20</t>
  </si>
  <si>
    <t xml:space="preserve">   Finanţarea drepturilor acordate persoanelor cu handicap</t>
  </si>
  <si>
    <t>42.02.21</t>
  </si>
  <si>
    <t xml:space="preserve">   Subvenţii primite din Fondul de Intervenţie</t>
  </si>
  <si>
    <t>42.02.28</t>
  </si>
  <si>
    <t xml:space="preserve">   Finanţarea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</si>
  <si>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</si>
  <si>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</si>
  <si>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</si>
  <si>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</si>
  <si>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</si>
  <si>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</si>
  <si>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</si>
  <si>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</si>
  <si>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</si>
  <si>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nou-nascuţi</t>
  </si>
  <si>
    <t>42.02.36</t>
  </si>
  <si>
    <t xml:space="preserve">Subvenţii de la bugetul de stat  către bugetele locale pentru finanţarea programelor de electrificare </t>
  </si>
  <si>
    <t>42.02.37</t>
  </si>
  <si>
    <t>Subvenţii de la bugetul de stat către bugetele locale  pentru realizarea obiectivelor de investiţii în turism</t>
  </si>
  <si>
    <t>42.02.40</t>
  </si>
  <si>
    <t>Subvenţii din bugetul de stat pentru finanţarea sănătăţii</t>
  </si>
  <si>
    <t>42.02.41</t>
  </si>
  <si>
    <t>Sume primite de la administraţiile locale în cadrul programelor FEGA implementate de APIA</t>
  </si>
  <si>
    <t>42.02.42</t>
  </si>
  <si>
    <t>Subvenţii din bugetul de stat pentru finanţarea camerelor agricole</t>
  </si>
  <si>
    <t>42.02.44</t>
  </si>
  <si>
    <t>Sume primite de administraţiile locale în cadrul programelor finanţate din Fondul Social European</t>
  </si>
  <si>
    <t>42.02.45</t>
  </si>
  <si>
    <t>Subvenţii de la bugetul de stat către bugetele locale pentru achitarea obligaţiilor restante ale centralelor de termoficare</t>
  </si>
  <si>
    <t>42.02.46</t>
  </si>
  <si>
    <t>Finantarea Programului National de Dezvoltare Locala</t>
  </si>
  <si>
    <t>42.02.65</t>
  </si>
  <si>
    <t>Subvenţii de la alte administraţii                                                      (cod 43.02.01 +43.02.04+43.02.07+ 43.02.08)</t>
  </si>
  <si>
    <t>43.02</t>
  </si>
  <si>
    <t xml:space="preserve">   Subvenţii primite de la bugetele consiliilor judeţene pentru protecţia copilului</t>
  </si>
  <si>
    <t>43.02.01</t>
  </si>
  <si>
    <t>Subvenţii de la bugetul asigurărilor pentru şomaj către bugetele locale, pentru finanţarea programelor pentru ocuparea temporară a forţei de muncă şi subvenţionarea locurilor de muncă</t>
  </si>
  <si>
    <t>43.02.04</t>
  </si>
  <si>
    <t>Subvenţii primite de la alte bugete locale pentru instituţiile de asistenţă socială pentru persoanele cu handicap</t>
  </si>
  <si>
    <t>43.02.07</t>
  </si>
  <si>
    <t>Subvenţii primite de la bugetele consiliilor locale şi judeţene pentru ajutoare în situaţii de extremă dificultate</t>
  </si>
  <si>
    <t>43.02.08</t>
  </si>
  <si>
    <t>Alte subventii de la administratia centrala</t>
  </si>
  <si>
    <t>43.02.20</t>
  </si>
  <si>
    <t xml:space="preserve">Subventii primite din bugetul judetului pentru clasele de invatamant special  organizate in cadrul unitatilor de invatamant de masa </t>
  </si>
  <si>
    <t>43.02.23</t>
  </si>
  <si>
    <t>Sume de la bugetul judetului pentru plata drepturilor de care beneficiaza copii cu cerinte educationale speciale integrati in invatamantul de masa</t>
  </si>
  <si>
    <t>43.02.30</t>
  </si>
  <si>
    <t>Sume alocate din bugetul ANCPI pentru finantarea lucrarilor de inregistrare sistematica din cadrul programului national de cadastru si carte funciara</t>
  </si>
  <si>
    <t>43.02.34</t>
  </si>
  <si>
    <t>Sume primite de la UE/alţi donatori  în contul plăţilor efectuate şi prefinanţări ( cod 45.02.01 la 45.02.05+45.02.07+45.02.08+45.02.15 la 45.02.18)</t>
  </si>
  <si>
    <t>45.02</t>
  </si>
  <si>
    <t xml:space="preserve">Fondul European de Dezvoltare Regională (cod 45.02.01.01 la 45.02.01.03) 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</si>
  <si>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</si>
  <si>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</si>
  <si>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</si>
  <si>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</si>
  <si>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</si>
  <si>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</si>
  <si>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</si>
  <si>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 (cod 45.02.02.01 la 45.02.02.03)</t>
  </si>
  <si>
    <t>45.02.02</t>
  </si>
  <si>
    <t>45.02.02.01</t>
  </si>
  <si>
    <t>45.02.02.02</t>
  </si>
  <si>
    <t>45.02.02.03</t>
  </si>
  <si>
    <t>Fondul de Coeziune   (cod 45.02.03.01 la 45.02.03.03)</t>
  </si>
  <si>
    <t>45.02.03</t>
  </si>
  <si>
    <t>45.02.03.01</t>
  </si>
  <si>
    <t>45.02.03.02</t>
  </si>
  <si>
    <t>45.02.03.03</t>
  </si>
  <si>
    <t>Fondul European Agricol de Dezvoltare Rurală (cod 45.02.04.01 la 45.02.04.03)</t>
  </si>
  <si>
    <t>45.02.04</t>
  </si>
  <si>
    <t>45.02.04.01</t>
  </si>
  <si>
    <t>45.02.04.02</t>
  </si>
  <si>
    <t>45.02.04.03</t>
  </si>
  <si>
    <t>Fondul European pentru Pescuit  (cod 45.02.05.01 la 45.02.05.03)</t>
  </si>
  <si>
    <t>45.02.05</t>
  </si>
  <si>
    <t>45.02.05.01</t>
  </si>
  <si>
    <t>45.02.05.02</t>
  </si>
  <si>
    <t>45.02.05.03</t>
  </si>
  <si>
    <t>Instrumentul de Asistenţă pentru Preaderare (cod 45.02.07.01 la 45.02.07.03)</t>
  </si>
  <si>
    <t>45.02.07</t>
  </si>
  <si>
    <t>45.02.07.01</t>
  </si>
  <si>
    <t>45.02.07.02</t>
  </si>
  <si>
    <t>45.02.07.03</t>
  </si>
  <si>
    <t>Instrumentul European de Vecinătate şi Parteneriat (cod 45.02.08.01 la 45.02.08.03)</t>
  </si>
  <si>
    <t>45.02.08</t>
  </si>
  <si>
    <t>45.02.08.01</t>
  </si>
  <si>
    <t>45.02.08.02</t>
  </si>
  <si>
    <t>45.02.08.03</t>
  </si>
  <si>
    <t>Programe comunitare finanţate în perioada 2007-2013 (cod 45.02.15.01 la 45.02.15.03)</t>
  </si>
  <si>
    <t>45.02.15</t>
  </si>
  <si>
    <t>45.02.15.01</t>
  </si>
  <si>
    <t>45.02.15.02</t>
  </si>
  <si>
    <t>45.02.15.03</t>
  </si>
  <si>
    <t>Alte facilităţi şi instrumente postaderare  (cod 45.02.16.01 la 45.02.16.03)</t>
  </si>
  <si>
    <t>45.02.16</t>
  </si>
  <si>
    <t>45.02.16.01</t>
  </si>
  <si>
    <t>45.02.16.02</t>
  </si>
  <si>
    <t>45.02.16.03</t>
  </si>
  <si>
    <t>Mecanismul financiar SEE (cod 45.02.17.01 la 45.02.17.03)</t>
  </si>
  <si>
    <t>45.02.17</t>
  </si>
  <si>
    <t>45.02.17.01</t>
  </si>
  <si>
    <t>45.02.17.02</t>
  </si>
  <si>
    <t>Sume primite în avans</t>
  </si>
  <si>
    <t>45.02.17.03</t>
  </si>
  <si>
    <t>Programul Norvegian pentru Creştere Economică şi Dezvoltare Durabilă(cod 45.02.18.01 la 45.02.18.03)</t>
  </si>
  <si>
    <t>45.02.18</t>
  </si>
  <si>
    <t>45.02.18.01</t>
  </si>
  <si>
    <t>45.02.18.02</t>
  </si>
  <si>
    <t>45.02.18.03</t>
  </si>
  <si>
    <t xml:space="preserve">Sume primite de la UE/alţi donatori  în contul plăţilor efectuate şi prefinanţări aferente cadrului financiar 2014 - 2020 </t>
  </si>
  <si>
    <t xml:space="preserve">Fondul European de Dezvoltare Regională (cod 48.02.01.01 la 48.02.01.03) </t>
  </si>
  <si>
    <t>48.02.01</t>
  </si>
  <si>
    <t>48.02.01.01</t>
  </si>
  <si>
    <t>48.02.01.02</t>
  </si>
  <si>
    <t>48.02.01.03</t>
  </si>
  <si>
    <t>Fondul Social European  (cod 48.02.02.01 la 48.02.02.03)</t>
  </si>
  <si>
    <t>48.02.02</t>
  </si>
  <si>
    <t>48.02.02.01</t>
  </si>
  <si>
    <t>48.02.02.02</t>
  </si>
  <si>
    <t>48.02.02.03</t>
  </si>
  <si>
    <t>VENITURILE SECŢIUNII DE FUNCŢIONARE (cod 00.02+00.16+00.17) - TOTAL</t>
  </si>
  <si>
    <t>VENITURI PROPRII (00.02-11.02-37.02+00.16)</t>
  </si>
  <si>
    <t xml:space="preserve">I.  VENITURI CURENTE (cod 00.03+00.12)    </t>
  </si>
  <si>
    <t>A. VENITURI FISCALE  (cod 00.04+06.02+00.09+00.10+00.11)</t>
  </si>
  <si>
    <t>A1.  IMPOZIT  PE VENIT, PROFIT ŞI CÂŞTIGURI DIN CAPITAL  (cod 00.05+00.06+00.07)</t>
  </si>
  <si>
    <t>A1.1.  IMPOZIT  PE VENIT, PROFIT ŞI CÂŞTIGURI DIN CAPITAL DE LA PERSOANE JURIDICE  (cod 01.02)</t>
  </si>
  <si>
    <t>Impozit pe profit        (cod 01.02.01)</t>
  </si>
  <si>
    <t xml:space="preserve"> A1.3. ALTE IMPOZITE PE VENIT, PROFIT ŞI CÂŞTIGURI DIN CAPITAL(cod 05.02)</t>
  </si>
  <si>
    <t xml:space="preserve">A2 IMPOZIT PE SALARII -TOTAL  (cod 06.02) - Restanţe anii anteriori-  </t>
  </si>
  <si>
    <t>Impozit şi taxă pe teren  (cod 07.02.02.01 la 07.02.02.03)</t>
  </si>
  <si>
    <t xml:space="preserve">    Impozitul pe terenul extravilan*)+Restanţe anii anteriori 
    din impozitul pe terenul agricol-</t>
  </si>
  <si>
    <t>Sume defalcate din TVA (cod 11.02.01+11.02.02+11.02.05+11.02.06)</t>
  </si>
  <si>
    <t xml:space="preserve"> Sume defalcate din taxa pe valoarea adăugată  pentru drumuri</t>
  </si>
  <si>
    <t>Venituri din proprietate (cod 30.02.01+ 30.02.03+30.02.05+30.02.08+30.02.50)</t>
  </si>
  <si>
    <t>Diverse venituri (cod 36.02.01+36.02.05+36.02.06+36.02.11+36.02.50)</t>
  </si>
  <si>
    <t>Transferuri voluntare, altele decât subvenţiile                   (cod 37.02.01+37.02.03+37.02.50)</t>
  </si>
  <si>
    <t>Vărsăminte din secţiunea de funcţionare pentru finanţarea secţiunii de dezvoltare a bugetului local ( cu semnul minus)</t>
  </si>
  <si>
    <t>Încasări din rambursarea împrumuturilor acordate                   (cod 40.02.06+40.02.07+40.02.10+40.02.11+ 40.02.50)</t>
  </si>
  <si>
    <t xml:space="preserve">  Încasari din rambursarea microcreditelor de la persoane fizice şi juridice</t>
  </si>
  <si>
    <t>IV. SUBVENŢII (cod 00.18)</t>
  </si>
  <si>
    <t xml:space="preserve">Subvenţii de la bugetul de stat (cod 42.02.21+42.02.28+42.02.32 la 42.02.37+42.02.41+ 42.02.42+42.02.44 la 42.02.46) </t>
  </si>
  <si>
    <t>VENITURILE SECŢIUNII DE DEZVOLTARE  (00.02+00.15+00.16+00.17+45.02)- TOTAL</t>
  </si>
  <si>
    <t>VENITURI PROPRII (cod 00.02-11.02-37.02+00.15+00.16)</t>
  </si>
  <si>
    <t>VENITURI CURENTE (cod 00.03+00.12)</t>
  </si>
  <si>
    <t>VENITURI FISCALE (cod 00.10)</t>
  </si>
  <si>
    <t>A4.IMPOZITE ŞI TAXE PE BUNURI ŞI SERVICII             (cod 11.02)</t>
  </si>
  <si>
    <t>Sume defalcate din TVA (11.02.07)</t>
  </si>
  <si>
    <t>VENITURI NEFISCALE (cod 00.14)</t>
  </si>
  <si>
    <t>C2.VÂNZĂRI DE BUNURI ŞI SERVICII                                   (cod 36.02+37.02)</t>
  </si>
  <si>
    <t>Diverse venituri (cod 36.02.07)</t>
  </si>
  <si>
    <t>Transferuri voluntare, altele decât subvenţiile 
(cod 37.02.04)</t>
  </si>
  <si>
    <t>Încasări din rambursarea împrumuturilor acordate                   (cod 40.02.13+40.02.14)</t>
  </si>
  <si>
    <t>SUBVENŢII DE LA ALTE NIVELE ALE ADMINISTRAŢIEI PUBLICE (cod 42.02)</t>
  </si>
  <si>
    <t xml:space="preserve">Subvenţii de la bugetul de stat(cod 42.02.01+42.02.03 la 42.02.07+42.02.09+42.02.10+42.02.12 la 42.02.20+42.02.29+42.02.40)  </t>
  </si>
  <si>
    <t xml:space="preserve">  Finanţarea programului de pietruire a drumurilor comunale şi alimentare cu apă a satelor (cod42.02.09.01 la 42.02.09.03)</t>
  </si>
  <si>
    <t xml:space="preserve">Subvenţii din veniturile proprii ale Ministerului Sănătăţii către bugetele locale pentru finanţarea investiţiilor în sănătate(cod 42.02.18.01 la 42.02.18.03) </t>
  </si>
  <si>
    <t xml:space="preserve"> Finanţarea lucrărilor de cadastru imobiliar</t>
  </si>
  <si>
    <t xml:space="preserve">Subventii de la bugetul de stat catre bugetele locale necesare sustinerii derularii proiectelor finantate din fonduri externe  nerambursabile (FEN) postaderare aferente perioadei de programare 2014-2020 </t>
  </si>
  <si>
    <t>42,02,69</t>
  </si>
  <si>
    <t>Sume primite de la UE/alţi donatori  în contul plăţilor efectuate şi prefinanţări  ( cod 45.02.01 la 45.02.05+45.02.07+45.02.08+45.02.15 la 45.02.18)</t>
  </si>
  <si>
    <t>ORDONATOR PRINCIPAL CREDITE</t>
  </si>
  <si>
    <t>DIRECTOR ECONOMIC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</si>
  <si>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</si>
  <si>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</si>
  <si>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</si>
  <si>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</si>
  <si>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Anexa nr. 1 la HCL nr. 81/25.04.2019</t>
  </si>
  <si>
    <t xml:space="preserve">Președinte de ședință </t>
  </si>
  <si>
    <t>Secretar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</si>
</sst>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5" tint="0.59999389629810485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1"/>
      <color indexed="61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</font>
    <font>
      <sz val="11"/>
      <color indexed="61"/>
      <name val="Arial"/>
      <family val="2"/>
      <charset val="238"/>
    </font>
    <font>
      <sz val="10"/>
      <name val="RomHelvetica"/>
    </font>
    <font>
      <sz val="10"/>
      <color theme="5" tint="0.59999389629810485"/>
      <name val="RomHelvetica"/>
      <charset val="238"/>
    </font>
    <font>
      <sz val="11"/>
      <color theme="5" tint="0.59999389629810485"/>
      <name val="Arial"/>
      <family val="2"/>
      <charset val="238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RomHelvetica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b/>
      <sz val="11"/>
      <name val="RomHelvetica"/>
    </font>
    <font>
      <b/>
      <sz val="11"/>
      <name val="RomHelvetica"/>
      <charset val="238"/>
    </font>
    <font>
      <sz val="11"/>
      <name val="RomHelvetica"/>
    </font>
    <font>
      <b/>
      <i/>
      <sz val="10"/>
      <name val="Arial"/>
      <family val="2"/>
    </font>
    <font>
      <b/>
      <i/>
      <sz val="11"/>
      <name val="RomHelvetica"/>
      <charset val="238"/>
    </font>
    <font>
      <i/>
      <sz val="11"/>
      <name val="RomHelvetica"/>
    </font>
    <font>
      <i/>
      <sz val="11"/>
      <name val="Arial"/>
      <family val="2"/>
      <charset val="238"/>
    </font>
    <font>
      <i/>
      <sz val="11"/>
      <name val="RomHelvetica"/>
      <charset val="238"/>
    </font>
    <font>
      <b/>
      <i/>
      <sz val="11"/>
      <name val="RomHelvetica"/>
    </font>
    <font>
      <sz val="8"/>
      <name val="Arial"/>
      <family val="2"/>
    </font>
    <font>
      <sz val="11"/>
      <name val="RomHelvetica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</font>
    <font>
      <i/>
      <sz val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i/>
      <sz val="11"/>
      <name val="Arial"/>
      <family val="2"/>
    </font>
    <font>
      <b/>
      <i/>
      <sz val="8"/>
      <name val="Arial"/>
      <family val="2"/>
    </font>
    <font>
      <b/>
      <sz val="11"/>
      <color indexed="61"/>
      <name val="Arial"/>
      <family val="2"/>
    </font>
    <font>
      <b/>
      <sz val="10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439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/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/>
    <xf numFmtId="0" fontId="9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0" fillId="0" borderId="0" xfId="0" applyNumberFormat="1" applyFont="1" applyAlignment="1">
      <alignment vertical="top" wrapText="1"/>
    </xf>
    <xf numFmtId="3" fontId="11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2" fillId="0" borderId="0" xfId="0" quotePrefix="1" applyNumberFormat="1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3" fillId="2" borderId="8" xfId="0" applyFont="1" applyFill="1" applyBorder="1"/>
    <xf numFmtId="0" fontId="12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16" fontId="15" fillId="0" borderId="14" xfId="0" quotePrefix="1" applyNumberFormat="1" applyFont="1" applyBorder="1" applyAlignment="1">
      <alignment horizontal="center" vertical="top" wrapText="1"/>
    </xf>
    <xf numFmtId="0" fontId="15" fillId="0" borderId="14" xfId="0" quotePrefix="1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18" xfId="0" applyFont="1" applyBorder="1" applyAlignment="1">
      <alignment horizontal="center"/>
    </xf>
    <xf numFmtId="0" fontId="7" fillId="3" borderId="17" xfId="0" applyFont="1" applyFill="1" applyBorder="1" applyAlignment="1">
      <alignment horizontal="center" vertical="center" wrapText="1"/>
    </xf>
    <xf numFmtId="3" fontId="18" fillId="3" borderId="14" xfId="0" applyNumberFormat="1" applyFont="1" applyFill="1" applyBorder="1" applyAlignment="1">
      <alignment vertical="top" wrapText="1"/>
    </xf>
    <xf numFmtId="0" fontId="7" fillId="5" borderId="17" xfId="0" applyFont="1" applyFill="1" applyBorder="1" applyAlignment="1">
      <alignment horizontal="center" vertical="center" wrapText="1"/>
    </xf>
    <xf numFmtId="49" fontId="7" fillId="5" borderId="14" xfId="0" applyNumberFormat="1" applyFont="1" applyFill="1" applyBorder="1" applyAlignment="1">
      <alignment horizontal="center" vertical="top" wrapText="1"/>
    </xf>
    <xf numFmtId="3" fontId="18" fillId="5" borderId="14" xfId="0" applyNumberFormat="1" applyFont="1" applyFill="1" applyBorder="1" applyAlignment="1">
      <alignment vertical="top" wrapText="1"/>
    </xf>
    <xf numFmtId="0" fontId="7" fillId="5" borderId="17" xfId="0" applyFont="1" applyFill="1" applyBorder="1" applyAlignment="1">
      <alignment horizontal="center" vertical="top" wrapText="1"/>
    </xf>
    <xf numFmtId="0" fontId="1" fillId="0" borderId="0" xfId="0" applyFont="1" applyBorder="1"/>
    <xf numFmtId="3" fontId="16" fillId="5" borderId="14" xfId="0" applyNumberFormat="1" applyFont="1" applyFill="1" applyBorder="1" applyAlignment="1">
      <alignment vertical="top"/>
    </xf>
    <xf numFmtId="3" fontId="18" fillId="5" borderId="18" xfId="0" applyNumberFormat="1" applyFont="1" applyFill="1" applyBorder="1" applyAlignment="1">
      <alignment vertical="top" wrapText="1"/>
    </xf>
    <xf numFmtId="0" fontId="7" fillId="5" borderId="14" xfId="0" applyFont="1" applyFill="1" applyBorder="1" applyAlignment="1">
      <alignment horizontal="center" vertical="top" wrapText="1"/>
    </xf>
    <xf numFmtId="3" fontId="19" fillId="5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vertical="top" wrapText="1"/>
    </xf>
    <xf numFmtId="3" fontId="19" fillId="6" borderId="14" xfId="0" applyNumberFormat="1" applyFont="1" applyFill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16" fontId="13" fillId="0" borderId="19" xfId="0" quotePrefix="1" applyNumberFormat="1" applyFont="1" applyBorder="1" applyAlignment="1">
      <alignment horizontal="center" vertical="top" wrapText="1"/>
    </xf>
    <xf numFmtId="16" fontId="13" fillId="0" borderId="19" xfId="0" applyNumberFormat="1" applyFont="1" applyBorder="1" applyAlignment="1">
      <alignment horizontal="center" vertical="top" wrapText="1"/>
    </xf>
    <xf numFmtId="3" fontId="20" fillId="7" borderId="19" xfId="0" applyNumberFormat="1" applyFont="1" applyFill="1" applyBorder="1" applyAlignment="1">
      <alignment vertical="top" wrapText="1"/>
    </xf>
    <xf numFmtId="16" fontId="13" fillId="5" borderId="14" xfId="0" applyNumberFormat="1" applyFont="1" applyFill="1" applyBorder="1" applyAlignment="1">
      <alignment horizontal="center" vertical="top" wrapText="1"/>
    </xf>
    <xf numFmtId="3" fontId="19" fillId="5" borderId="18" xfId="0" applyNumberFormat="1" applyFont="1" applyFill="1" applyBorder="1" applyAlignment="1">
      <alignment vertical="top" wrapText="1"/>
    </xf>
    <xf numFmtId="0" fontId="1" fillId="0" borderId="21" xfId="0" applyFont="1" applyBorder="1"/>
    <xf numFmtId="0" fontId="7" fillId="6" borderId="22" xfId="0" applyFont="1" applyFill="1" applyBorder="1" applyAlignment="1">
      <alignment vertical="top" wrapText="1"/>
    </xf>
    <xf numFmtId="49" fontId="7" fillId="6" borderId="14" xfId="0" applyNumberFormat="1" applyFont="1" applyFill="1" applyBorder="1" applyAlignment="1">
      <alignment horizontal="center" vertical="top" wrapText="1"/>
    </xf>
    <xf numFmtId="16" fontId="13" fillId="6" borderId="14" xfId="0" applyNumberFormat="1" applyFont="1" applyFill="1" applyBorder="1" applyAlignment="1">
      <alignment horizontal="center" vertical="top" wrapText="1"/>
    </xf>
    <xf numFmtId="0" fontId="13" fillId="0" borderId="22" xfId="0" applyFont="1" applyBorder="1" applyAlignment="1">
      <alignment vertical="top" wrapText="1"/>
    </xf>
    <xf numFmtId="16" fontId="13" fillId="0" borderId="14" xfId="0" applyNumberFormat="1" applyFont="1" applyBorder="1" applyAlignment="1">
      <alignment horizontal="center" vertical="top" wrapText="1"/>
    </xf>
    <xf numFmtId="3" fontId="20" fillId="7" borderId="14" xfId="0" applyNumberFormat="1" applyFont="1" applyFill="1" applyBorder="1" applyAlignment="1">
      <alignment vertical="top" wrapText="1"/>
    </xf>
    <xf numFmtId="3" fontId="20" fillId="0" borderId="14" xfId="0" applyNumberFormat="1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16" fontId="13" fillId="0" borderId="14" xfId="0" quotePrefix="1" applyNumberFormat="1" applyFont="1" applyBorder="1" applyAlignment="1">
      <alignment horizontal="center" vertical="top" wrapText="1"/>
    </xf>
    <xf numFmtId="0" fontId="7" fillId="6" borderId="9" xfId="0" applyFont="1" applyFill="1" applyBorder="1" applyAlignment="1">
      <alignment vertical="top" wrapText="1"/>
    </xf>
    <xf numFmtId="16" fontId="7" fillId="6" borderId="14" xfId="0" quotePrefix="1" applyNumberFormat="1" applyFont="1" applyFill="1" applyBorder="1" applyAlignment="1">
      <alignment horizontal="center" vertical="top" wrapText="1"/>
    </xf>
    <xf numFmtId="16" fontId="7" fillId="6" borderId="14" xfId="0" applyNumberFormat="1" applyFont="1" applyFill="1" applyBorder="1" applyAlignment="1">
      <alignment horizontal="center" vertical="top" wrapText="1"/>
    </xf>
    <xf numFmtId="3" fontId="18" fillId="6" borderId="14" xfId="0" applyNumberFormat="1" applyFont="1" applyFill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3" fontId="19" fillId="6" borderId="18" xfId="0" applyNumberFormat="1" applyFont="1" applyFill="1" applyBorder="1" applyAlignment="1">
      <alignment vertical="top" wrapText="1"/>
    </xf>
    <xf numFmtId="0" fontId="13" fillId="0" borderId="17" xfId="0" applyFont="1" applyBorder="1" applyAlignment="1">
      <alignment horizontal="centerContinuous" vertical="top" wrapText="1"/>
    </xf>
    <xf numFmtId="0" fontId="7" fillId="0" borderId="17" xfId="0" applyFont="1" applyBorder="1" applyAlignment="1">
      <alignment vertical="top" wrapText="1"/>
    </xf>
    <xf numFmtId="49" fontId="7" fillId="0" borderId="14" xfId="0" applyNumberFormat="1" applyFont="1" applyBorder="1" applyAlignment="1">
      <alignment horizontal="center" vertical="top" wrapText="1"/>
    </xf>
    <xf numFmtId="16" fontId="21" fillId="0" borderId="14" xfId="0" applyNumberFormat="1" applyFont="1" applyBorder="1" applyAlignment="1">
      <alignment horizontal="center" vertical="top" wrapText="1"/>
    </xf>
    <xf numFmtId="3" fontId="22" fillId="8" borderId="14" xfId="0" applyNumberFormat="1" applyFont="1" applyFill="1" applyBorder="1" applyAlignment="1">
      <alignment vertical="top" wrapText="1"/>
    </xf>
    <xf numFmtId="3" fontId="23" fillId="8" borderId="14" xfId="0" applyNumberFormat="1" applyFont="1" applyFill="1" applyBorder="1" applyAlignment="1">
      <alignment vertical="top" wrapText="1"/>
    </xf>
    <xf numFmtId="3" fontId="20" fillId="8" borderId="14" xfId="0" applyNumberFormat="1" applyFont="1" applyFill="1" applyBorder="1" applyAlignment="1">
      <alignment vertical="top" wrapText="1"/>
    </xf>
    <xf numFmtId="3" fontId="24" fillId="8" borderId="14" xfId="0" applyNumberFormat="1" applyFont="1" applyFill="1" applyBorder="1" applyAlignment="1">
      <alignment vertical="top"/>
    </xf>
    <xf numFmtId="3" fontId="20" fillId="8" borderId="18" xfId="0" applyNumberFormat="1" applyFont="1" applyFill="1" applyBorder="1" applyAlignment="1">
      <alignment vertical="top" wrapText="1"/>
    </xf>
    <xf numFmtId="0" fontId="7" fillId="9" borderId="17" xfId="0" applyFont="1" applyFill="1" applyBorder="1" applyAlignment="1">
      <alignment vertical="top" wrapText="1"/>
    </xf>
    <xf numFmtId="49" fontId="7" fillId="9" borderId="14" xfId="0" applyNumberFormat="1" applyFont="1" applyFill="1" applyBorder="1" applyAlignment="1">
      <alignment horizontal="center" vertical="top" wrapText="1"/>
    </xf>
    <xf numFmtId="16" fontId="21" fillId="9" borderId="14" xfId="0" applyNumberFormat="1" applyFont="1" applyFill="1" applyBorder="1" applyAlignment="1">
      <alignment horizontal="center" vertical="top" wrapText="1"/>
    </xf>
    <xf numFmtId="3" fontId="22" fillId="9" borderId="14" xfId="0" applyNumberFormat="1" applyFont="1" applyFill="1" applyBorder="1" applyAlignment="1">
      <alignment vertical="top" wrapText="1"/>
    </xf>
    <xf numFmtId="3" fontId="22" fillId="9" borderId="18" xfId="0" applyNumberFormat="1" applyFont="1" applyFill="1" applyBorder="1" applyAlignment="1">
      <alignment vertical="top" wrapText="1"/>
    </xf>
    <xf numFmtId="3" fontId="25" fillId="8" borderId="14" xfId="0" applyNumberFormat="1" applyFont="1" applyFill="1" applyBorder="1" applyAlignment="1">
      <alignment vertical="top" wrapText="1"/>
    </xf>
    <xf numFmtId="3" fontId="19" fillId="10" borderId="14" xfId="0" applyNumberFormat="1" applyFont="1" applyFill="1" applyBorder="1" applyAlignment="1">
      <alignment vertical="top" wrapText="1"/>
    </xf>
    <xf numFmtId="0" fontId="13" fillId="11" borderId="17" xfId="0" applyFont="1" applyFill="1" applyBorder="1" applyAlignment="1">
      <alignment vertical="top" wrapText="1"/>
    </xf>
    <xf numFmtId="16" fontId="13" fillId="11" borderId="14" xfId="0" quotePrefix="1" applyNumberFormat="1" applyFont="1" applyFill="1" applyBorder="1" applyAlignment="1">
      <alignment horizontal="center" vertical="top" wrapText="1"/>
    </xf>
    <xf numFmtId="16" fontId="7" fillId="11" borderId="14" xfId="0" applyNumberFormat="1" applyFont="1" applyFill="1" applyBorder="1" applyAlignment="1">
      <alignment horizontal="center" vertical="top" wrapText="1"/>
    </xf>
    <xf numFmtId="3" fontId="25" fillId="11" borderId="14" xfId="0" applyNumberFormat="1" applyFont="1" applyFill="1" applyBorder="1" applyAlignment="1">
      <alignment vertical="top" wrapText="1"/>
    </xf>
    <xf numFmtId="14" fontId="13" fillId="0" borderId="14" xfId="0" quotePrefix="1" applyNumberFormat="1" applyFont="1" applyBorder="1" applyAlignment="1">
      <alignment horizontal="center" vertical="top" wrapText="1"/>
    </xf>
    <xf numFmtId="14" fontId="13" fillId="0" borderId="14" xfId="0" applyNumberFormat="1" applyFont="1" applyBorder="1" applyAlignment="1">
      <alignment horizontal="center" vertical="top" wrapText="1"/>
    </xf>
    <xf numFmtId="0" fontId="21" fillId="11" borderId="17" xfId="0" applyFont="1" applyFill="1" applyBorder="1" applyAlignment="1">
      <alignment horizontal="center" vertical="center" wrapText="1"/>
    </xf>
    <xf numFmtId="3" fontId="26" fillId="11" borderId="14" xfId="0" applyNumberFormat="1" applyFont="1" applyFill="1" applyBorder="1" applyAlignment="1">
      <alignment horizontal="right" vertical="center" wrapText="1"/>
    </xf>
    <xf numFmtId="3" fontId="26" fillId="11" borderId="18" xfId="0" applyNumberFormat="1" applyFont="1" applyFill="1" applyBorder="1" applyAlignment="1">
      <alignment horizontal="right" vertical="center" wrapText="1"/>
    </xf>
    <xf numFmtId="0" fontId="27" fillId="0" borderId="17" xfId="0" applyFont="1" applyBorder="1" applyAlignment="1">
      <alignment vertical="top" wrapText="1"/>
    </xf>
    <xf numFmtId="0" fontId="13" fillId="0" borderId="14" xfId="0" quotePrefix="1" applyFont="1" applyBorder="1" applyAlignment="1">
      <alignment horizontal="center" vertical="top" wrapText="1"/>
    </xf>
    <xf numFmtId="0" fontId="13" fillId="0" borderId="23" xfId="0" applyFont="1" applyBorder="1" applyAlignment="1">
      <alignment vertical="top" wrapText="1"/>
    </xf>
    <xf numFmtId="1" fontId="13" fillId="0" borderId="14" xfId="0" quotePrefix="1" applyNumberFormat="1" applyFont="1" applyBorder="1" applyAlignment="1">
      <alignment horizontal="center" vertical="top" wrapText="1"/>
    </xf>
    <xf numFmtId="0" fontId="7" fillId="6" borderId="17" xfId="0" applyFont="1" applyFill="1" applyBorder="1" applyAlignment="1">
      <alignment horizontal="left" vertical="top" wrapText="1"/>
    </xf>
    <xf numFmtId="0" fontId="7" fillId="6" borderId="14" xfId="0" quotePrefix="1" applyFont="1" applyFill="1" applyBorder="1" applyAlignment="1">
      <alignment horizontal="center" vertical="top" wrapText="1"/>
    </xf>
    <xf numFmtId="0" fontId="7" fillId="6" borderId="14" xfId="0" applyFont="1" applyFill="1" applyBorder="1" applyAlignment="1">
      <alignment horizontal="center" vertical="top" wrapText="1"/>
    </xf>
    <xf numFmtId="3" fontId="19" fillId="6" borderId="14" xfId="0" applyNumberFormat="1" applyFont="1" applyFill="1" applyBorder="1" applyAlignment="1">
      <alignment horizontal="right" vertical="top" wrapText="1"/>
    </xf>
    <xf numFmtId="3" fontId="19" fillId="6" borderId="18" xfId="0" applyNumberFormat="1" applyFont="1" applyFill="1" applyBorder="1" applyAlignment="1">
      <alignment horizontal="right" vertical="top" wrapText="1"/>
    </xf>
    <xf numFmtId="3" fontId="19" fillId="7" borderId="14" xfId="0" applyNumberFormat="1" applyFont="1" applyFill="1" applyBorder="1" applyAlignment="1">
      <alignment vertical="top" wrapText="1"/>
    </xf>
    <xf numFmtId="3" fontId="20" fillId="7" borderId="18" xfId="0" applyNumberFormat="1" applyFont="1" applyFill="1" applyBorder="1" applyAlignment="1">
      <alignment vertical="top" wrapText="1"/>
    </xf>
    <xf numFmtId="3" fontId="20" fillId="7" borderId="14" xfId="0" applyNumberFormat="1" applyFont="1" applyFill="1" applyBorder="1" applyAlignment="1">
      <alignment horizontal="right" vertical="center" wrapText="1"/>
    </xf>
    <xf numFmtId="3" fontId="20" fillId="12" borderId="14" xfId="0" applyNumberFormat="1" applyFont="1" applyFill="1" applyBorder="1" applyAlignment="1">
      <alignment horizontal="right" vertical="center" wrapText="1"/>
    </xf>
    <xf numFmtId="3" fontId="20" fillId="7" borderId="18" xfId="0" applyNumberFormat="1" applyFont="1" applyFill="1" applyBorder="1" applyAlignment="1">
      <alignment horizontal="right" vertical="center" wrapText="1"/>
    </xf>
    <xf numFmtId="3" fontId="18" fillId="6" borderId="14" xfId="0" applyNumberFormat="1" applyFont="1" applyFill="1" applyBorder="1" applyAlignment="1">
      <alignment horizontal="right" vertical="center" wrapText="1"/>
    </xf>
    <xf numFmtId="3" fontId="18" fillId="6" borderId="18" xfId="0" applyNumberFormat="1" applyFont="1" applyFill="1" applyBorder="1" applyAlignment="1">
      <alignment horizontal="right" vertical="center" wrapText="1"/>
    </xf>
    <xf numFmtId="0" fontId="21" fillId="0" borderId="17" xfId="0" applyFont="1" applyBorder="1" applyAlignment="1">
      <alignment vertical="top" wrapText="1"/>
    </xf>
    <xf numFmtId="0" fontId="21" fillId="0" borderId="14" xfId="0" quotePrefix="1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3" fontId="26" fillId="7" borderId="14" xfId="0" applyNumberFormat="1" applyFont="1" applyFill="1" applyBorder="1" applyAlignment="1">
      <alignment horizontal="right" vertical="center" wrapText="1"/>
    </xf>
    <xf numFmtId="3" fontId="26" fillId="7" borderId="18" xfId="0" applyNumberFormat="1" applyFont="1" applyFill="1" applyBorder="1" applyAlignment="1">
      <alignment horizontal="right" vertical="center" wrapText="1"/>
    </xf>
    <xf numFmtId="3" fontId="20" fillId="0" borderId="14" xfId="0" applyNumberFormat="1" applyFont="1" applyBorder="1" applyAlignment="1">
      <alignment horizontal="right" vertical="center" wrapText="1"/>
    </xf>
    <xf numFmtId="3" fontId="28" fillId="0" borderId="14" xfId="0" applyNumberFormat="1" applyFont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3" fontId="28" fillId="7" borderId="14" xfId="0" applyNumberFormat="1" applyFont="1" applyFill="1" applyBorder="1" applyAlignment="1">
      <alignment vertical="top" wrapText="1"/>
    </xf>
    <xf numFmtId="16" fontId="13" fillId="0" borderId="17" xfId="0" applyNumberFormat="1" applyFont="1" applyBorder="1" applyAlignment="1">
      <alignment vertical="top" wrapText="1"/>
    </xf>
    <xf numFmtId="0" fontId="13" fillId="0" borderId="14" xfId="0" applyFont="1" applyBorder="1" applyAlignment="1">
      <alignment horizontal="center" vertical="top" wrapText="1"/>
    </xf>
    <xf numFmtId="3" fontId="18" fillId="6" borderId="18" xfId="0" applyNumberFormat="1" applyFont="1" applyFill="1" applyBorder="1" applyAlignment="1">
      <alignment vertical="top" wrapText="1"/>
    </xf>
    <xf numFmtId="3" fontId="20" fillId="12" borderId="14" xfId="0" applyNumberFormat="1" applyFont="1" applyFill="1" applyBorder="1" applyAlignment="1">
      <alignment vertical="top" wrapText="1"/>
    </xf>
    <xf numFmtId="0" fontId="13" fillId="6" borderId="14" xfId="0" applyFont="1" applyFill="1" applyBorder="1" applyAlignment="1">
      <alignment horizontal="center" vertical="top" wrapText="1"/>
    </xf>
    <xf numFmtId="14" fontId="13" fillId="0" borderId="14" xfId="0" applyNumberFormat="1" applyFont="1" applyFill="1" applyBorder="1" applyAlignment="1">
      <alignment horizontal="center" vertical="top" wrapText="1"/>
    </xf>
    <xf numFmtId="3" fontId="20" fillId="0" borderId="12" xfId="0" applyNumberFormat="1" applyFont="1" applyBorder="1" applyAlignment="1">
      <alignment vertical="top" wrapText="1"/>
    </xf>
    <xf numFmtId="3" fontId="20" fillId="7" borderId="12" xfId="0" applyNumberFormat="1" applyFont="1" applyFill="1" applyBorder="1" applyAlignment="1">
      <alignment vertical="top" wrapText="1"/>
    </xf>
    <xf numFmtId="0" fontId="29" fillId="13" borderId="17" xfId="0" applyFont="1" applyFill="1" applyBorder="1" applyAlignment="1">
      <alignment vertical="top" wrapText="1"/>
    </xf>
    <xf numFmtId="14" fontId="29" fillId="13" borderId="14" xfId="0" applyNumberFormat="1" applyFont="1" applyFill="1" applyBorder="1" applyAlignment="1">
      <alignment horizontal="center" vertical="top" wrapText="1"/>
    </xf>
    <xf numFmtId="3" fontId="22" fillId="13" borderId="12" xfId="0" applyNumberFormat="1" applyFont="1" applyFill="1" applyBorder="1" applyAlignment="1">
      <alignment vertical="top" wrapText="1"/>
    </xf>
    <xf numFmtId="14" fontId="7" fillId="6" borderId="14" xfId="0" quotePrefix="1" applyNumberFormat="1" applyFont="1" applyFill="1" applyBorder="1" applyAlignment="1">
      <alignment horizontal="center" vertical="top" wrapText="1"/>
    </xf>
    <xf numFmtId="14" fontId="13" fillId="6" borderId="14" xfId="0" applyNumberFormat="1" applyFont="1" applyFill="1" applyBorder="1" applyAlignment="1">
      <alignment horizontal="center" vertical="top" wrapText="1"/>
    </xf>
    <xf numFmtId="3" fontId="20" fillId="0" borderId="14" xfId="0" applyNumberFormat="1" applyFont="1" applyFill="1" applyBorder="1" applyAlignment="1">
      <alignment vertical="top" wrapText="1"/>
    </xf>
    <xf numFmtId="0" fontId="7" fillId="5" borderId="17" xfId="0" applyFont="1" applyFill="1" applyBorder="1" applyAlignment="1">
      <alignment horizontal="left" vertical="top" wrapText="1" indent="2"/>
    </xf>
    <xf numFmtId="3" fontId="17" fillId="5" borderId="14" xfId="0" applyNumberFormat="1" applyFont="1" applyFill="1" applyBorder="1"/>
    <xf numFmtId="3" fontId="17" fillId="5" borderId="18" xfId="0" applyNumberFormat="1" applyFont="1" applyFill="1" applyBorder="1"/>
    <xf numFmtId="0" fontId="13" fillId="0" borderId="14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3" fontId="19" fillId="5" borderId="14" xfId="0" applyNumberFormat="1" applyFont="1" applyFill="1" applyBorder="1" applyAlignment="1">
      <alignment horizontal="right" vertical="top" wrapText="1"/>
    </xf>
    <xf numFmtId="3" fontId="19" fillId="5" borderId="18" xfId="0" applyNumberFormat="1" applyFont="1" applyFill="1" applyBorder="1" applyAlignment="1">
      <alignment horizontal="right" vertical="top" wrapText="1"/>
    </xf>
    <xf numFmtId="0" fontId="7" fillId="6" borderId="17" xfId="0" applyFont="1" applyFill="1" applyBorder="1" applyAlignment="1">
      <alignment horizontal="center" vertical="top" wrapText="1"/>
    </xf>
    <xf numFmtId="3" fontId="20" fillId="0" borderId="18" xfId="0" applyNumberFormat="1" applyFont="1" applyBorder="1" applyAlignment="1">
      <alignment vertical="top" wrapText="1"/>
    </xf>
    <xf numFmtId="0" fontId="13" fillId="0" borderId="14" xfId="0" quotePrefix="1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4" xfId="0" quotePrefix="1" applyFont="1" applyFill="1" applyBorder="1" applyAlignment="1">
      <alignment horizontal="center" wrapText="1"/>
    </xf>
    <xf numFmtId="3" fontId="17" fillId="5" borderId="14" xfId="0" applyNumberFormat="1" applyFont="1" applyFill="1" applyBorder="1" applyAlignment="1">
      <alignment horizontal="right" vertical="top" wrapText="1"/>
    </xf>
    <xf numFmtId="3" fontId="17" fillId="5" borderId="18" xfId="0" applyNumberFormat="1" applyFont="1" applyFill="1" applyBorder="1" applyAlignment="1">
      <alignment horizontal="right" vertical="top" wrapText="1"/>
    </xf>
    <xf numFmtId="3" fontId="18" fillId="5" borderId="14" xfId="0" applyNumberFormat="1" applyFont="1" applyFill="1" applyBorder="1" applyAlignment="1">
      <alignment horizontal="right" vertical="top" wrapText="1"/>
    </xf>
    <xf numFmtId="3" fontId="18" fillId="5" borderId="18" xfId="0" applyNumberFormat="1" applyFont="1" applyFill="1" applyBorder="1" applyAlignment="1">
      <alignment horizontal="right" vertical="top" wrapText="1"/>
    </xf>
    <xf numFmtId="0" fontId="30" fillId="9" borderId="17" xfId="0" applyFont="1" applyFill="1" applyBorder="1" applyAlignment="1">
      <alignment vertical="top" wrapText="1"/>
    </xf>
    <xf numFmtId="0" fontId="7" fillId="9" borderId="14" xfId="0" quotePrefix="1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3" fontId="19" fillId="9" borderId="14" xfId="0" applyNumberFormat="1" applyFont="1" applyFill="1" applyBorder="1" applyAlignment="1">
      <alignment horizontal="right" vertical="top" wrapText="1"/>
    </xf>
    <xf numFmtId="3" fontId="20" fillId="0" borderId="14" xfId="0" applyNumberFormat="1" applyFont="1" applyBorder="1" applyAlignment="1">
      <alignment horizontal="right" vertical="top" wrapText="1"/>
    </xf>
    <xf numFmtId="0" fontId="13" fillId="14" borderId="17" xfId="0" applyFont="1" applyFill="1" applyBorder="1" applyAlignment="1">
      <alignment vertical="top" wrapText="1"/>
    </xf>
    <xf numFmtId="0" fontId="13" fillId="14" borderId="14" xfId="0" quotePrefix="1" applyFont="1" applyFill="1" applyBorder="1" applyAlignment="1">
      <alignment horizontal="center" vertical="top" wrapText="1"/>
    </xf>
    <xf numFmtId="0" fontId="13" fillId="14" borderId="14" xfId="0" applyFont="1" applyFill="1" applyBorder="1" applyAlignment="1">
      <alignment horizontal="center" vertical="top" wrapText="1"/>
    </xf>
    <xf numFmtId="3" fontId="25" fillId="14" borderId="14" xfId="0" applyNumberFormat="1" applyFont="1" applyFill="1" applyBorder="1" applyAlignment="1">
      <alignment horizontal="right" vertical="top" wrapText="1"/>
    </xf>
    <xf numFmtId="3" fontId="25" fillId="14" borderId="18" xfId="0" applyNumberFormat="1" applyFont="1" applyFill="1" applyBorder="1" applyAlignment="1">
      <alignment horizontal="right" vertical="top" wrapText="1"/>
    </xf>
    <xf numFmtId="0" fontId="13" fillId="0" borderId="17" xfId="0" applyFont="1" applyBorder="1" applyAlignment="1">
      <alignment vertical="top"/>
    </xf>
    <xf numFmtId="0" fontId="31" fillId="14" borderId="17" xfId="0" applyFont="1" applyFill="1" applyBorder="1" applyAlignment="1">
      <alignment vertical="top" wrapText="1"/>
    </xf>
    <xf numFmtId="0" fontId="31" fillId="14" borderId="14" xfId="0" applyFont="1" applyFill="1" applyBorder="1" applyAlignment="1">
      <alignment horizontal="center" vertical="top" wrapText="1"/>
    </xf>
    <xf numFmtId="3" fontId="23" fillId="14" borderId="14" xfId="0" applyNumberFormat="1" applyFont="1" applyFill="1" applyBorder="1" applyAlignment="1">
      <alignment horizontal="right" vertical="top" wrapText="1"/>
    </xf>
    <xf numFmtId="3" fontId="23" fillId="14" borderId="18" xfId="0" applyNumberFormat="1" applyFont="1" applyFill="1" applyBorder="1" applyAlignment="1">
      <alignment horizontal="right" vertical="top" wrapText="1"/>
    </xf>
    <xf numFmtId="3" fontId="20" fillId="0" borderId="14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/>
    <xf numFmtId="0" fontId="1" fillId="0" borderId="0" xfId="0" applyFont="1" applyFill="1"/>
    <xf numFmtId="3" fontId="20" fillId="7" borderId="14" xfId="0" applyNumberFormat="1" applyFont="1" applyFill="1" applyBorder="1" applyAlignment="1">
      <alignment horizontal="right" vertical="top" wrapText="1"/>
    </xf>
    <xf numFmtId="0" fontId="13" fillId="7" borderId="17" xfId="0" applyFont="1" applyFill="1" applyBorder="1" applyAlignment="1">
      <alignment vertical="top" wrapText="1"/>
    </xf>
    <xf numFmtId="0" fontId="7" fillId="6" borderId="14" xfId="0" quotePrefix="1" applyFont="1" applyFill="1" applyBorder="1" applyAlignment="1">
      <alignment horizontal="center" wrapText="1"/>
    </xf>
    <xf numFmtId="0" fontId="7" fillId="6" borderId="14" xfId="0" applyFont="1" applyFill="1" applyBorder="1" applyAlignment="1">
      <alignment horizontal="center" wrapText="1"/>
    </xf>
    <xf numFmtId="0" fontId="13" fillId="0" borderId="24" xfId="0" applyFont="1" applyBorder="1" applyAlignment="1">
      <alignment vertical="top" wrapText="1"/>
    </xf>
    <xf numFmtId="0" fontId="13" fillId="0" borderId="19" xfId="0" applyFont="1" applyBorder="1" applyAlignment="1">
      <alignment horizontal="center" wrapText="1"/>
    </xf>
    <xf numFmtId="0" fontId="13" fillId="0" borderId="12" xfId="0" applyFont="1" applyFill="1" applyBorder="1" applyAlignment="1">
      <alignment wrapText="1"/>
    </xf>
    <xf numFmtId="0" fontId="13" fillId="0" borderId="14" xfId="0" applyFont="1" applyFill="1" applyBorder="1" applyAlignment="1">
      <alignment horizontal="center" wrapText="1"/>
    </xf>
    <xf numFmtId="49" fontId="13" fillId="0" borderId="14" xfId="0" applyNumberFormat="1" applyFont="1" applyFill="1" applyBorder="1" applyAlignment="1">
      <alignment wrapText="1"/>
    </xf>
    <xf numFmtId="49" fontId="13" fillId="0" borderId="19" xfId="0" applyNumberFormat="1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7" fillId="11" borderId="17" xfId="0" applyFont="1" applyFill="1" applyBorder="1" applyAlignment="1">
      <alignment vertical="top" wrapText="1"/>
    </xf>
    <xf numFmtId="0" fontId="7" fillId="11" borderId="14" xfId="0" applyFont="1" applyFill="1" applyBorder="1" applyAlignment="1">
      <alignment horizontal="center" wrapText="1"/>
    </xf>
    <xf numFmtId="3" fontId="18" fillId="11" borderId="14" xfId="0" applyNumberFormat="1" applyFont="1" applyFill="1" applyBorder="1" applyAlignment="1">
      <alignment horizontal="right" vertical="top" wrapText="1"/>
    </xf>
    <xf numFmtId="3" fontId="18" fillId="11" borderId="18" xfId="0" applyNumberFormat="1" applyFont="1" applyFill="1" applyBorder="1" applyAlignment="1">
      <alignment horizontal="right" vertical="top" wrapText="1"/>
    </xf>
    <xf numFmtId="3" fontId="20" fillId="15" borderId="14" xfId="0" applyNumberFormat="1" applyFont="1" applyFill="1" applyBorder="1" applyAlignment="1">
      <alignment vertical="top" wrapText="1"/>
    </xf>
    <xf numFmtId="3" fontId="20" fillId="11" borderId="14" xfId="0" applyNumberFormat="1" applyFont="1" applyFill="1" applyBorder="1" applyAlignment="1">
      <alignment vertical="top" wrapText="1"/>
    </xf>
    <xf numFmtId="3" fontId="20" fillId="0" borderId="19" xfId="0" applyNumberFormat="1" applyFont="1" applyBorder="1" applyAlignment="1">
      <alignment horizontal="right" vertical="top" wrapText="1"/>
    </xf>
    <xf numFmtId="3" fontId="20" fillId="15" borderId="19" xfId="0" applyNumberFormat="1" applyFont="1" applyFill="1" applyBorder="1" applyAlignment="1">
      <alignment vertical="top" wrapText="1"/>
    </xf>
    <xf numFmtId="3" fontId="20" fillId="11" borderId="19" xfId="0" applyNumberFormat="1" applyFont="1" applyFill="1" applyBorder="1" applyAlignment="1">
      <alignment vertical="top" wrapText="1"/>
    </xf>
    <xf numFmtId="3" fontId="20" fillId="0" borderId="25" xfId="0" applyNumberFormat="1" applyFont="1" applyBorder="1" applyAlignment="1">
      <alignment vertical="top" wrapText="1"/>
    </xf>
    <xf numFmtId="3" fontId="17" fillId="11" borderId="14" xfId="0" applyNumberFormat="1" applyFont="1" applyFill="1" applyBorder="1"/>
    <xf numFmtId="3" fontId="17" fillId="11" borderId="18" xfId="0" applyNumberFormat="1" applyFont="1" applyFill="1" applyBorder="1"/>
    <xf numFmtId="3" fontId="32" fillId="0" borderId="14" xfId="0" applyNumberFormat="1" applyFont="1" applyBorder="1"/>
    <xf numFmtId="3" fontId="32" fillId="7" borderId="14" xfId="0" applyNumberFormat="1" applyFont="1" applyFill="1" applyBorder="1"/>
    <xf numFmtId="3" fontId="32" fillId="8" borderId="14" xfId="0" applyNumberFormat="1" applyFont="1" applyFill="1" applyBorder="1"/>
    <xf numFmtId="3" fontId="32" fillId="0" borderId="18" xfId="0" applyNumberFormat="1" applyFont="1" applyBorder="1"/>
    <xf numFmtId="0" fontId="13" fillId="0" borderId="26" xfId="0" applyFont="1" applyBorder="1" applyAlignment="1">
      <alignment vertical="top" wrapText="1"/>
    </xf>
    <xf numFmtId="0" fontId="13" fillId="0" borderId="0" xfId="0" applyFont="1" applyBorder="1" applyAlignment="1">
      <alignment horizontal="center" wrapText="1"/>
    </xf>
    <xf numFmtId="3" fontId="20" fillId="0" borderId="0" xfId="0" applyNumberFormat="1" applyFont="1" applyBorder="1" applyAlignment="1">
      <alignment horizontal="right" vertical="top" wrapText="1"/>
    </xf>
    <xf numFmtId="3" fontId="20" fillId="15" borderId="0" xfId="0" applyNumberFormat="1" applyFont="1" applyFill="1" applyBorder="1" applyAlignment="1">
      <alignment vertical="top" wrapText="1"/>
    </xf>
    <xf numFmtId="3" fontId="20" fillId="11" borderId="0" xfId="0" applyNumberFormat="1" applyFont="1" applyFill="1" applyBorder="1" applyAlignment="1">
      <alignment vertical="top" wrapText="1"/>
    </xf>
    <xf numFmtId="3" fontId="20" fillId="0" borderId="27" xfId="0" applyNumberFormat="1" applyFont="1" applyBorder="1" applyAlignment="1">
      <alignment vertical="top" wrapText="1"/>
    </xf>
    <xf numFmtId="0" fontId="17" fillId="2" borderId="28" xfId="0" applyFont="1" applyFill="1" applyBorder="1" applyAlignment="1">
      <alignment horizontal="center" vertical="center" wrapText="1"/>
    </xf>
    <xf numFmtId="49" fontId="17" fillId="2" borderId="28" xfId="0" applyNumberFormat="1" applyFont="1" applyFill="1" applyBorder="1" applyAlignment="1">
      <alignment horizontal="center" vertical="distributed" wrapText="1"/>
    </xf>
    <xf numFmtId="0" fontId="13" fillId="2" borderId="6" xfId="0" applyFont="1" applyFill="1" applyBorder="1" applyAlignment="1">
      <alignment horizontal="center" wrapText="1"/>
    </xf>
    <xf numFmtId="3" fontId="19" fillId="2" borderId="28" xfId="0" applyNumberFormat="1" applyFont="1" applyFill="1" applyBorder="1" applyAlignment="1">
      <alignment horizontal="right" vertical="center" wrapText="1"/>
    </xf>
    <xf numFmtId="3" fontId="19" fillId="2" borderId="6" xfId="0" applyNumberFormat="1" applyFont="1" applyFill="1" applyBorder="1" applyAlignment="1">
      <alignment horizontal="right" vertical="center" wrapText="1"/>
    </xf>
    <xf numFmtId="0" fontId="7" fillId="5" borderId="22" xfId="0" applyFont="1" applyFill="1" applyBorder="1" applyAlignment="1">
      <alignment vertical="center" wrapText="1"/>
    </xf>
    <xf numFmtId="49" fontId="17" fillId="5" borderId="15" xfId="0" applyNumberFormat="1" applyFont="1" applyFill="1" applyBorder="1" applyAlignment="1">
      <alignment horizontal="center" vertical="distributed" wrapText="1"/>
    </xf>
    <xf numFmtId="3" fontId="19" fillId="5" borderId="15" xfId="0" applyNumberFormat="1" applyFont="1" applyFill="1" applyBorder="1" applyAlignment="1">
      <alignment horizontal="right" vertical="top" wrapText="1"/>
    </xf>
    <xf numFmtId="0" fontId="7" fillId="5" borderId="29" xfId="0" applyFont="1" applyFill="1" applyBorder="1" applyAlignment="1">
      <alignment horizontal="left"/>
    </xf>
    <xf numFmtId="49" fontId="7" fillId="5" borderId="15" xfId="0" applyNumberFormat="1" applyFont="1" applyFill="1" applyBorder="1" applyAlignment="1">
      <alignment horizontal="center" wrapText="1"/>
    </xf>
    <xf numFmtId="0" fontId="7" fillId="5" borderId="17" xfId="0" applyFont="1" applyFill="1" applyBorder="1" applyAlignment="1">
      <alignment vertical="center" wrapText="1"/>
    </xf>
    <xf numFmtId="49" fontId="7" fillId="5" borderId="14" xfId="0" applyNumberFormat="1" applyFont="1" applyFill="1" applyBorder="1" applyAlignment="1">
      <alignment horizontal="center" wrapText="1"/>
    </xf>
    <xf numFmtId="0" fontId="7" fillId="5" borderId="30" xfId="0" applyFont="1" applyFill="1" applyBorder="1" applyAlignment="1">
      <alignment vertical="center" wrapText="1"/>
    </xf>
    <xf numFmtId="3" fontId="19" fillId="5" borderId="14" xfId="0" applyNumberFormat="1" applyFont="1" applyFill="1" applyBorder="1" applyAlignment="1">
      <alignment wrapText="1"/>
    </xf>
    <xf numFmtId="3" fontId="19" fillId="5" borderId="18" xfId="0" applyNumberFormat="1" applyFont="1" applyFill="1" applyBorder="1" applyAlignment="1">
      <alignment wrapText="1"/>
    </xf>
    <xf numFmtId="0" fontId="7" fillId="5" borderId="31" xfId="0" applyFont="1" applyFill="1" applyBorder="1" applyAlignment="1">
      <alignment horizontal="center"/>
    </xf>
    <xf numFmtId="49" fontId="13" fillId="5" borderId="14" xfId="0" applyNumberFormat="1" applyFont="1" applyFill="1" applyBorder="1" applyAlignment="1">
      <alignment horizontal="center" wrapText="1"/>
    </xf>
    <xf numFmtId="0" fontId="13" fillId="5" borderId="14" xfId="0" applyFont="1" applyFill="1" applyBorder="1" applyAlignment="1">
      <alignment horizontal="center" wrapText="1"/>
    </xf>
    <xf numFmtId="3" fontId="22" fillId="5" borderId="14" xfId="0" applyNumberFormat="1" applyFont="1" applyFill="1" applyBorder="1" applyAlignment="1">
      <alignment horizontal="right" vertical="top" wrapText="1"/>
    </xf>
    <xf numFmtId="3" fontId="22" fillId="5" borderId="14" xfId="0" applyNumberFormat="1" applyFont="1" applyFill="1" applyBorder="1" applyAlignment="1">
      <alignment wrapText="1"/>
    </xf>
    <xf numFmtId="3" fontId="22" fillId="5" borderId="18" xfId="0" applyNumberFormat="1" applyFont="1" applyFill="1" applyBorder="1" applyAlignment="1">
      <alignment wrapText="1"/>
    </xf>
    <xf numFmtId="0" fontId="1" fillId="0" borderId="14" xfId="0" applyFont="1" applyBorder="1"/>
    <xf numFmtId="3" fontId="20" fillId="7" borderId="14" xfId="0" applyNumberFormat="1" applyFont="1" applyFill="1" applyBorder="1" applyAlignment="1">
      <alignment wrapText="1"/>
    </xf>
    <xf numFmtId="3" fontId="32" fillId="7" borderId="14" xfId="0" applyNumberFormat="1" applyFont="1" applyFill="1" applyBorder="1" applyAlignment="1"/>
    <xf numFmtId="3" fontId="20" fillId="7" borderId="18" xfId="0" applyNumberFormat="1" applyFont="1" applyFill="1" applyBorder="1" applyAlignment="1">
      <alignment wrapText="1"/>
    </xf>
    <xf numFmtId="0" fontId="7" fillId="5" borderId="20" xfId="0" applyFont="1" applyFill="1" applyBorder="1" applyAlignment="1">
      <alignment vertical="top" wrapText="1"/>
    </xf>
    <xf numFmtId="49" fontId="7" fillId="5" borderId="14" xfId="0" applyNumberFormat="1" applyFont="1" applyFill="1" applyBorder="1" applyAlignment="1">
      <alignment horizontal="center"/>
    </xf>
    <xf numFmtId="0" fontId="7" fillId="5" borderId="14" xfId="0" applyFont="1" applyFill="1" applyBorder="1"/>
    <xf numFmtId="0" fontId="1" fillId="6" borderId="14" xfId="0" applyFont="1" applyFill="1" applyBorder="1"/>
    <xf numFmtId="3" fontId="17" fillId="6" borderId="14" xfId="0" applyNumberFormat="1" applyFont="1" applyFill="1" applyBorder="1"/>
    <xf numFmtId="3" fontId="20" fillId="8" borderId="14" xfId="0" applyNumberFormat="1" applyFont="1" applyFill="1" applyBorder="1" applyAlignment="1">
      <alignment wrapText="1"/>
    </xf>
    <xf numFmtId="3" fontId="32" fillId="8" borderId="14" xfId="0" applyNumberFormat="1" applyFont="1" applyFill="1" applyBorder="1" applyAlignment="1"/>
    <xf numFmtId="3" fontId="20" fillId="0" borderId="18" xfId="0" applyNumberFormat="1" applyFont="1" applyBorder="1" applyAlignment="1">
      <alignment wrapText="1"/>
    </xf>
    <xf numFmtId="0" fontId="13" fillId="6" borderId="9" xfId="0" applyFont="1" applyFill="1" applyBorder="1" applyAlignment="1">
      <alignment vertical="top" wrapText="1"/>
    </xf>
    <xf numFmtId="3" fontId="17" fillId="7" borderId="14" xfId="0" applyNumberFormat="1" applyFont="1" applyFill="1" applyBorder="1" applyAlignment="1"/>
    <xf numFmtId="16" fontId="21" fillId="5" borderId="14" xfId="0" applyNumberFormat="1" applyFont="1" applyFill="1" applyBorder="1" applyAlignment="1">
      <alignment horizontal="center" vertical="top" wrapText="1"/>
    </xf>
    <xf numFmtId="3" fontId="32" fillId="5" borderId="14" xfId="0" applyNumberFormat="1" applyFont="1" applyFill="1" applyBorder="1"/>
    <xf numFmtId="3" fontId="32" fillId="5" borderId="14" xfId="0" applyNumberFormat="1" applyFont="1" applyFill="1" applyBorder="1" applyAlignment="1"/>
    <xf numFmtId="3" fontId="32" fillId="5" borderId="18" xfId="0" applyNumberFormat="1" applyFont="1" applyFill="1" applyBorder="1" applyAlignment="1"/>
    <xf numFmtId="0" fontId="7" fillId="6" borderId="17" xfId="0" applyFont="1" applyFill="1" applyBorder="1" applyAlignment="1">
      <alignment horizontal="center" vertical="center" wrapText="1"/>
    </xf>
    <xf numFmtId="0" fontId="7" fillId="11" borderId="17" xfId="0" applyFont="1" applyFill="1" applyBorder="1" applyAlignment="1">
      <alignment horizontal="center" vertical="center" wrapText="1"/>
    </xf>
    <xf numFmtId="16" fontId="7" fillId="11" borderId="14" xfId="0" quotePrefix="1" applyNumberFormat="1" applyFont="1" applyFill="1" applyBorder="1" applyAlignment="1">
      <alignment horizontal="center" vertical="top" wrapText="1"/>
    </xf>
    <xf numFmtId="3" fontId="16" fillId="11" borderId="14" xfId="0" applyNumberFormat="1" applyFont="1" applyFill="1" applyBorder="1"/>
    <xf numFmtId="3" fontId="19" fillId="7" borderId="14" xfId="0" applyNumberFormat="1" applyFont="1" applyFill="1" applyBorder="1" applyAlignment="1">
      <alignment wrapText="1"/>
    </xf>
    <xf numFmtId="14" fontId="13" fillId="0" borderId="14" xfId="0" quotePrefix="1" applyNumberFormat="1" applyFont="1" applyFill="1" applyBorder="1" applyAlignment="1">
      <alignment horizontal="center" vertical="top" wrapText="1"/>
    </xf>
    <xf numFmtId="3" fontId="33" fillId="7" borderId="14" xfId="0" applyNumberFormat="1" applyFont="1" applyFill="1" applyBorder="1"/>
    <xf numFmtId="3" fontId="16" fillId="7" borderId="14" xfId="0" applyNumberFormat="1" applyFont="1" applyFill="1" applyBorder="1" applyAlignment="1"/>
    <xf numFmtId="0" fontId="7" fillId="5" borderId="23" xfId="0" applyFont="1" applyFill="1" applyBorder="1" applyAlignment="1">
      <alignment horizontal="center" vertical="center" wrapText="1"/>
    </xf>
    <xf numFmtId="3" fontId="17" fillId="5" borderId="14" xfId="0" applyNumberFormat="1" applyFont="1" applyFill="1" applyBorder="1" applyAlignment="1">
      <alignment horizontal="right" vertical="center"/>
    </xf>
    <xf numFmtId="0" fontId="7" fillId="6" borderId="23" xfId="0" applyFont="1" applyFill="1" applyBorder="1" applyAlignment="1">
      <alignment horizontal="center" vertical="center" wrapText="1"/>
    </xf>
    <xf numFmtId="3" fontId="19" fillId="8" borderId="14" xfId="0" applyNumberFormat="1" applyFont="1" applyFill="1" applyBorder="1" applyAlignment="1">
      <alignment wrapText="1"/>
    </xf>
    <xf numFmtId="3" fontId="32" fillId="0" borderId="14" xfId="0" applyNumberFormat="1" applyFont="1" applyBorder="1" applyAlignment="1"/>
    <xf numFmtId="49" fontId="13" fillId="0" borderId="14" xfId="0" quotePrefix="1" applyNumberFormat="1" applyFont="1" applyBorder="1" applyAlignment="1">
      <alignment horizontal="center" vertical="top" wrapText="1"/>
    </xf>
    <xf numFmtId="3" fontId="17" fillId="8" borderId="14" xfId="0" applyNumberFormat="1" applyFont="1" applyFill="1" applyBorder="1" applyAlignment="1"/>
    <xf numFmtId="3" fontId="20" fillId="16" borderId="18" xfId="0" applyNumberFormat="1" applyFont="1" applyFill="1" applyBorder="1" applyAlignment="1">
      <alignment wrapText="1"/>
    </xf>
    <xf numFmtId="0" fontId="13" fillId="11" borderId="17" xfId="0" applyFont="1" applyFill="1" applyBorder="1" applyAlignment="1">
      <alignment horizontal="center" vertical="center" wrapText="1"/>
    </xf>
    <xf numFmtId="0" fontId="13" fillId="11" borderId="14" xfId="0" quotePrefix="1" applyFont="1" applyFill="1" applyBorder="1" applyAlignment="1">
      <alignment horizontal="center" vertical="top" wrapText="1"/>
    </xf>
    <xf numFmtId="0" fontId="1" fillId="11" borderId="14" xfId="0" applyFont="1" applyFill="1" applyBorder="1"/>
    <xf numFmtId="0" fontId="13" fillId="6" borderId="12" xfId="0" applyFont="1" applyFill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14" fontId="13" fillId="0" borderId="12" xfId="0" applyNumberFormat="1" applyFont="1" applyBorder="1" applyAlignment="1">
      <alignment horizontal="center" vertical="top" wrapText="1"/>
    </xf>
    <xf numFmtId="14" fontId="13" fillId="6" borderId="12" xfId="0" applyNumberFormat="1" applyFont="1" applyFill="1" applyBorder="1" applyAlignment="1">
      <alignment horizontal="center" vertical="top" wrapText="1"/>
    </xf>
    <xf numFmtId="3" fontId="8" fillId="7" borderId="14" xfId="0" applyNumberFormat="1" applyFont="1" applyFill="1" applyBorder="1" applyAlignment="1"/>
    <xf numFmtId="0" fontId="13" fillId="0" borderId="17" xfId="0" applyFont="1" applyFill="1" applyBorder="1" applyAlignment="1">
      <alignment horizontal="left" vertical="top" wrapText="1"/>
    </xf>
    <xf numFmtId="0" fontId="7" fillId="6" borderId="12" xfId="0" applyFont="1" applyFill="1" applyBorder="1" applyAlignment="1">
      <alignment horizontal="center" vertical="top" wrapText="1"/>
    </xf>
    <xf numFmtId="0" fontId="27" fillId="0" borderId="17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7" fillId="11" borderId="14" xfId="0" applyNumberFormat="1" applyFont="1" applyFill="1" applyBorder="1" applyAlignment="1">
      <alignment horizontal="center"/>
    </xf>
    <xf numFmtId="0" fontId="1" fillId="11" borderId="0" xfId="0" applyFont="1" applyFill="1" applyBorder="1"/>
    <xf numFmtId="0" fontId="7" fillId="11" borderId="14" xfId="0" applyFont="1" applyFill="1" applyBorder="1" applyAlignment="1">
      <alignment horizontal="center"/>
    </xf>
    <xf numFmtId="0" fontId="7" fillId="11" borderId="14" xfId="0" quotePrefix="1" applyFont="1" applyFill="1" applyBorder="1" applyAlignment="1">
      <alignment horizontal="center" wrapText="1"/>
    </xf>
    <xf numFmtId="0" fontId="13" fillId="0" borderId="19" xfId="0" quotePrefix="1" applyFont="1" applyBorder="1" applyAlignment="1">
      <alignment horizontal="center" wrapText="1"/>
    </xf>
    <xf numFmtId="0" fontId="1" fillId="0" borderId="19" xfId="0" applyFont="1" applyBorder="1"/>
    <xf numFmtId="3" fontId="32" fillId="0" borderId="19" xfId="0" applyNumberFormat="1" applyFont="1" applyBorder="1"/>
    <xf numFmtId="3" fontId="32" fillId="8" borderId="19" xfId="0" applyNumberFormat="1" applyFont="1" applyFill="1" applyBorder="1"/>
    <xf numFmtId="3" fontId="20" fillId="8" borderId="19" xfId="0" applyNumberFormat="1" applyFont="1" applyFill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3" fontId="32" fillId="0" borderId="19" xfId="0" applyNumberFormat="1" applyFont="1" applyBorder="1" applyAlignment="1">
      <alignment horizontal="center" vertical="center"/>
    </xf>
    <xf numFmtId="3" fontId="32" fillId="8" borderId="19" xfId="0" applyNumberFormat="1" applyFont="1" applyFill="1" applyBorder="1" applyAlignment="1">
      <alignment horizontal="center" vertical="center"/>
    </xf>
    <xf numFmtId="3" fontId="20" fillId="8" borderId="19" xfId="0" applyNumberFormat="1" applyFont="1" applyFill="1" applyBorder="1" applyAlignment="1">
      <alignment horizontal="right" vertical="center" wrapText="1"/>
    </xf>
    <xf numFmtId="3" fontId="32" fillId="8" borderId="19" xfId="0" applyNumberFormat="1" applyFont="1" applyFill="1" applyBorder="1" applyAlignment="1">
      <alignment horizontal="right" vertical="center"/>
    </xf>
    <xf numFmtId="3" fontId="32" fillId="0" borderId="19" xfId="0" applyNumberFormat="1" applyFont="1" applyBorder="1" applyAlignment="1">
      <alignment horizontal="right" vertical="center"/>
    </xf>
    <xf numFmtId="3" fontId="20" fillId="0" borderId="25" xfId="0" applyNumberFormat="1" applyFont="1" applyBorder="1" applyAlignment="1">
      <alignment horizontal="right" vertical="center" wrapText="1"/>
    </xf>
    <xf numFmtId="3" fontId="32" fillId="7" borderId="19" xfId="0" applyNumberFormat="1" applyFont="1" applyFill="1" applyBorder="1" applyAlignment="1">
      <alignment horizontal="center" vertical="center"/>
    </xf>
    <xf numFmtId="3" fontId="20" fillId="7" borderId="19" xfId="0" applyNumberFormat="1" applyFont="1" applyFill="1" applyBorder="1" applyAlignment="1">
      <alignment horizontal="right" vertical="center" wrapText="1"/>
    </xf>
    <xf numFmtId="3" fontId="32" fillId="7" borderId="19" xfId="0" applyNumberFormat="1" applyFont="1" applyFill="1" applyBorder="1" applyAlignment="1">
      <alignment horizontal="right" vertical="center"/>
    </xf>
    <xf numFmtId="3" fontId="20" fillId="7" borderId="14" xfId="0" applyNumberFormat="1" applyFont="1" applyFill="1" applyBorder="1" applyAlignment="1">
      <alignment horizontal="center" vertical="center" wrapText="1"/>
    </xf>
    <xf numFmtId="3" fontId="20" fillId="7" borderId="25" xfId="0" applyNumberFormat="1" applyFont="1" applyFill="1" applyBorder="1" applyAlignment="1">
      <alignment horizontal="right" vertical="center" wrapText="1"/>
    </xf>
    <xf numFmtId="3" fontId="32" fillId="8" borderId="14" xfId="0" applyNumberFormat="1" applyFont="1" applyFill="1" applyBorder="1" applyAlignment="1">
      <alignment horizontal="center" vertical="center"/>
    </xf>
    <xf numFmtId="3" fontId="32" fillId="8" borderId="14" xfId="0" applyNumberFormat="1" applyFont="1" applyFill="1" applyBorder="1" applyAlignment="1">
      <alignment horizontal="right" vertical="center"/>
    </xf>
    <xf numFmtId="0" fontId="17" fillId="2" borderId="33" xfId="0" applyFont="1" applyFill="1" applyBorder="1" applyAlignment="1">
      <alignment horizontal="center" vertical="center" wrapText="1"/>
    </xf>
    <xf numFmtId="49" fontId="17" fillId="2" borderId="28" xfId="0" applyNumberFormat="1" applyFont="1" applyFill="1" applyBorder="1" applyAlignment="1">
      <alignment horizontal="center"/>
    </xf>
    <xf numFmtId="0" fontId="1" fillId="2" borderId="21" xfId="0" applyFont="1" applyFill="1" applyBorder="1"/>
    <xf numFmtId="3" fontId="17" fillId="2" borderId="28" xfId="0" applyNumberFormat="1" applyFont="1" applyFill="1" applyBorder="1" applyAlignment="1">
      <alignment horizontal="right" vertical="center"/>
    </xf>
    <xf numFmtId="0" fontId="7" fillId="5" borderId="9" xfId="0" applyFont="1" applyFill="1" applyBorder="1" applyAlignment="1">
      <alignment vertical="center" wrapText="1"/>
    </xf>
    <xf numFmtId="49" fontId="17" fillId="5" borderId="11" xfId="0" applyNumberFormat="1" applyFont="1" applyFill="1" applyBorder="1" applyAlignment="1">
      <alignment horizontal="center"/>
    </xf>
    <xf numFmtId="0" fontId="1" fillId="5" borderId="14" xfId="0" applyFont="1" applyFill="1" applyBorder="1"/>
    <xf numFmtId="3" fontId="17" fillId="5" borderId="15" xfId="0" applyNumberFormat="1" applyFont="1" applyFill="1" applyBorder="1"/>
    <xf numFmtId="49" fontId="17" fillId="5" borderId="13" xfId="0" applyNumberFormat="1" applyFont="1" applyFill="1" applyBorder="1" applyAlignment="1">
      <alignment horizontal="center"/>
    </xf>
    <xf numFmtId="0" fontId="7" fillId="17" borderId="17" xfId="0" applyFont="1" applyFill="1" applyBorder="1" applyAlignment="1">
      <alignment vertical="top" wrapText="1"/>
    </xf>
    <xf numFmtId="49" fontId="7" fillId="17" borderId="14" xfId="0" applyNumberFormat="1" applyFont="1" applyFill="1" applyBorder="1" applyAlignment="1">
      <alignment horizontal="center" vertical="top" wrapText="1"/>
    </xf>
    <xf numFmtId="14" fontId="7" fillId="17" borderId="14" xfId="0" applyNumberFormat="1" applyFont="1" applyFill="1" applyBorder="1" applyAlignment="1">
      <alignment horizontal="center" vertical="top" wrapText="1"/>
    </xf>
    <xf numFmtId="3" fontId="17" fillId="17" borderId="14" xfId="0" applyNumberFormat="1" applyFont="1" applyFill="1" applyBorder="1"/>
    <xf numFmtId="3" fontId="32" fillId="7" borderId="14" xfId="0" applyNumberFormat="1" applyFont="1" applyFill="1" applyBorder="1" applyAlignment="1">
      <alignment horizontal="center" vertical="center"/>
    </xf>
    <xf numFmtId="3" fontId="20" fillId="8" borderId="14" xfId="0" applyNumberFormat="1" applyFont="1" applyFill="1" applyBorder="1" applyAlignment="1">
      <alignment horizontal="center" vertical="center" wrapText="1"/>
    </xf>
    <xf numFmtId="0" fontId="7" fillId="17" borderId="17" xfId="0" applyFont="1" applyFill="1" applyBorder="1" applyAlignment="1">
      <alignment horizontal="center" vertical="top" wrapText="1"/>
    </xf>
    <xf numFmtId="14" fontId="13" fillId="18" borderId="14" xfId="0" applyNumberFormat="1" applyFont="1" applyFill="1" applyBorder="1" applyAlignment="1">
      <alignment horizontal="center" vertical="top" wrapText="1"/>
    </xf>
    <xf numFmtId="0" fontId="7" fillId="17" borderId="17" xfId="0" applyFont="1" applyFill="1" applyBorder="1" applyAlignment="1">
      <alignment horizontal="left" vertical="top" wrapText="1" indent="2"/>
    </xf>
    <xf numFmtId="0" fontId="7" fillId="17" borderId="14" xfId="0" quotePrefix="1" applyFont="1" applyFill="1" applyBorder="1" applyAlignment="1">
      <alignment horizontal="center" vertical="top" wrapText="1"/>
    </xf>
    <xf numFmtId="0" fontId="7" fillId="17" borderId="14" xfId="0" applyFont="1" applyFill="1" applyBorder="1" applyAlignment="1">
      <alignment horizontal="center" vertical="top" wrapText="1"/>
    </xf>
    <xf numFmtId="3" fontId="20" fillId="7" borderId="14" xfId="0" applyNumberFormat="1" applyFont="1" applyFill="1" applyBorder="1" applyAlignment="1">
      <alignment horizontal="right" wrapText="1"/>
    </xf>
    <xf numFmtId="3" fontId="32" fillId="7" borderId="14" xfId="0" applyNumberFormat="1" applyFont="1" applyFill="1" applyBorder="1" applyAlignment="1">
      <alignment horizontal="right"/>
    </xf>
    <xf numFmtId="3" fontId="20" fillId="8" borderId="14" xfId="0" applyNumberFormat="1" applyFont="1" applyFill="1" applyBorder="1" applyAlignment="1">
      <alignment horizontal="right" wrapText="1"/>
    </xf>
    <xf numFmtId="3" fontId="32" fillId="8" borderId="14" xfId="0" applyNumberFormat="1" applyFont="1" applyFill="1" applyBorder="1" applyAlignment="1">
      <alignment horizontal="right"/>
    </xf>
    <xf numFmtId="3" fontId="33" fillId="8" borderId="14" xfId="0" applyNumberFormat="1" applyFont="1" applyFill="1" applyBorder="1"/>
    <xf numFmtId="0" fontId="13" fillId="0" borderId="0" xfId="0" applyFont="1" applyBorder="1" applyAlignment="1">
      <alignment horizontal="center" vertical="top" wrapText="1"/>
    </xf>
    <xf numFmtId="0" fontId="13" fillId="17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3" fontId="20" fillId="8" borderId="14" xfId="0" applyNumberFormat="1" applyFont="1" applyFill="1" applyBorder="1" applyAlignment="1">
      <alignment horizontal="right" vertical="center" wrapText="1"/>
    </xf>
    <xf numFmtId="3" fontId="20" fillId="8" borderId="18" xfId="0" applyNumberFormat="1" applyFont="1" applyFill="1" applyBorder="1" applyAlignment="1">
      <alignment horizontal="right" vertical="center" wrapText="1"/>
    </xf>
    <xf numFmtId="0" fontId="7" fillId="19" borderId="17" xfId="0" applyFont="1" applyFill="1" applyBorder="1" applyAlignment="1">
      <alignment vertical="top" wrapText="1"/>
    </xf>
    <xf numFmtId="49" fontId="7" fillId="19" borderId="14" xfId="0" applyNumberFormat="1" applyFont="1" applyFill="1" applyBorder="1" applyAlignment="1">
      <alignment horizontal="center"/>
    </xf>
    <xf numFmtId="0" fontId="1" fillId="19" borderId="0" xfId="0" applyFont="1" applyFill="1" applyBorder="1"/>
    <xf numFmtId="3" fontId="17" fillId="19" borderId="14" xfId="0" applyNumberFormat="1" applyFont="1" applyFill="1" applyBorder="1"/>
    <xf numFmtId="0" fontId="7" fillId="5" borderId="14" xfId="0" applyFont="1" applyFill="1" applyBorder="1" applyAlignment="1">
      <alignment horizontal="center"/>
    </xf>
    <xf numFmtId="0" fontId="7" fillId="5" borderId="0" xfId="0" applyFont="1" applyFill="1" applyBorder="1"/>
    <xf numFmtId="0" fontId="21" fillId="3" borderId="17" xfId="0" applyFont="1" applyFill="1" applyBorder="1" applyAlignment="1">
      <alignment vertical="top" wrapText="1"/>
    </xf>
    <xf numFmtId="0" fontId="21" fillId="3" borderId="14" xfId="0" quotePrefix="1" applyFont="1" applyFill="1" applyBorder="1" applyAlignment="1">
      <alignment horizontal="center" vertical="top" wrapText="1"/>
    </xf>
    <xf numFmtId="0" fontId="21" fillId="3" borderId="14" xfId="0" applyFont="1" applyFill="1" applyBorder="1" applyAlignment="1">
      <alignment horizontal="center" vertical="top" wrapText="1"/>
    </xf>
    <xf numFmtId="3" fontId="34" fillId="3" borderId="14" xfId="0" applyNumberFormat="1" applyFont="1" applyFill="1" applyBorder="1"/>
    <xf numFmtId="3" fontId="34" fillId="3" borderId="18" xfId="0" applyNumberFormat="1" applyFont="1" applyFill="1" applyBorder="1"/>
    <xf numFmtId="3" fontId="20" fillId="15" borderId="14" xfId="0" applyNumberFormat="1" applyFont="1" applyFill="1" applyBorder="1" applyAlignment="1">
      <alignment horizontal="right" vertical="center" wrapText="1"/>
    </xf>
    <xf numFmtId="3" fontId="32" fillId="0" borderId="14" xfId="0" applyNumberFormat="1" applyFont="1" applyBorder="1" applyAlignment="1">
      <alignment horizontal="right" vertical="center"/>
    </xf>
    <xf numFmtId="3" fontId="20" fillId="0" borderId="18" xfId="0" applyNumberFormat="1" applyFont="1" applyBorder="1" applyAlignment="1">
      <alignment horizontal="right" vertical="center" wrapText="1"/>
    </xf>
    <xf numFmtId="0" fontId="35" fillId="3" borderId="17" xfId="0" applyFont="1" applyFill="1" applyBorder="1" applyAlignment="1">
      <alignment vertical="top" wrapText="1"/>
    </xf>
    <xf numFmtId="3" fontId="36" fillId="8" borderId="14" xfId="0" applyNumberFormat="1" applyFont="1" applyFill="1" applyBorder="1"/>
    <xf numFmtId="3" fontId="32" fillId="8" borderId="18" xfId="0" applyNumberFormat="1" applyFont="1" applyFill="1" applyBorder="1"/>
    <xf numFmtId="3" fontId="36" fillId="7" borderId="14" xfId="0" applyNumberFormat="1" applyFont="1" applyFill="1" applyBorder="1"/>
    <xf numFmtId="3" fontId="32" fillId="7" borderId="18" xfId="0" applyNumberFormat="1" applyFont="1" applyFill="1" applyBorder="1"/>
    <xf numFmtId="3" fontId="7" fillId="11" borderId="14" xfId="0" applyNumberFormat="1" applyFont="1" applyFill="1" applyBorder="1"/>
    <xf numFmtId="3" fontId="9" fillId="15" borderId="14" xfId="0" applyNumberFormat="1" applyFont="1" applyFill="1" applyBorder="1" applyAlignment="1">
      <alignment vertical="top" wrapText="1"/>
    </xf>
    <xf numFmtId="3" fontId="36" fillId="11" borderId="14" xfId="0" applyNumberFormat="1" applyFont="1" applyFill="1" applyBorder="1"/>
    <xf numFmtId="3" fontId="7" fillId="11" borderId="18" xfId="0" applyNumberFormat="1" applyFont="1" applyFill="1" applyBorder="1"/>
    <xf numFmtId="3" fontId="1" fillId="0" borderId="14" xfId="0" applyNumberFormat="1" applyFont="1" applyBorder="1"/>
    <xf numFmtId="3" fontId="8" fillId="0" borderId="14" xfId="0" applyNumberFormat="1" applyFont="1" applyBorder="1"/>
    <xf numFmtId="3" fontId="1" fillId="0" borderId="18" xfId="0" applyNumberFormat="1" applyFont="1" applyBorder="1"/>
    <xf numFmtId="3" fontId="1" fillId="8" borderId="14" xfId="0" applyNumberFormat="1" applyFont="1" applyFill="1" applyBorder="1"/>
    <xf numFmtId="3" fontId="9" fillId="8" borderId="14" xfId="0" applyNumberFormat="1" applyFont="1" applyFill="1" applyBorder="1" applyAlignment="1">
      <alignment vertical="top" wrapText="1"/>
    </xf>
    <xf numFmtId="3" fontId="8" fillId="8" borderId="14" xfId="0" applyNumberFormat="1" applyFont="1" applyFill="1" applyBorder="1"/>
    <xf numFmtId="3" fontId="1" fillId="8" borderId="18" xfId="0" applyNumberFormat="1" applyFont="1" applyFill="1" applyBorder="1"/>
    <xf numFmtId="3" fontId="9" fillId="11" borderId="14" xfId="0" applyNumberFormat="1" applyFont="1" applyFill="1" applyBorder="1" applyAlignment="1">
      <alignment vertical="top" wrapText="1"/>
    </xf>
    <xf numFmtId="0" fontId="13" fillId="0" borderId="34" xfId="0" applyFont="1" applyBorder="1" applyAlignment="1">
      <alignment vertical="top" wrapText="1"/>
    </xf>
    <xf numFmtId="0" fontId="13" fillId="0" borderId="35" xfId="0" applyFont="1" applyBorder="1" applyAlignment="1">
      <alignment horizontal="center" wrapText="1"/>
    </xf>
    <xf numFmtId="3" fontId="1" fillId="0" borderId="35" xfId="0" applyNumberFormat="1" applyFont="1" applyBorder="1"/>
    <xf numFmtId="3" fontId="9" fillId="15" borderId="35" xfId="0" applyNumberFormat="1" applyFont="1" applyFill="1" applyBorder="1" applyAlignment="1">
      <alignment vertical="top" wrapText="1"/>
    </xf>
    <xf numFmtId="3" fontId="9" fillId="11" borderId="35" xfId="0" applyNumberFormat="1" applyFont="1" applyFill="1" applyBorder="1" applyAlignment="1">
      <alignment vertical="top" wrapText="1"/>
    </xf>
    <xf numFmtId="3" fontId="8" fillId="0" borderId="35" xfId="0" applyNumberFormat="1" applyFont="1" applyBorder="1"/>
    <xf numFmtId="3" fontId="1" fillId="0" borderId="36" xfId="0" applyNumberFormat="1" applyFont="1" applyBorder="1"/>
    <xf numFmtId="0" fontId="13" fillId="0" borderId="0" xfId="0" applyFont="1" applyBorder="1" applyAlignment="1">
      <alignment vertical="top" wrapText="1"/>
    </xf>
    <xf numFmtId="3" fontId="1" fillId="0" borderId="0" xfId="0" applyNumberFormat="1" applyFont="1" applyBorder="1"/>
    <xf numFmtId="3" fontId="9" fillId="15" borderId="0" xfId="0" applyNumberFormat="1" applyFont="1" applyFill="1" applyBorder="1" applyAlignment="1">
      <alignment vertical="top" wrapText="1"/>
    </xf>
    <xf numFmtId="3" fontId="9" fillId="11" borderId="0" xfId="0" applyNumberFormat="1" applyFont="1" applyFill="1" applyBorder="1" applyAlignment="1">
      <alignment vertical="top" wrapText="1"/>
    </xf>
    <xf numFmtId="3" fontId="8" fillId="0" borderId="0" xfId="0" applyNumberFormat="1" applyFont="1" applyBorder="1"/>
    <xf numFmtId="0" fontId="20" fillId="0" borderId="0" xfId="0" applyFont="1" applyBorder="1" applyAlignment="1">
      <alignment wrapText="1"/>
    </xf>
    <xf numFmtId="0" fontId="8" fillId="0" borderId="0" xfId="0" applyFont="1" applyBorder="1"/>
    <xf numFmtId="0" fontId="15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1" fillId="0" borderId="0" xfId="0" applyFont="1" applyBorder="1" applyAlignment="1">
      <alignment wrapText="1"/>
    </xf>
    <xf numFmtId="0" fontId="8" fillId="0" borderId="0" xfId="0" applyFont="1"/>
    <xf numFmtId="0" fontId="20" fillId="0" borderId="0" xfId="0" applyFont="1" applyBorder="1" applyAlignment="1">
      <alignment wrapText="1"/>
    </xf>
    <xf numFmtId="0" fontId="13" fillId="0" borderId="14" xfId="0" quotePrefix="1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4" xfId="0" quotePrefix="1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7" fillId="0" borderId="0" xfId="1" applyFont="1" applyFill="1" applyAlignment="1">
      <alignment horizontal="center"/>
    </xf>
    <xf numFmtId="0" fontId="13" fillId="0" borderId="12" xfId="0" applyFont="1" applyBorder="1" applyAlignment="1">
      <alignment horizontal="center" vertical="top" wrapText="1"/>
    </xf>
    <xf numFmtId="49" fontId="7" fillId="5" borderId="14" xfId="0" applyNumberFormat="1" applyFont="1" applyFill="1" applyBorder="1" applyAlignment="1">
      <alignment horizontal="center" vertical="top" wrapText="1"/>
    </xf>
    <xf numFmtId="49" fontId="7" fillId="17" borderId="14" xfId="0" applyNumberFormat="1" applyFont="1" applyFill="1" applyBorder="1" applyAlignment="1">
      <alignment horizontal="center" vertical="top" wrapText="1"/>
    </xf>
    <xf numFmtId="14" fontId="13" fillId="0" borderId="14" xfId="0" quotePrefix="1" applyNumberFormat="1" applyFont="1" applyBorder="1" applyAlignment="1">
      <alignment horizontal="center" vertical="top" wrapText="1"/>
    </xf>
    <xf numFmtId="14" fontId="13" fillId="0" borderId="12" xfId="0" applyNumberFormat="1" applyFont="1" applyBorder="1" applyAlignment="1">
      <alignment horizontal="center" vertical="top" wrapText="1"/>
    </xf>
    <xf numFmtId="49" fontId="7" fillId="6" borderId="14" xfId="0" applyNumberFormat="1" applyFont="1" applyFill="1" applyBorder="1" applyAlignment="1">
      <alignment horizontal="center" vertical="top" wrapText="1"/>
    </xf>
    <xf numFmtId="49" fontId="7" fillId="6" borderId="12" xfId="0" applyNumberFormat="1" applyFont="1" applyFill="1" applyBorder="1" applyAlignment="1">
      <alignment horizontal="center" vertical="top" wrapText="1"/>
    </xf>
    <xf numFmtId="14" fontId="13" fillId="0" borderId="14" xfId="0" quotePrefix="1" applyNumberFormat="1" applyFont="1" applyFill="1" applyBorder="1" applyAlignment="1">
      <alignment horizontal="center" vertical="top" wrapText="1"/>
    </xf>
    <xf numFmtId="14" fontId="13" fillId="0" borderId="14" xfId="0" applyNumberFormat="1" applyFont="1" applyFill="1" applyBorder="1" applyAlignment="1">
      <alignment horizontal="center" vertical="top" wrapText="1"/>
    </xf>
    <xf numFmtId="14" fontId="7" fillId="6" borderId="14" xfId="0" quotePrefix="1" applyNumberFormat="1" applyFont="1" applyFill="1" applyBorder="1" applyAlignment="1">
      <alignment horizontal="center" vertical="top" wrapText="1"/>
    </xf>
    <xf numFmtId="14" fontId="7" fillId="6" borderId="12" xfId="0" applyNumberFormat="1" applyFont="1" applyFill="1" applyBorder="1" applyAlignment="1">
      <alignment horizontal="center" vertical="top" wrapText="1"/>
    </xf>
    <xf numFmtId="0" fontId="13" fillId="0" borderId="12" xfId="0" quotePrefix="1" applyFont="1" applyBorder="1" applyAlignment="1">
      <alignment horizontal="center" vertical="top" wrapText="1"/>
    </xf>
    <xf numFmtId="0" fontId="13" fillId="0" borderId="32" xfId="0" quotePrefix="1" applyFont="1" applyBorder="1" applyAlignment="1">
      <alignment horizontal="center" vertical="top" wrapText="1"/>
    </xf>
    <xf numFmtId="14" fontId="13" fillId="0" borderId="14" xfId="0" applyNumberFormat="1" applyFont="1" applyBorder="1" applyAlignment="1">
      <alignment horizontal="center" vertical="top" wrapText="1"/>
    </xf>
    <xf numFmtId="16" fontId="13" fillId="0" borderId="14" xfId="0" quotePrefix="1" applyNumberFormat="1" applyFont="1" applyBorder="1" applyAlignment="1">
      <alignment horizontal="center" vertical="top" wrapText="1"/>
    </xf>
    <xf numFmtId="16" fontId="13" fillId="0" borderId="14" xfId="0" applyNumberFormat="1" applyFont="1" applyBorder="1" applyAlignment="1">
      <alignment horizontal="center" vertical="top" wrapText="1"/>
    </xf>
    <xf numFmtId="14" fontId="7" fillId="6" borderId="14" xfId="0" applyNumberFormat="1" applyFont="1" applyFill="1" applyBorder="1" applyAlignment="1">
      <alignment horizontal="center" vertical="top" wrapText="1"/>
    </xf>
    <xf numFmtId="0" fontId="7" fillId="6" borderId="14" xfId="0" quotePrefix="1" applyFont="1" applyFill="1" applyBorder="1" applyAlignment="1">
      <alignment horizontal="center" vertical="top" wrapText="1"/>
    </xf>
    <xf numFmtId="0" fontId="7" fillId="6" borderId="14" xfId="0" applyFont="1" applyFill="1" applyBorder="1" applyAlignment="1">
      <alignment horizontal="center" vertical="top" wrapText="1"/>
    </xf>
    <xf numFmtId="16" fontId="13" fillId="0" borderId="14" xfId="0" quotePrefix="1" applyNumberFormat="1" applyFont="1" applyFill="1" applyBorder="1" applyAlignment="1">
      <alignment horizontal="center" vertical="top" wrapText="1"/>
    </xf>
    <xf numFmtId="16" fontId="13" fillId="0" borderId="14" xfId="0" applyNumberFormat="1" applyFont="1" applyFill="1" applyBorder="1" applyAlignment="1">
      <alignment horizontal="center" vertical="top" wrapText="1"/>
    </xf>
    <xf numFmtId="0" fontId="7" fillId="11" borderId="14" xfId="0" quotePrefix="1" applyFont="1" applyFill="1" applyBorder="1" applyAlignment="1">
      <alignment horizontal="center" vertical="top" wrapText="1"/>
    </xf>
    <xf numFmtId="0" fontId="7" fillId="11" borderId="14" xfId="0" applyFont="1" applyFill="1" applyBorder="1" applyAlignment="1">
      <alignment horizontal="center" vertical="top" wrapText="1"/>
    </xf>
    <xf numFmtId="16" fontId="7" fillId="5" borderId="14" xfId="0" quotePrefix="1" applyNumberFormat="1" applyFont="1" applyFill="1" applyBorder="1" applyAlignment="1">
      <alignment horizontal="center" vertical="top" wrapText="1"/>
    </xf>
    <xf numFmtId="16" fontId="7" fillId="5" borderId="14" xfId="0" applyNumberFormat="1" applyFont="1" applyFill="1" applyBorder="1" applyAlignment="1">
      <alignment horizontal="center" vertical="top" wrapText="1"/>
    </xf>
    <xf numFmtId="14" fontId="7" fillId="11" borderId="14" xfId="0" quotePrefix="1" applyNumberFormat="1" applyFont="1" applyFill="1" applyBorder="1" applyAlignment="1">
      <alignment horizontal="center" vertical="top" wrapText="1"/>
    </xf>
    <xf numFmtId="14" fontId="7" fillId="11" borderId="14" xfId="0" applyNumberFormat="1" applyFont="1" applyFill="1" applyBorder="1" applyAlignment="1">
      <alignment horizontal="center" vertical="top" wrapText="1"/>
    </xf>
    <xf numFmtId="49" fontId="7" fillId="5" borderId="12" xfId="0" applyNumberFormat="1" applyFont="1" applyFill="1" applyBorder="1" applyAlignment="1">
      <alignment horizontal="center" vertical="center" wrapText="1"/>
    </xf>
    <xf numFmtId="49" fontId="7" fillId="5" borderId="13" xfId="0" applyNumberFormat="1" applyFont="1" applyFill="1" applyBorder="1" applyAlignment="1">
      <alignment horizontal="center" vertical="center" wrapText="1"/>
    </xf>
    <xf numFmtId="49" fontId="7" fillId="5" borderId="14" xfId="0" applyNumberFormat="1" applyFont="1" applyFill="1" applyBorder="1" applyAlignment="1">
      <alignment horizontal="center" wrapText="1"/>
    </xf>
    <xf numFmtId="0" fontId="13" fillId="0" borderId="13" xfId="0" quotePrefix="1" applyFont="1" applyBorder="1" applyAlignment="1">
      <alignment horizontal="center" vertical="top" wrapText="1"/>
    </xf>
    <xf numFmtId="16" fontId="7" fillId="6" borderId="14" xfId="0" quotePrefix="1" applyNumberFormat="1" applyFont="1" applyFill="1" applyBorder="1" applyAlignment="1">
      <alignment horizontal="center" vertical="top" wrapText="1"/>
    </xf>
    <xf numFmtId="16" fontId="7" fillId="6" borderId="14" xfId="0" applyNumberFormat="1" applyFont="1" applyFill="1" applyBorder="1" applyAlignment="1">
      <alignment horizontal="center" vertical="top" wrapText="1"/>
    </xf>
    <xf numFmtId="14" fontId="21" fillId="11" borderId="12" xfId="0" quotePrefix="1" applyNumberFormat="1" applyFont="1" applyFill="1" applyBorder="1" applyAlignment="1">
      <alignment horizontal="right" vertical="center" wrapText="1"/>
    </xf>
    <xf numFmtId="14" fontId="21" fillId="11" borderId="13" xfId="0" applyNumberFormat="1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center" vertical="top" wrapText="1"/>
    </xf>
    <xf numFmtId="3" fontId="18" fillId="5" borderId="14" xfId="0" applyNumberFormat="1" applyFont="1" applyFill="1" applyBorder="1" applyAlignment="1">
      <alignment vertical="top" wrapText="1"/>
    </xf>
    <xf numFmtId="3" fontId="18" fillId="5" borderId="19" xfId="0" applyNumberFormat="1" applyFont="1" applyFill="1" applyBorder="1" applyAlignment="1">
      <alignment vertical="top" wrapText="1"/>
    </xf>
    <xf numFmtId="3" fontId="18" fillId="5" borderId="15" xfId="0" applyNumberFormat="1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49" fontId="7" fillId="3" borderId="14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0" fillId="0" borderId="0" xfId="0" applyFont="1" applyBorder="1"/>
  </cellXfs>
  <cellStyles count="2">
    <cellStyle name="Normal" xfId="0" builtinId="0"/>
    <cellStyle name="Normal_mach31" xfId="1" xr:uid="{12FD82D4-C92C-419F-885D-DEC1E21A6F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FA94-403E-4502-A7EB-E675394B5114}">
  <sheetPr>
    <tabColor theme="5" tint="-0.249977111117893"/>
    <pageSetUpPr fitToPage="1"/>
  </sheetPr>
  <dimension ref="A1:AQ828"/>
  <sheetViews>
    <sheetView tabSelected="1" view="pageBreakPreview" topLeftCell="A477" zoomScaleNormal="100" zoomScaleSheetLayoutView="100" workbookViewId="0">
      <selection activeCell="A495" sqref="A495"/>
    </sheetView>
  </sheetViews>
  <sheetFormatPr defaultRowHeight="14.25"/>
  <cols>
    <col min="1" max="1" width="48.5703125" style="1" customWidth="1"/>
    <col min="2" max="2" width="10.85546875" style="1" customWidth="1"/>
    <col min="3" max="3" width="9.140625" style="1" hidden="1" customWidth="1"/>
    <col min="4" max="4" width="12.85546875" style="1" customWidth="1"/>
    <col min="5" max="5" width="12.7109375" style="1" customWidth="1"/>
    <col min="6" max="6" width="12.42578125" style="1" customWidth="1"/>
    <col min="7" max="7" width="0.140625" style="1" hidden="1" customWidth="1"/>
    <col min="8" max="8" width="12.140625" style="1" customWidth="1"/>
    <col min="9" max="9" width="12.28515625" style="1" customWidth="1"/>
    <col min="10" max="10" width="12.28515625" style="382" customWidth="1"/>
    <col min="11" max="11" width="10.85546875" style="1" customWidth="1"/>
    <col min="12" max="12" width="12.42578125" style="1" customWidth="1"/>
    <col min="13" max="256" width="9.140625" style="1"/>
    <col min="257" max="257" width="48.5703125" style="1" customWidth="1"/>
    <col min="258" max="258" width="10.85546875" style="1" customWidth="1"/>
    <col min="259" max="259" width="0" style="1" hidden="1" customWidth="1"/>
    <col min="260" max="260" width="12.85546875" style="1" customWidth="1"/>
    <col min="261" max="261" width="12.7109375" style="1" customWidth="1"/>
    <col min="262" max="262" width="12.42578125" style="1" customWidth="1"/>
    <col min="263" max="263" width="0" style="1" hidden="1" customWidth="1"/>
    <col min="264" max="264" width="12.140625" style="1" customWidth="1"/>
    <col min="265" max="266" width="12.28515625" style="1" customWidth="1"/>
    <col min="267" max="267" width="10.85546875" style="1" customWidth="1"/>
    <col min="268" max="268" width="12.42578125" style="1" customWidth="1"/>
    <col min="269" max="512" width="9.140625" style="1"/>
    <col min="513" max="513" width="48.5703125" style="1" customWidth="1"/>
    <col min="514" max="514" width="10.85546875" style="1" customWidth="1"/>
    <col min="515" max="515" width="0" style="1" hidden="1" customWidth="1"/>
    <col min="516" max="516" width="12.85546875" style="1" customWidth="1"/>
    <col min="517" max="517" width="12.7109375" style="1" customWidth="1"/>
    <col min="518" max="518" width="12.42578125" style="1" customWidth="1"/>
    <col min="519" max="519" width="0" style="1" hidden="1" customWidth="1"/>
    <col min="520" max="520" width="12.140625" style="1" customWidth="1"/>
    <col min="521" max="522" width="12.28515625" style="1" customWidth="1"/>
    <col min="523" max="523" width="10.85546875" style="1" customWidth="1"/>
    <col min="524" max="524" width="12.42578125" style="1" customWidth="1"/>
    <col min="525" max="768" width="9.140625" style="1"/>
    <col min="769" max="769" width="48.5703125" style="1" customWidth="1"/>
    <col min="770" max="770" width="10.85546875" style="1" customWidth="1"/>
    <col min="771" max="771" width="0" style="1" hidden="1" customWidth="1"/>
    <col min="772" max="772" width="12.85546875" style="1" customWidth="1"/>
    <col min="773" max="773" width="12.7109375" style="1" customWidth="1"/>
    <col min="774" max="774" width="12.42578125" style="1" customWidth="1"/>
    <col min="775" max="775" width="0" style="1" hidden="1" customWidth="1"/>
    <col min="776" max="776" width="12.140625" style="1" customWidth="1"/>
    <col min="777" max="778" width="12.28515625" style="1" customWidth="1"/>
    <col min="779" max="779" width="10.85546875" style="1" customWidth="1"/>
    <col min="780" max="780" width="12.42578125" style="1" customWidth="1"/>
    <col min="781" max="1024" width="9.140625" style="1"/>
    <col min="1025" max="1025" width="48.5703125" style="1" customWidth="1"/>
    <col min="1026" max="1026" width="10.85546875" style="1" customWidth="1"/>
    <col min="1027" max="1027" width="0" style="1" hidden="1" customWidth="1"/>
    <col min="1028" max="1028" width="12.85546875" style="1" customWidth="1"/>
    <col min="1029" max="1029" width="12.7109375" style="1" customWidth="1"/>
    <col min="1030" max="1030" width="12.42578125" style="1" customWidth="1"/>
    <col min="1031" max="1031" width="0" style="1" hidden="1" customWidth="1"/>
    <col min="1032" max="1032" width="12.140625" style="1" customWidth="1"/>
    <col min="1033" max="1034" width="12.28515625" style="1" customWidth="1"/>
    <col min="1035" max="1035" width="10.85546875" style="1" customWidth="1"/>
    <col min="1036" max="1036" width="12.42578125" style="1" customWidth="1"/>
    <col min="1037" max="1280" width="9.140625" style="1"/>
    <col min="1281" max="1281" width="48.5703125" style="1" customWidth="1"/>
    <col min="1282" max="1282" width="10.85546875" style="1" customWidth="1"/>
    <col min="1283" max="1283" width="0" style="1" hidden="1" customWidth="1"/>
    <col min="1284" max="1284" width="12.85546875" style="1" customWidth="1"/>
    <col min="1285" max="1285" width="12.7109375" style="1" customWidth="1"/>
    <col min="1286" max="1286" width="12.42578125" style="1" customWidth="1"/>
    <col min="1287" max="1287" width="0" style="1" hidden="1" customWidth="1"/>
    <col min="1288" max="1288" width="12.140625" style="1" customWidth="1"/>
    <col min="1289" max="1290" width="12.28515625" style="1" customWidth="1"/>
    <col min="1291" max="1291" width="10.85546875" style="1" customWidth="1"/>
    <col min="1292" max="1292" width="12.42578125" style="1" customWidth="1"/>
    <col min="1293" max="1536" width="9.140625" style="1"/>
    <col min="1537" max="1537" width="48.5703125" style="1" customWidth="1"/>
    <col min="1538" max="1538" width="10.85546875" style="1" customWidth="1"/>
    <col min="1539" max="1539" width="0" style="1" hidden="1" customWidth="1"/>
    <col min="1540" max="1540" width="12.85546875" style="1" customWidth="1"/>
    <col min="1541" max="1541" width="12.7109375" style="1" customWidth="1"/>
    <col min="1542" max="1542" width="12.42578125" style="1" customWidth="1"/>
    <col min="1543" max="1543" width="0" style="1" hidden="1" customWidth="1"/>
    <col min="1544" max="1544" width="12.140625" style="1" customWidth="1"/>
    <col min="1545" max="1546" width="12.28515625" style="1" customWidth="1"/>
    <col min="1547" max="1547" width="10.85546875" style="1" customWidth="1"/>
    <col min="1548" max="1548" width="12.42578125" style="1" customWidth="1"/>
    <col min="1549" max="1792" width="9.140625" style="1"/>
    <col min="1793" max="1793" width="48.5703125" style="1" customWidth="1"/>
    <col min="1794" max="1794" width="10.85546875" style="1" customWidth="1"/>
    <col min="1795" max="1795" width="0" style="1" hidden="1" customWidth="1"/>
    <col min="1796" max="1796" width="12.85546875" style="1" customWidth="1"/>
    <col min="1797" max="1797" width="12.7109375" style="1" customWidth="1"/>
    <col min="1798" max="1798" width="12.42578125" style="1" customWidth="1"/>
    <col min="1799" max="1799" width="0" style="1" hidden="1" customWidth="1"/>
    <col min="1800" max="1800" width="12.140625" style="1" customWidth="1"/>
    <col min="1801" max="1802" width="12.28515625" style="1" customWidth="1"/>
    <col min="1803" max="1803" width="10.85546875" style="1" customWidth="1"/>
    <col min="1804" max="1804" width="12.42578125" style="1" customWidth="1"/>
    <col min="1805" max="2048" width="9.140625" style="1"/>
    <col min="2049" max="2049" width="48.5703125" style="1" customWidth="1"/>
    <col min="2050" max="2050" width="10.85546875" style="1" customWidth="1"/>
    <col min="2051" max="2051" width="0" style="1" hidden="1" customWidth="1"/>
    <col min="2052" max="2052" width="12.85546875" style="1" customWidth="1"/>
    <col min="2053" max="2053" width="12.7109375" style="1" customWidth="1"/>
    <col min="2054" max="2054" width="12.42578125" style="1" customWidth="1"/>
    <col min="2055" max="2055" width="0" style="1" hidden="1" customWidth="1"/>
    <col min="2056" max="2056" width="12.140625" style="1" customWidth="1"/>
    <col min="2057" max="2058" width="12.28515625" style="1" customWidth="1"/>
    <col min="2059" max="2059" width="10.85546875" style="1" customWidth="1"/>
    <col min="2060" max="2060" width="12.42578125" style="1" customWidth="1"/>
    <col min="2061" max="2304" width="9.140625" style="1"/>
    <col min="2305" max="2305" width="48.5703125" style="1" customWidth="1"/>
    <col min="2306" max="2306" width="10.85546875" style="1" customWidth="1"/>
    <col min="2307" max="2307" width="0" style="1" hidden="1" customWidth="1"/>
    <col min="2308" max="2308" width="12.85546875" style="1" customWidth="1"/>
    <col min="2309" max="2309" width="12.7109375" style="1" customWidth="1"/>
    <col min="2310" max="2310" width="12.42578125" style="1" customWidth="1"/>
    <col min="2311" max="2311" width="0" style="1" hidden="1" customWidth="1"/>
    <col min="2312" max="2312" width="12.140625" style="1" customWidth="1"/>
    <col min="2313" max="2314" width="12.28515625" style="1" customWidth="1"/>
    <col min="2315" max="2315" width="10.85546875" style="1" customWidth="1"/>
    <col min="2316" max="2316" width="12.42578125" style="1" customWidth="1"/>
    <col min="2317" max="2560" width="9.140625" style="1"/>
    <col min="2561" max="2561" width="48.5703125" style="1" customWidth="1"/>
    <col min="2562" max="2562" width="10.85546875" style="1" customWidth="1"/>
    <col min="2563" max="2563" width="0" style="1" hidden="1" customWidth="1"/>
    <col min="2564" max="2564" width="12.85546875" style="1" customWidth="1"/>
    <col min="2565" max="2565" width="12.7109375" style="1" customWidth="1"/>
    <col min="2566" max="2566" width="12.42578125" style="1" customWidth="1"/>
    <col min="2567" max="2567" width="0" style="1" hidden="1" customWidth="1"/>
    <col min="2568" max="2568" width="12.140625" style="1" customWidth="1"/>
    <col min="2569" max="2570" width="12.28515625" style="1" customWidth="1"/>
    <col min="2571" max="2571" width="10.85546875" style="1" customWidth="1"/>
    <col min="2572" max="2572" width="12.42578125" style="1" customWidth="1"/>
    <col min="2573" max="2816" width="9.140625" style="1"/>
    <col min="2817" max="2817" width="48.5703125" style="1" customWidth="1"/>
    <col min="2818" max="2818" width="10.85546875" style="1" customWidth="1"/>
    <col min="2819" max="2819" width="0" style="1" hidden="1" customWidth="1"/>
    <col min="2820" max="2820" width="12.85546875" style="1" customWidth="1"/>
    <col min="2821" max="2821" width="12.7109375" style="1" customWidth="1"/>
    <col min="2822" max="2822" width="12.42578125" style="1" customWidth="1"/>
    <col min="2823" max="2823" width="0" style="1" hidden="1" customWidth="1"/>
    <col min="2824" max="2824" width="12.140625" style="1" customWidth="1"/>
    <col min="2825" max="2826" width="12.28515625" style="1" customWidth="1"/>
    <col min="2827" max="2827" width="10.85546875" style="1" customWidth="1"/>
    <col min="2828" max="2828" width="12.42578125" style="1" customWidth="1"/>
    <col min="2829" max="3072" width="9.140625" style="1"/>
    <col min="3073" max="3073" width="48.5703125" style="1" customWidth="1"/>
    <col min="3074" max="3074" width="10.85546875" style="1" customWidth="1"/>
    <col min="3075" max="3075" width="0" style="1" hidden="1" customWidth="1"/>
    <col min="3076" max="3076" width="12.85546875" style="1" customWidth="1"/>
    <col min="3077" max="3077" width="12.7109375" style="1" customWidth="1"/>
    <col min="3078" max="3078" width="12.42578125" style="1" customWidth="1"/>
    <col min="3079" max="3079" width="0" style="1" hidden="1" customWidth="1"/>
    <col min="3080" max="3080" width="12.140625" style="1" customWidth="1"/>
    <col min="3081" max="3082" width="12.28515625" style="1" customWidth="1"/>
    <col min="3083" max="3083" width="10.85546875" style="1" customWidth="1"/>
    <col min="3084" max="3084" width="12.42578125" style="1" customWidth="1"/>
    <col min="3085" max="3328" width="9.140625" style="1"/>
    <col min="3329" max="3329" width="48.5703125" style="1" customWidth="1"/>
    <col min="3330" max="3330" width="10.85546875" style="1" customWidth="1"/>
    <col min="3331" max="3331" width="0" style="1" hidden="1" customWidth="1"/>
    <col min="3332" max="3332" width="12.85546875" style="1" customWidth="1"/>
    <col min="3333" max="3333" width="12.7109375" style="1" customWidth="1"/>
    <col min="3334" max="3334" width="12.42578125" style="1" customWidth="1"/>
    <col min="3335" max="3335" width="0" style="1" hidden="1" customWidth="1"/>
    <col min="3336" max="3336" width="12.140625" style="1" customWidth="1"/>
    <col min="3337" max="3338" width="12.28515625" style="1" customWidth="1"/>
    <col min="3339" max="3339" width="10.85546875" style="1" customWidth="1"/>
    <col min="3340" max="3340" width="12.42578125" style="1" customWidth="1"/>
    <col min="3341" max="3584" width="9.140625" style="1"/>
    <col min="3585" max="3585" width="48.5703125" style="1" customWidth="1"/>
    <col min="3586" max="3586" width="10.85546875" style="1" customWidth="1"/>
    <col min="3587" max="3587" width="0" style="1" hidden="1" customWidth="1"/>
    <col min="3588" max="3588" width="12.85546875" style="1" customWidth="1"/>
    <col min="3589" max="3589" width="12.7109375" style="1" customWidth="1"/>
    <col min="3590" max="3590" width="12.42578125" style="1" customWidth="1"/>
    <col min="3591" max="3591" width="0" style="1" hidden="1" customWidth="1"/>
    <col min="3592" max="3592" width="12.140625" style="1" customWidth="1"/>
    <col min="3593" max="3594" width="12.28515625" style="1" customWidth="1"/>
    <col min="3595" max="3595" width="10.85546875" style="1" customWidth="1"/>
    <col min="3596" max="3596" width="12.42578125" style="1" customWidth="1"/>
    <col min="3597" max="3840" width="9.140625" style="1"/>
    <col min="3841" max="3841" width="48.5703125" style="1" customWidth="1"/>
    <col min="3842" max="3842" width="10.85546875" style="1" customWidth="1"/>
    <col min="3843" max="3843" width="0" style="1" hidden="1" customWidth="1"/>
    <col min="3844" max="3844" width="12.85546875" style="1" customWidth="1"/>
    <col min="3845" max="3845" width="12.7109375" style="1" customWidth="1"/>
    <col min="3846" max="3846" width="12.42578125" style="1" customWidth="1"/>
    <col min="3847" max="3847" width="0" style="1" hidden="1" customWidth="1"/>
    <col min="3848" max="3848" width="12.140625" style="1" customWidth="1"/>
    <col min="3849" max="3850" width="12.28515625" style="1" customWidth="1"/>
    <col min="3851" max="3851" width="10.85546875" style="1" customWidth="1"/>
    <col min="3852" max="3852" width="12.42578125" style="1" customWidth="1"/>
    <col min="3853" max="4096" width="9.140625" style="1"/>
    <col min="4097" max="4097" width="48.5703125" style="1" customWidth="1"/>
    <col min="4098" max="4098" width="10.85546875" style="1" customWidth="1"/>
    <col min="4099" max="4099" width="0" style="1" hidden="1" customWidth="1"/>
    <col min="4100" max="4100" width="12.85546875" style="1" customWidth="1"/>
    <col min="4101" max="4101" width="12.7109375" style="1" customWidth="1"/>
    <col min="4102" max="4102" width="12.42578125" style="1" customWidth="1"/>
    <col min="4103" max="4103" width="0" style="1" hidden="1" customWidth="1"/>
    <col min="4104" max="4104" width="12.140625" style="1" customWidth="1"/>
    <col min="4105" max="4106" width="12.28515625" style="1" customWidth="1"/>
    <col min="4107" max="4107" width="10.85546875" style="1" customWidth="1"/>
    <col min="4108" max="4108" width="12.42578125" style="1" customWidth="1"/>
    <col min="4109" max="4352" width="9.140625" style="1"/>
    <col min="4353" max="4353" width="48.5703125" style="1" customWidth="1"/>
    <col min="4354" max="4354" width="10.85546875" style="1" customWidth="1"/>
    <col min="4355" max="4355" width="0" style="1" hidden="1" customWidth="1"/>
    <col min="4356" max="4356" width="12.85546875" style="1" customWidth="1"/>
    <col min="4357" max="4357" width="12.7109375" style="1" customWidth="1"/>
    <col min="4358" max="4358" width="12.42578125" style="1" customWidth="1"/>
    <col min="4359" max="4359" width="0" style="1" hidden="1" customWidth="1"/>
    <col min="4360" max="4360" width="12.140625" style="1" customWidth="1"/>
    <col min="4361" max="4362" width="12.28515625" style="1" customWidth="1"/>
    <col min="4363" max="4363" width="10.85546875" style="1" customWidth="1"/>
    <col min="4364" max="4364" width="12.42578125" style="1" customWidth="1"/>
    <col min="4365" max="4608" width="9.140625" style="1"/>
    <col min="4609" max="4609" width="48.5703125" style="1" customWidth="1"/>
    <col min="4610" max="4610" width="10.85546875" style="1" customWidth="1"/>
    <col min="4611" max="4611" width="0" style="1" hidden="1" customWidth="1"/>
    <col min="4612" max="4612" width="12.85546875" style="1" customWidth="1"/>
    <col min="4613" max="4613" width="12.7109375" style="1" customWidth="1"/>
    <col min="4614" max="4614" width="12.42578125" style="1" customWidth="1"/>
    <col min="4615" max="4615" width="0" style="1" hidden="1" customWidth="1"/>
    <col min="4616" max="4616" width="12.140625" style="1" customWidth="1"/>
    <col min="4617" max="4618" width="12.28515625" style="1" customWidth="1"/>
    <col min="4619" max="4619" width="10.85546875" style="1" customWidth="1"/>
    <col min="4620" max="4620" width="12.42578125" style="1" customWidth="1"/>
    <col min="4621" max="4864" width="9.140625" style="1"/>
    <col min="4865" max="4865" width="48.5703125" style="1" customWidth="1"/>
    <col min="4866" max="4866" width="10.85546875" style="1" customWidth="1"/>
    <col min="4867" max="4867" width="0" style="1" hidden="1" customWidth="1"/>
    <col min="4868" max="4868" width="12.85546875" style="1" customWidth="1"/>
    <col min="4869" max="4869" width="12.7109375" style="1" customWidth="1"/>
    <col min="4870" max="4870" width="12.42578125" style="1" customWidth="1"/>
    <col min="4871" max="4871" width="0" style="1" hidden="1" customWidth="1"/>
    <col min="4872" max="4872" width="12.140625" style="1" customWidth="1"/>
    <col min="4873" max="4874" width="12.28515625" style="1" customWidth="1"/>
    <col min="4875" max="4875" width="10.85546875" style="1" customWidth="1"/>
    <col min="4876" max="4876" width="12.42578125" style="1" customWidth="1"/>
    <col min="4877" max="5120" width="9.140625" style="1"/>
    <col min="5121" max="5121" width="48.5703125" style="1" customWidth="1"/>
    <col min="5122" max="5122" width="10.85546875" style="1" customWidth="1"/>
    <col min="5123" max="5123" width="0" style="1" hidden="1" customWidth="1"/>
    <col min="5124" max="5124" width="12.85546875" style="1" customWidth="1"/>
    <col min="5125" max="5125" width="12.7109375" style="1" customWidth="1"/>
    <col min="5126" max="5126" width="12.42578125" style="1" customWidth="1"/>
    <col min="5127" max="5127" width="0" style="1" hidden="1" customWidth="1"/>
    <col min="5128" max="5128" width="12.140625" style="1" customWidth="1"/>
    <col min="5129" max="5130" width="12.28515625" style="1" customWidth="1"/>
    <col min="5131" max="5131" width="10.85546875" style="1" customWidth="1"/>
    <col min="5132" max="5132" width="12.42578125" style="1" customWidth="1"/>
    <col min="5133" max="5376" width="9.140625" style="1"/>
    <col min="5377" max="5377" width="48.5703125" style="1" customWidth="1"/>
    <col min="5378" max="5378" width="10.85546875" style="1" customWidth="1"/>
    <col min="5379" max="5379" width="0" style="1" hidden="1" customWidth="1"/>
    <col min="5380" max="5380" width="12.85546875" style="1" customWidth="1"/>
    <col min="5381" max="5381" width="12.7109375" style="1" customWidth="1"/>
    <col min="5382" max="5382" width="12.42578125" style="1" customWidth="1"/>
    <col min="5383" max="5383" width="0" style="1" hidden="1" customWidth="1"/>
    <col min="5384" max="5384" width="12.140625" style="1" customWidth="1"/>
    <col min="5385" max="5386" width="12.28515625" style="1" customWidth="1"/>
    <col min="5387" max="5387" width="10.85546875" style="1" customWidth="1"/>
    <col min="5388" max="5388" width="12.42578125" style="1" customWidth="1"/>
    <col min="5389" max="5632" width="9.140625" style="1"/>
    <col min="5633" max="5633" width="48.5703125" style="1" customWidth="1"/>
    <col min="5634" max="5634" width="10.85546875" style="1" customWidth="1"/>
    <col min="5635" max="5635" width="0" style="1" hidden="1" customWidth="1"/>
    <col min="5636" max="5636" width="12.85546875" style="1" customWidth="1"/>
    <col min="5637" max="5637" width="12.7109375" style="1" customWidth="1"/>
    <col min="5638" max="5638" width="12.42578125" style="1" customWidth="1"/>
    <col min="5639" max="5639" width="0" style="1" hidden="1" customWidth="1"/>
    <col min="5640" max="5640" width="12.140625" style="1" customWidth="1"/>
    <col min="5641" max="5642" width="12.28515625" style="1" customWidth="1"/>
    <col min="5643" max="5643" width="10.85546875" style="1" customWidth="1"/>
    <col min="5644" max="5644" width="12.42578125" style="1" customWidth="1"/>
    <col min="5645" max="5888" width="9.140625" style="1"/>
    <col min="5889" max="5889" width="48.5703125" style="1" customWidth="1"/>
    <col min="5890" max="5890" width="10.85546875" style="1" customWidth="1"/>
    <col min="5891" max="5891" width="0" style="1" hidden="1" customWidth="1"/>
    <col min="5892" max="5892" width="12.85546875" style="1" customWidth="1"/>
    <col min="5893" max="5893" width="12.7109375" style="1" customWidth="1"/>
    <col min="5894" max="5894" width="12.42578125" style="1" customWidth="1"/>
    <col min="5895" max="5895" width="0" style="1" hidden="1" customWidth="1"/>
    <col min="5896" max="5896" width="12.140625" style="1" customWidth="1"/>
    <col min="5897" max="5898" width="12.28515625" style="1" customWidth="1"/>
    <col min="5899" max="5899" width="10.85546875" style="1" customWidth="1"/>
    <col min="5900" max="5900" width="12.42578125" style="1" customWidth="1"/>
    <col min="5901" max="6144" width="9.140625" style="1"/>
    <col min="6145" max="6145" width="48.5703125" style="1" customWidth="1"/>
    <col min="6146" max="6146" width="10.85546875" style="1" customWidth="1"/>
    <col min="6147" max="6147" width="0" style="1" hidden="1" customWidth="1"/>
    <col min="6148" max="6148" width="12.85546875" style="1" customWidth="1"/>
    <col min="6149" max="6149" width="12.7109375" style="1" customWidth="1"/>
    <col min="6150" max="6150" width="12.42578125" style="1" customWidth="1"/>
    <col min="6151" max="6151" width="0" style="1" hidden="1" customWidth="1"/>
    <col min="6152" max="6152" width="12.140625" style="1" customWidth="1"/>
    <col min="6153" max="6154" width="12.28515625" style="1" customWidth="1"/>
    <col min="6155" max="6155" width="10.85546875" style="1" customWidth="1"/>
    <col min="6156" max="6156" width="12.42578125" style="1" customWidth="1"/>
    <col min="6157" max="6400" width="9.140625" style="1"/>
    <col min="6401" max="6401" width="48.5703125" style="1" customWidth="1"/>
    <col min="6402" max="6402" width="10.85546875" style="1" customWidth="1"/>
    <col min="6403" max="6403" width="0" style="1" hidden="1" customWidth="1"/>
    <col min="6404" max="6404" width="12.85546875" style="1" customWidth="1"/>
    <col min="6405" max="6405" width="12.7109375" style="1" customWidth="1"/>
    <col min="6406" max="6406" width="12.42578125" style="1" customWidth="1"/>
    <col min="6407" max="6407" width="0" style="1" hidden="1" customWidth="1"/>
    <col min="6408" max="6408" width="12.140625" style="1" customWidth="1"/>
    <col min="6409" max="6410" width="12.28515625" style="1" customWidth="1"/>
    <col min="6411" max="6411" width="10.85546875" style="1" customWidth="1"/>
    <col min="6412" max="6412" width="12.42578125" style="1" customWidth="1"/>
    <col min="6413" max="6656" width="9.140625" style="1"/>
    <col min="6657" max="6657" width="48.5703125" style="1" customWidth="1"/>
    <col min="6658" max="6658" width="10.85546875" style="1" customWidth="1"/>
    <col min="6659" max="6659" width="0" style="1" hidden="1" customWidth="1"/>
    <col min="6660" max="6660" width="12.85546875" style="1" customWidth="1"/>
    <col min="6661" max="6661" width="12.7109375" style="1" customWidth="1"/>
    <col min="6662" max="6662" width="12.42578125" style="1" customWidth="1"/>
    <col min="6663" max="6663" width="0" style="1" hidden="1" customWidth="1"/>
    <col min="6664" max="6664" width="12.140625" style="1" customWidth="1"/>
    <col min="6665" max="6666" width="12.28515625" style="1" customWidth="1"/>
    <col min="6667" max="6667" width="10.85546875" style="1" customWidth="1"/>
    <col min="6668" max="6668" width="12.42578125" style="1" customWidth="1"/>
    <col min="6669" max="6912" width="9.140625" style="1"/>
    <col min="6913" max="6913" width="48.5703125" style="1" customWidth="1"/>
    <col min="6914" max="6914" width="10.85546875" style="1" customWidth="1"/>
    <col min="6915" max="6915" width="0" style="1" hidden="1" customWidth="1"/>
    <col min="6916" max="6916" width="12.85546875" style="1" customWidth="1"/>
    <col min="6917" max="6917" width="12.7109375" style="1" customWidth="1"/>
    <col min="6918" max="6918" width="12.42578125" style="1" customWidth="1"/>
    <col min="6919" max="6919" width="0" style="1" hidden="1" customWidth="1"/>
    <col min="6920" max="6920" width="12.140625" style="1" customWidth="1"/>
    <col min="6921" max="6922" width="12.28515625" style="1" customWidth="1"/>
    <col min="6923" max="6923" width="10.85546875" style="1" customWidth="1"/>
    <col min="6924" max="6924" width="12.42578125" style="1" customWidth="1"/>
    <col min="6925" max="7168" width="9.140625" style="1"/>
    <col min="7169" max="7169" width="48.5703125" style="1" customWidth="1"/>
    <col min="7170" max="7170" width="10.85546875" style="1" customWidth="1"/>
    <col min="7171" max="7171" width="0" style="1" hidden="1" customWidth="1"/>
    <col min="7172" max="7172" width="12.85546875" style="1" customWidth="1"/>
    <col min="7173" max="7173" width="12.7109375" style="1" customWidth="1"/>
    <col min="7174" max="7174" width="12.42578125" style="1" customWidth="1"/>
    <col min="7175" max="7175" width="0" style="1" hidden="1" customWidth="1"/>
    <col min="7176" max="7176" width="12.140625" style="1" customWidth="1"/>
    <col min="7177" max="7178" width="12.28515625" style="1" customWidth="1"/>
    <col min="7179" max="7179" width="10.85546875" style="1" customWidth="1"/>
    <col min="7180" max="7180" width="12.42578125" style="1" customWidth="1"/>
    <col min="7181" max="7424" width="9.140625" style="1"/>
    <col min="7425" max="7425" width="48.5703125" style="1" customWidth="1"/>
    <col min="7426" max="7426" width="10.85546875" style="1" customWidth="1"/>
    <col min="7427" max="7427" width="0" style="1" hidden="1" customWidth="1"/>
    <col min="7428" max="7428" width="12.85546875" style="1" customWidth="1"/>
    <col min="7429" max="7429" width="12.7109375" style="1" customWidth="1"/>
    <col min="7430" max="7430" width="12.42578125" style="1" customWidth="1"/>
    <col min="7431" max="7431" width="0" style="1" hidden="1" customWidth="1"/>
    <col min="7432" max="7432" width="12.140625" style="1" customWidth="1"/>
    <col min="7433" max="7434" width="12.28515625" style="1" customWidth="1"/>
    <col min="7435" max="7435" width="10.85546875" style="1" customWidth="1"/>
    <col min="7436" max="7436" width="12.42578125" style="1" customWidth="1"/>
    <col min="7437" max="7680" width="9.140625" style="1"/>
    <col min="7681" max="7681" width="48.5703125" style="1" customWidth="1"/>
    <col min="7682" max="7682" width="10.85546875" style="1" customWidth="1"/>
    <col min="7683" max="7683" width="0" style="1" hidden="1" customWidth="1"/>
    <col min="7684" max="7684" width="12.85546875" style="1" customWidth="1"/>
    <col min="7685" max="7685" width="12.7109375" style="1" customWidth="1"/>
    <col min="7686" max="7686" width="12.42578125" style="1" customWidth="1"/>
    <col min="7687" max="7687" width="0" style="1" hidden="1" customWidth="1"/>
    <col min="7688" max="7688" width="12.140625" style="1" customWidth="1"/>
    <col min="7689" max="7690" width="12.28515625" style="1" customWidth="1"/>
    <col min="7691" max="7691" width="10.85546875" style="1" customWidth="1"/>
    <col min="7692" max="7692" width="12.42578125" style="1" customWidth="1"/>
    <col min="7693" max="7936" width="9.140625" style="1"/>
    <col min="7937" max="7937" width="48.5703125" style="1" customWidth="1"/>
    <col min="7938" max="7938" width="10.85546875" style="1" customWidth="1"/>
    <col min="7939" max="7939" width="0" style="1" hidden="1" customWidth="1"/>
    <col min="7940" max="7940" width="12.85546875" style="1" customWidth="1"/>
    <col min="7941" max="7941" width="12.7109375" style="1" customWidth="1"/>
    <col min="7942" max="7942" width="12.42578125" style="1" customWidth="1"/>
    <col min="7943" max="7943" width="0" style="1" hidden="1" customWidth="1"/>
    <col min="7944" max="7944" width="12.140625" style="1" customWidth="1"/>
    <col min="7945" max="7946" width="12.28515625" style="1" customWidth="1"/>
    <col min="7947" max="7947" width="10.85546875" style="1" customWidth="1"/>
    <col min="7948" max="7948" width="12.42578125" style="1" customWidth="1"/>
    <col min="7949" max="8192" width="9.140625" style="1"/>
    <col min="8193" max="8193" width="48.5703125" style="1" customWidth="1"/>
    <col min="8194" max="8194" width="10.85546875" style="1" customWidth="1"/>
    <col min="8195" max="8195" width="0" style="1" hidden="1" customWidth="1"/>
    <col min="8196" max="8196" width="12.85546875" style="1" customWidth="1"/>
    <col min="8197" max="8197" width="12.7109375" style="1" customWidth="1"/>
    <col min="8198" max="8198" width="12.42578125" style="1" customWidth="1"/>
    <col min="8199" max="8199" width="0" style="1" hidden="1" customWidth="1"/>
    <col min="8200" max="8200" width="12.140625" style="1" customWidth="1"/>
    <col min="8201" max="8202" width="12.28515625" style="1" customWidth="1"/>
    <col min="8203" max="8203" width="10.85546875" style="1" customWidth="1"/>
    <col min="8204" max="8204" width="12.42578125" style="1" customWidth="1"/>
    <col min="8205" max="8448" width="9.140625" style="1"/>
    <col min="8449" max="8449" width="48.5703125" style="1" customWidth="1"/>
    <col min="8450" max="8450" width="10.85546875" style="1" customWidth="1"/>
    <col min="8451" max="8451" width="0" style="1" hidden="1" customWidth="1"/>
    <col min="8452" max="8452" width="12.85546875" style="1" customWidth="1"/>
    <col min="8453" max="8453" width="12.7109375" style="1" customWidth="1"/>
    <col min="8454" max="8454" width="12.42578125" style="1" customWidth="1"/>
    <col min="8455" max="8455" width="0" style="1" hidden="1" customWidth="1"/>
    <col min="8456" max="8456" width="12.140625" style="1" customWidth="1"/>
    <col min="8457" max="8458" width="12.28515625" style="1" customWidth="1"/>
    <col min="8459" max="8459" width="10.85546875" style="1" customWidth="1"/>
    <col min="8460" max="8460" width="12.42578125" style="1" customWidth="1"/>
    <col min="8461" max="8704" width="9.140625" style="1"/>
    <col min="8705" max="8705" width="48.5703125" style="1" customWidth="1"/>
    <col min="8706" max="8706" width="10.85546875" style="1" customWidth="1"/>
    <col min="8707" max="8707" width="0" style="1" hidden="1" customWidth="1"/>
    <col min="8708" max="8708" width="12.85546875" style="1" customWidth="1"/>
    <col min="8709" max="8709" width="12.7109375" style="1" customWidth="1"/>
    <col min="8710" max="8710" width="12.42578125" style="1" customWidth="1"/>
    <col min="8711" max="8711" width="0" style="1" hidden="1" customWidth="1"/>
    <col min="8712" max="8712" width="12.140625" style="1" customWidth="1"/>
    <col min="8713" max="8714" width="12.28515625" style="1" customWidth="1"/>
    <col min="8715" max="8715" width="10.85546875" style="1" customWidth="1"/>
    <col min="8716" max="8716" width="12.42578125" style="1" customWidth="1"/>
    <col min="8717" max="8960" width="9.140625" style="1"/>
    <col min="8961" max="8961" width="48.5703125" style="1" customWidth="1"/>
    <col min="8962" max="8962" width="10.85546875" style="1" customWidth="1"/>
    <col min="8963" max="8963" width="0" style="1" hidden="1" customWidth="1"/>
    <col min="8964" max="8964" width="12.85546875" style="1" customWidth="1"/>
    <col min="8965" max="8965" width="12.7109375" style="1" customWidth="1"/>
    <col min="8966" max="8966" width="12.42578125" style="1" customWidth="1"/>
    <col min="8967" max="8967" width="0" style="1" hidden="1" customWidth="1"/>
    <col min="8968" max="8968" width="12.140625" style="1" customWidth="1"/>
    <col min="8969" max="8970" width="12.28515625" style="1" customWidth="1"/>
    <col min="8971" max="8971" width="10.85546875" style="1" customWidth="1"/>
    <col min="8972" max="8972" width="12.42578125" style="1" customWidth="1"/>
    <col min="8973" max="9216" width="9.140625" style="1"/>
    <col min="9217" max="9217" width="48.5703125" style="1" customWidth="1"/>
    <col min="9218" max="9218" width="10.85546875" style="1" customWidth="1"/>
    <col min="9219" max="9219" width="0" style="1" hidden="1" customWidth="1"/>
    <col min="9220" max="9220" width="12.85546875" style="1" customWidth="1"/>
    <col min="9221" max="9221" width="12.7109375" style="1" customWidth="1"/>
    <col min="9222" max="9222" width="12.42578125" style="1" customWidth="1"/>
    <col min="9223" max="9223" width="0" style="1" hidden="1" customWidth="1"/>
    <col min="9224" max="9224" width="12.140625" style="1" customWidth="1"/>
    <col min="9225" max="9226" width="12.28515625" style="1" customWidth="1"/>
    <col min="9227" max="9227" width="10.85546875" style="1" customWidth="1"/>
    <col min="9228" max="9228" width="12.42578125" style="1" customWidth="1"/>
    <col min="9229" max="9472" width="9.140625" style="1"/>
    <col min="9473" max="9473" width="48.5703125" style="1" customWidth="1"/>
    <col min="9474" max="9474" width="10.85546875" style="1" customWidth="1"/>
    <col min="9475" max="9475" width="0" style="1" hidden="1" customWidth="1"/>
    <col min="9476" max="9476" width="12.85546875" style="1" customWidth="1"/>
    <col min="9477" max="9477" width="12.7109375" style="1" customWidth="1"/>
    <col min="9478" max="9478" width="12.42578125" style="1" customWidth="1"/>
    <col min="9479" max="9479" width="0" style="1" hidden="1" customWidth="1"/>
    <col min="9480" max="9480" width="12.140625" style="1" customWidth="1"/>
    <col min="9481" max="9482" width="12.28515625" style="1" customWidth="1"/>
    <col min="9483" max="9483" width="10.85546875" style="1" customWidth="1"/>
    <col min="9484" max="9484" width="12.42578125" style="1" customWidth="1"/>
    <col min="9485" max="9728" width="9.140625" style="1"/>
    <col min="9729" max="9729" width="48.5703125" style="1" customWidth="1"/>
    <col min="9730" max="9730" width="10.85546875" style="1" customWidth="1"/>
    <col min="9731" max="9731" width="0" style="1" hidden="1" customWidth="1"/>
    <col min="9732" max="9732" width="12.85546875" style="1" customWidth="1"/>
    <col min="9733" max="9733" width="12.7109375" style="1" customWidth="1"/>
    <col min="9734" max="9734" width="12.42578125" style="1" customWidth="1"/>
    <col min="9735" max="9735" width="0" style="1" hidden="1" customWidth="1"/>
    <col min="9736" max="9736" width="12.140625" style="1" customWidth="1"/>
    <col min="9737" max="9738" width="12.28515625" style="1" customWidth="1"/>
    <col min="9739" max="9739" width="10.85546875" style="1" customWidth="1"/>
    <col min="9740" max="9740" width="12.42578125" style="1" customWidth="1"/>
    <col min="9741" max="9984" width="9.140625" style="1"/>
    <col min="9985" max="9985" width="48.5703125" style="1" customWidth="1"/>
    <col min="9986" max="9986" width="10.85546875" style="1" customWidth="1"/>
    <col min="9987" max="9987" width="0" style="1" hidden="1" customWidth="1"/>
    <col min="9988" max="9988" width="12.85546875" style="1" customWidth="1"/>
    <col min="9989" max="9989" width="12.7109375" style="1" customWidth="1"/>
    <col min="9990" max="9990" width="12.42578125" style="1" customWidth="1"/>
    <col min="9991" max="9991" width="0" style="1" hidden="1" customWidth="1"/>
    <col min="9992" max="9992" width="12.140625" style="1" customWidth="1"/>
    <col min="9993" max="9994" width="12.28515625" style="1" customWidth="1"/>
    <col min="9995" max="9995" width="10.85546875" style="1" customWidth="1"/>
    <col min="9996" max="9996" width="12.42578125" style="1" customWidth="1"/>
    <col min="9997" max="10240" width="9.140625" style="1"/>
    <col min="10241" max="10241" width="48.5703125" style="1" customWidth="1"/>
    <col min="10242" max="10242" width="10.85546875" style="1" customWidth="1"/>
    <col min="10243" max="10243" width="0" style="1" hidden="1" customWidth="1"/>
    <col min="10244" max="10244" width="12.85546875" style="1" customWidth="1"/>
    <col min="10245" max="10245" width="12.7109375" style="1" customWidth="1"/>
    <col min="10246" max="10246" width="12.42578125" style="1" customWidth="1"/>
    <col min="10247" max="10247" width="0" style="1" hidden="1" customWidth="1"/>
    <col min="10248" max="10248" width="12.140625" style="1" customWidth="1"/>
    <col min="10249" max="10250" width="12.28515625" style="1" customWidth="1"/>
    <col min="10251" max="10251" width="10.85546875" style="1" customWidth="1"/>
    <col min="10252" max="10252" width="12.42578125" style="1" customWidth="1"/>
    <col min="10253" max="10496" width="9.140625" style="1"/>
    <col min="10497" max="10497" width="48.5703125" style="1" customWidth="1"/>
    <col min="10498" max="10498" width="10.85546875" style="1" customWidth="1"/>
    <col min="10499" max="10499" width="0" style="1" hidden="1" customWidth="1"/>
    <col min="10500" max="10500" width="12.85546875" style="1" customWidth="1"/>
    <col min="10501" max="10501" width="12.7109375" style="1" customWidth="1"/>
    <col min="10502" max="10502" width="12.42578125" style="1" customWidth="1"/>
    <col min="10503" max="10503" width="0" style="1" hidden="1" customWidth="1"/>
    <col min="10504" max="10504" width="12.140625" style="1" customWidth="1"/>
    <col min="10505" max="10506" width="12.28515625" style="1" customWidth="1"/>
    <col min="10507" max="10507" width="10.85546875" style="1" customWidth="1"/>
    <col min="10508" max="10508" width="12.42578125" style="1" customWidth="1"/>
    <col min="10509" max="10752" width="9.140625" style="1"/>
    <col min="10753" max="10753" width="48.5703125" style="1" customWidth="1"/>
    <col min="10754" max="10754" width="10.85546875" style="1" customWidth="1"/>
    <col min="10755" max="10755" width="0" style="1" hidden="1" customWidth="1"/>
    <col min="10756" max="10756" width="12.85546875" style="1" customWidth="1"/>
    <col min="10757" max="10757" width="12.7109375" style="1" customWidth="1"/>
    <col min="10758" max="10758" width="12.42578125" style="1" customWidth="1"/>
    <col min="10759" max="10759" width="0" style="1" hidden="1" customWidth="1"/>
    <col min="10760" max="10760" width="12.140625" style="1" customWidth="1"/>
    <col min="10761" max="10762" width="12.28515625" style="1" customWidth="1"/>
    <col min="10763" max="10763" width="10.85546875" style="1" customWidth="1"/>
    <col min="10764" max="10764" width="12.42578125" style="1" customWidth="1"/>
    <col min="10765" max="11008" width="9.140625" style="1"/>
    <col min="11009" max="11009" width="48.5703125" style="1" customWidth="1"/>
    <col min="11010" max="11010" width="10.85546875" style="1" customWidth="1"/>
    <col min="11011" max="11011" width="0" style="1" hidden="1" customWidth="1"/>
    <col min="11012" max="11012" width="12.85546875" style="1" customWidth="1"/>
    <col min="11013" max="11013" width="12.7109375" style="1" customWidth="1"/>
    <col min="11014" max="11014" width="12.42578125" style="1" customWidth="1"/>
    <col min="11015" max="11015" width="0" style="1" hidden="1" customWidth="1"/>
    <col min="11016" max="11016" width="12.140625" style="1" customWidth="1"/>
    <col min="11017" max="11018" width="12.28515625" style="1" customWidth="1"/>
    <col min="11019" max="11019" width="10.85546875" style="1" customWidth="1"/>
    <col min="11020" max="11020" width="12.42578125" style="1" customWidth="1"/>
    <col min="11021" max="11264" width="9.140625" style="1"/>
    <col min="11265" max="11265" width="48.5703125" style="1" customWidth="1"/>
    <col min="11266" max="11266" width="10.85546875" style="1" customWidth="1"/>
    <col min="11267" max="11267" width="0" style="1" hidden="1" customWidth="1"/>
    <col min="11268" max="11268" width="12.85546875" style="1" customWidth="1"/>
    <col min="11269" max="11269" width="12.7109375" style="1" customWidth="1"/>
    <col min="11270" max="11270" width="12.42578125" style="1" customWidth="1"/>
    <col min="11271" max="11271" width="0" style="1" hidden="1" customWidth="1"/>
    <col min="11272" max="11272" width="12.140625" style="1" customWidth="1"/>
    <col min="11273" max="11274" width="12.28515625" style="1" customWidth="1"/>
    <col min="11275" max="11275" width="10.85546875" style="1" customWidth="1"/>
    <col min="11276" max="11276" width="12.42578125" style="1" customWidth="1"/>
    <col min="11277" max="11520" width="9.140625" style="1"/>
    <col min="11521" max="11521" width="48.5703125" style="1" customWidth="1"/>
    <col min="11522" max="11522" width="10.85546875" style="1" customWidth="1"/>
    <col min="11523" max="11523" width="0" style="1" hidden="1" customWidth="1"/>
    <col min="11524" max="11524" width="12.85546875" style="1" customWidth="1"/>
    <col min="11525" max="11525" width="12.7109375" style="1" customWidth="1"/>
    <col min="11526" max="11526" width="12.42578125" style="1" customWidth="1"/>
    <col min="11527" max="11527" width="0" style="1" hidden="1" customWidth="1"/>
    <col min="11528" max="11528" width="12.140625" style="1" customWidth="1"/>
    <col min="11529" max="11530" width="12.28515625" style="1" customWidth="1"/>
    <col min="11531" max="11531" width="10.85546875" style="1" customWidth="1"/>
    <col min="11532" max="11532" width="12.42578125" style="1" customWidth="1"/>
    <col min="11533" max="11776" width="9.140625" style="1"/>
    <col min="11777" max="11777" width="48.5703125" style="1" customWidth="1"/>
    <col min="11778" max="11778" width="10.85546875" style="1" customWidth="1"/>
    <col min="11779" max="11779" width="0" style="1" hidden="1" customWidth="1"/>
    <col min="11780" max="11780" width="12.85546875" style="1" customWidth="1"/>
    <col min="11781" max="11781" width="12.7109375" style="1" customWidth="1"/>
    <col min="11782" max="11782" width="12.42578125" style="1" customWidth="1"/>
    <col min="11783" max="11783" width="0" style="1" hidden="1" customWidth="1"/>
    <col min="11784" max="11784" width="12.140625" style="1" customWidth="1"/>
    <col min="11785" max="11786" width="12.28515625" style="1" customWidth="1"/>
    <col min="11787" max="11787" width="10.85546875" style="1" customWidth="1"/>
    <col min="11788" max="11788" width="12.42578125" style="1" customWidth="1"/>
    <col min="11789" max="12032" width="9.140625" style="1"/>
    <col min="12033" max="12033" width="48.5703125" style="1" customWidth="1"/>
    <col min="12034" max="12034" width="10.85546875" style="1" customWidth="1"/>
    <col min="12035" max="12035" width="0" style="1" hidden="1" customWidth="1"/>
    <col min="12036" max="12036" width="12.85546875" style="1" customWidth="1"/>
    <col min="12037" max="12037" width="12.7109375" style="1" customWidth="1"/>
    <col min="12038" max="12038" width="12.42578125" style="1" customWidth="1"/>
    <col min="12039" max="12039" width="0" style="1" hidden="1" customWidth="1"/>
    <col min="12040" max="12040" width="12.140625" style="1" customWidth="1"/>
    <col min="12041" max="12042" width="12.28515625" style="1" customWidth="1"/>
    <col min="12043" max="12043" width="10.85546875" style="1" customWidth="1"/>
    <col min="12044" max="12044" width="12.42578125" style="1" customWidth="1"/>
    <col min="12045" max="12288" width="9.140625" style="1"/>
    <col min="12289" max="12289" width="48.5703125" style="1" customWidth="1"/>
    <col min="12290" max="12290" width="10.85546875" style="1" customWidth="1"/>
    <col min="12291" max="12291" width="0" style="1" hidden="1" customWidth="1"/>
    <col min="12292" max="12292" width="12.85546875" style="1" customWidth="1"/>
    <col min="12293" max="12293" width="12.7109375" style="1" customWidth="1"/>
    <col min="12294" max="12294" width="12.42578125" style="1" customWidth="1"/>
    <col min="12295" max="12295" width="0" style="1" hidden="1" customWidth="1"/>
    <col min="12296" max="12296" width="12.140625" style="1" customWidth="1"/>
    <col min="12297" max="12298" width="12.28515625" style="1" customWidth="1"/>
    <col min="12299" max="12299" width="10.85546875" style="1" customWidth="1"/>
    <col min="12300" max="12300" width="12.42578125" style="1" customWidth="1"/>
    <col min="12301" max="12544" width="9.140625" style="1"/>
    <col min="12545" max="12545" width="48.5703125" style="1" customWidth="1"/>
    <col min="12546" max="12546" width="10.85546875" style="1" customWidth="1"/>
    <col min="12547" max="12547" width="0" style="1" hidden="1" customWidth="1"/>
    <col min="12548" max="12548" width="12.85546875" style="1" customWidth="1"/>
    <col min="12549" max="12549" width="12.7109375" style="1" customWidth="1"/>
    <col min="12550" max="12550" width="12.42578125" style="1" customWidth="1"/>
    <col min="12551" max="12551" width="0" style="1" hidden="1" customWidth="1"/>
    <col min="12552" max="12552" width="12.140625" style="1" customWidth="1"/>
    <col min="12553" max="12554" width="12.28515625" style="1" customWidth="1"/>
    <col min="12555" max="12555" width="10.85546875" style="1" customWidth="1"/>
    <col min="12556" max="12556" width="12.42578125" style="1" customWidth="1"/>
    <col min="12557" max="12800" width="9.140625" style="1"/>
    <col min="12801" max="12801" width="48.5703125" style="1" customWidth="1"/>
    <col min="12802" max="12802" width="10.85546875" style="1" customWidth="1"/>
    <col min="12803" max="12803" width="0" style="1" hidden="1" customWidth="1"/>
    <col min="12804" max="12804" width="12.85546875" style="1" customWidth="1"/>
    <col min="12805" max="12805" width="12.7109375" style="1" customWidth="1"/>
    <col min="12806" max="12806" width="12.42578125" style="1" customWidth="1"/>
    <col min="12807" max="12807" width="0" style="1" hidden="1" customWidth="1"/>
    <col min="12808" max="12808" width="12.140625" style="1" customWidth="1"/>
    <col min="12809" max="12810" width="12.28515625" style="1" customWidth="1"/>
    <col min="12811" max="12811" width="10.85546875" style="1" customWidth="1"/>
    <col min="12812" max="12812" width="12.42578125" style="1" customWidth="1"/>
    <col min="12813" max="13056" width="9.140625" style="1"/>
    <col min="13057" max="13057" width="48.5703125" style="1" customWidth="1"/>
    <col min="13058" max="13058" width="10.85546875" style="1" customWidth="1"/>
    <col min="13059" max="13059" width="0" style="1" hidden="1" customWidth="1"/>
    <col min="13060" max="13060" width="12.85546875" style="1" customWidth="1"/>
    <col min="13061" max="13061" width="12.7109375" style="1" customWidth="1"/>
    <col min="13062" max="13062" width="12.42578125" style="1" customWidth="1"/>
    <col min="13063" max="13063" width="0" style="1" hidden="1" customWidth="1"/>
    <col min="13064" max="13064" width="12.140625" style="1" customWidth="1"/>
    <col min="13065" max="13066" width="12.28515625" style="1" customWidth="1"/>
    <col min="13067" max="13067" width="10.85546875" style="1" customWidth="1"/>
    <col min="13068" max="13068" width="12.42578125" style="1" customWidth="1"/>
    <col min="13069" max="13312" width="9.140625" style="1"/>
    <col min="13313" max="13313" width="48.5703125" style="1" customWidth="1"/>
    <col min="13314" max="13314" width="10.85546875" style="1" customWidth="1"/>
    <col min="13315" max="13315" width="0" style="1" hidden="1" customWidth="1"/>
    <col min="13316" max="13316" width="12.85546875" style="1" customWidth="1"/>
    <col min="13317" max="13317" width="12.7109375" style="1" customWidth="1"/>
    <col min="13318" max="13318" width="12.42578125" style="1" customWidth="1"/>
    <col min="13319" max="13319" width="0" style="1" hidden="1" customWidth="1"/>
    <col min="13320" max="13320" width="12.140625" style="1" customWidth="1"/>
    <col min="13321" max="13322" width="12.28515625" style="1" customWidth="1"/>
    <col min="13323" max="13323" width="10.85546875" style="1" customWidth="1"/>
    <col min="13324" max="13324" width="12.42578125" style="1" customWidth="1"/>
    <col min="13325" max="13568" width="9.140625" style="1"/>
    <col min="13569" max="13569" width="48.5703125" style="1" customWidth="1"/>
    <col min="13570" max="13570" width="10.85546875" style="1" customWidth="1"/>
    <col min="13571" max="13571" width="0" style="1" hidden="1" customWidth="1"/>
    <col min="13572" max="13572" width="12.85546875" style="1" customWidth="1"/>
    <col min="13573" max="13573" width="12.7109375" style="1" customWidth="1"/>
    <col min="13574" max="13574" width="12.42578125" style="1" customWidth="1"/>
    <col min="13575" max="13575" width="0" style="1" hidden="1" customWidth="1"/>
    <col min="13576" max="13576" width="12.140625" style="1" customWidth="1"/>
    <col min="13577" max="13578" width="12.28515625" style="1" customWidth="1"/>
    <col min="13579" max="13579" width="10.85546875" style="1" customWidth="1"/>
    <col min="13580" max="13580" width="12.42578125" style="1" customWidth="1"/>
    <col min="13581" max="13824" width="9.140625" style="1"/>
    <col min="13825" max="13825" width="48.5703125" style="1" customWidth="1"/>
    <col min="13826" max="13826" width="10.85546875" style="1" customWidth="1"/>
    <col min="13827" max="13827" width="0" style="1" hidden="1" customWidth="1"/>
    <col min="13828" max="13828" width="12.85546875" style="1" customWidth="1"/>
    <col min="13829" max="13829" width="12.7109375" style="1" customWidth="1"/>
    <col min="13830" max="13830" width="12.42578125" style="1" customWidth="1"/>
    <col min="13831" max="13831" width="0" style="1" hidden="1" customWidth="1"/>
    <col min="13832" max="13832" width="12.140625" style="1" customWidth="1"/>
    <col min="13833" max="13834" width="12.28515625" style="1" customWidth="1"/>
    <col min="13835" max="13835" width="10.85546875" style="1" customWidth="1"/>
    <col min="13836" max="13836" width="12.42578125" style="1" customWidth="1"/>
    <col min="13837" max="14080" width="9.140625" style="1"/>
    <col min="14081" max="14081" width="48.5703125" style="1" customWidth="1"/>
    <col min="14082" max="14082" width="10.85546875" style="1" customWidth="1"/>
    <col min="14083" max="14083" width="0" style="1" hidden="1" customWidth="1"/>
    <col min="14084" max="14084" width="12.85546875" style="1" customWidth="1"/>
    <col min="14085" max="14085" width="12.7109375" style="1" customWidth="1"/>
    <col min="14086" max="14086" width="12.42578125" style="1" customWidth="1"/>
    <col min="14087" max="14087" width="0" style="1" hidden="1" customWidth="1"/>
    <col min="14088" max="14088" width="12.140625" style="1" customWidth="1"/>
    <col min="14089" max="14090" width="12.28515625" style="1" customWidth="1"/>
    <col min="14091" max="14091" width="10.85546875" style="1" customWidth="1"/>
    <col min="14092" max="14092" width="12.42578125" style="1" customWidth="1"/>
    <col min="14093" max="14336" width="9.140625" style="1"/>
    <col min="14337" max="14337" width="48.5703125" style="1" customWidth="1"/>
    <col min="14338" max="14338" width="10.85546875" style="1" customWidth="1"/>
    <col min="14339" max="14339" width="0" style="1" hidden="1" customWidth="1"/>
    <col min="14340" max="14340" width="12.85546875" style="1" customWidth="1"/>
    <col min="14341" max="14341" width="12.7109375" style="1" customWidth="1"/>
    <col min="14342" max="14342" width="12.42578125" style="1" customWidth="1"/>
    <col min="14343" max="14343" width="0" style="1" hidden="1" customWidth="1"/>
    <col min="14344" max="14344" width="12.140625" style="1" customWidth="1"/>
    <col min="14345" max="14346" width="12.28515625" style="1" customWidth="1"/>
    <col min="14347" max="14347" width="10.85546875" style="1" customWidth="1"/>
    <col min="14348" max="14348" width="12.42578125" style="1" customWidth="1"/>
    <col min="14349" max="14592" width="9.140625" style="1"/>
    <col min="14593" max="14593" width="48.5703125" style="1" customWidth="1"/>
    <col min="14594" max="14594" width="10.85546875" style="1" customWidth="1"/>
    <col min="14595" max="14595" width="0" style="1" hidden="1" customWidth="1"/>
    <col min="14596" max="14596" width="12.85546875" style="1" customWidth="1"/>
    <col min="14597" max="14597" width="12.7109375" style="1" customWidth="1"/>
    <col min="14598" max="14598" width="12.42578125" style="1" customWidth="1"/>
    <col min="14599" max="14599" width="0" style="1" hidden="1" customWidth="1"/>
    <col min="14600" max="14600" width="12.140625" style="1" customWidth="1"/>
    <col min="14601" max="14602" width="12.28515625" style="1" customWidth="1"/>
    <col min="14603" max="14603" width="10.85546875" style="1" customWidth="1"/>
    <col min="14604" max="14604" width="12.42578125" style="1" customWidth="1"/>
    <col min="14605" max="14848" width="9.140625" style="1"/>
    <col min="14849" max="14849" width="48.5703125" style="1" customWidth="1"/>
    <col min="14850" max="14850" width="10.85546875" style="1" customWidth="1"/>
    <col min="14851" max="14851" width="0" style="1" hidden="1" customWidth="1"/>
    <col min="14852" max="14852" width="12.85546875" style="1" customWidth="1"/>
    <col min="14853" max="14853" width="12.7109375" style="1" customWidth="1"/>
    <col min="14854" max="14854" width="12.42578125" style="1" customWidth="1"/>
    <col min="14855" max="14855" width="0" style="1" hidden="1" customWidth="1"/>
    <col min="14856" max="14856" width="12.140625" style="1" customWidth="1"/>
    <col min="14857" max="14858" width="12.28515625" style="1" customWidth="1"/>
    <col min="14859" max="14859" width="10.85546875" style="1" customWidth="1"/>
    <col min="14860" max="14860" width="12.42578125" style="1" customWidth="1"/>
    <col min="14861" max="15104" width="9.140625" style="1"/>
    <col min="15105" max="15105" width="48.5703125" style="1" customWidth="1"/>
    <col min="15106" max="15106" width="10.85546875" style="1" customWidth="1"/>
    <col min="15107" max="15107" width="0" style="1" hidden="1" customWidth="1"/>
    <col min="15108" max="15108" width="12.85546875" style="1" customWidth="1"/>
    <col min="15109" max="15109" width="12.7109375" style="1" customWidth="1"/>
    <col min="15110" max="15110" width="12.42578125" style="1" customWidth="1"/>
    <col min="15111" max="15111" width="0" style="1" hidden="1" customWidth="1"/>
    <col min="15112" max="15112" width="12.140625" style="1" customWidth="1"/>
    <col min="15113" max="15114" width="12.28515625" style="1" customWidth="1"/>
    <col min="15115" max="15115" width="10.85546875" style="1" customWidth="1"/>
    <col min="15116" max="15116" width="12.42578125" style="1" customWidth="1"/>
    <col min="15117" max="15360" width="9.140625" style="1"/>
    <col min="15361" max="15361" width="48.5703125" style="1" customWidth="1"/>
    <col min="15362" max="15362" width="10.85546875" style="1" customWidth="1"/>
    <col min="15363" max="15363" width="0" style="1" hidden="1" customWidth="1"/>
    <col min="15364" max="15364" width="12.85546875" style="1" customWidth="1"/>
    <col min="15365" max="15365" width="12.7109375" style="1" customWidth="1"/>
    <col min="15366" max="15366" width="12.42578125" style="1" customWidth="1"/>
    <col min="15367" max="15367" width="0" style="1" hidden="1" customWidth="1"/>
    <col min="15368" max="15368" width="12.140625" style="1" customWidth="1"/>
    <col min="15369" max="15370" width="12.28515625" style="1" customWidth="1"/>
    <col min="15371" max="15371" width="10.85546875" style="1" customWidth="1"/>
    <col min="15372" max="15372" width="12.42578125" style="1" customWidth="1"/>
    <col min="15373" max="15616" width="9.140625" style="1"/>
    <col min="15617" max="15617" width="48.5703125" style="1" customWidth="1"/>
    <col min="15618" max="15618" width="10.85546875" style="1" customWidth="1"/>
    <col min="15619" max="15619" width="0" style="1" hidden="1" customWidth="1"/>
    <col min="15620" max="15620" width="12.85546875" style="1" customWidth="1"/>
    <col min="15621" max="15621" width="12.7109375" style="1" customWidth="1"/>
    <col min="15622" max="15622" width="12.42578125" style="1" customWidth="1"/>
    <col min="15623" max="15623" width="0" style="1" hidden="1" customWidth="1"/>
    <col min="15624" max="15624" width="12.140625" style="1" customWidth="1"/>
    <col min="15625" max="15626" width="12.28515625" style="1" customWidth="1"/>
    <col min="15627" max="15627" width="10.85546875" style="1" customWidth="1"/>
    <col min="15628" max="15628" width="12.42578125" style="1" customWidth="1"/>
    <col min="15629" max="15872" width="9.140625" style="1"/>
    <col min="15873" max="15873" width="48.5703125" style="1" customWidth="1"/>
    <col min="15874" max="15874" width="10.85546875" style="1" customWidth="1"/>
    <col min="15875" max="15875" width="0" style="1" hidden="1" customWidth="1"/>
    <col min="15876" max="15876" width="12.85546875" style="1" customWidth="1"/>
    <col min="15877" max="15877" width="12.7109375" style="1" customWidth="1"/>
    <col min="15878" max="15878" width="12.42578125" style="1" customWidth="1"/>
    <col min="15879" max="15879" width="0" style="1" hidden="1" customWidth="1"/>
    <col min="15880" max="15880" width="12.140625" style="1" customWidth="1"/>
    <col min="15881" max="15882" width="12.28515625" style="1" customWidth="1"/>
    <col min="15883" max="15883" width="10.85546875" style="1" customWidth="1"/>
    <col min="15884" max="15884" width="12.42578125" style="1" customWidth="1"/>
    <col min="15885" max="16128" width="9.140625" style="1"/>
    <col min="16129" max="16129" width="48.5703125" style="1" customWidth="1"/>
    <col min="16130" max="16130" width="10.85546875" style="1" customWidth="1"/>
    <col min="16131" max="16131" width="0" style="1" hidden="1" customWidth="1"/>
    <col min="16132" max="16132" width="12.85546875" style="1" customWidth="1"/>
    <col min="16133" max="16133" width="12.7109375" style="1" customWidth="1"/>
    <col min="16134" max="16134" width="12.42578125" style="1" customWidth="1"/>
    <col min="16135" max="16135" width="0" style="1" hidden="1" customWidth="1"/>
    <col min="16136" max="16136" width="12.140625" style="1" customWidth="1"/>
    <col min="16137" max="16138" width="12.28515625" style="1" customWidth="1"/>
    <col min="16139" max="16139" width="10.85546875" style="1" customWidth="1"/>
    <col min="16140" max="16140" width="12.42578125" style="1" customWidth="1"/>
    <col min="16141" max="16384" width="9.140625" style="1"/>
  </cols>
  <sheetData>
    <row r="1" spans="1:43" ht="24" customHeight="1">
      <c r="A1" s="437" t="s">
        <v>480</v>
      </c>
      <c r="D1" s="2"/>
      <c r="E1" s="2"/>
      <c r="F1" s="2"/>
      <c r="G1" s="2"/>
      <c r="H1" s="2"/>
      <c r="I1" s="2"/>
      <c r="J1" s="2"/>
      <c r="K1" s="2"/>
      <c r="L1" s="2"/>
    </row>
    <row r="2" spans="1:43" ht="2.25" customHeight="1">
      <c r="D2" s="3"/>
      <c r="E2" s="3"/>
      <c r="F2" s="3"/>
      <c r="G2" s="3"/>
      <c r="H2" s="3"/>
      <c r="I2" s="3"/>
      <c r="J2" s="3"/>
      <c r="K2" s="3"/>
      <c r="L2" s="3"/>
    </row>
    <row r="3" spans="1:43" ht="15.75">
      <c r="A3" s="4"/>
      <c r="B3" s="5" t="s">
        <v>0</v>
      </c>
      <c r="C3" s="6"/>
      <c r="D3" s="5"/>
      <c r="E3" s="5"/>
      <c r="F3" s="5"/>
      <c r="G3" s="5"/>
      <c r="H3" s="7"/>
      <c r="I3" s="7"/>
      <c r="J3" s="8"/>
      <c r="K3" s="9"/>
      <c r="L3" s="10"/>
    </row>
    <row r="4" spans="1:43">
      <c r="B4" s="11" t="s">
        <v>1</v>
      </c>
      <c r="C4" s="11"/>
      <c r="D4" s="11"/>
      <c r="E4" s="11"/>
      <c r="F4" s="11"/>
      <c r="G4" s="11"/>
      <c r="H4" s="11"/>
      <c r="I4" s="11"/>
      <c r="J4" s="12"/>
      <c r="K4" s="13"/>
      <c r="L4" s="14" t="s">
        <v>2</v>
      </c>
    </row>
    <row r="5" spans="1:43" ht="15" thickBot="1">
      <c r="A5" s="15" t="s">
        <v>3</v>
      </c>
      <c r="B5" s="15"/>
      <c r="C5" s="15"/>
      <c r="D5" s="16"/>
      <c r="E5" s="16"/>
      <c r="F5" s="17"/>
      <c r="G5" s="18"/>
      <c r="H5" s="16"/>
      <c r="I5" s="18"/>
      <c r="J5" s="19"/>
      <c r="K5" s="20"/>
      <c r="L5" s="21"/>
    </row>
    <row r="6" spans="1:43" ht="25.5" customHeight="1">
      <c r="A6" s="22"/>
      <c r="B6" s="428" t="s">
        <v>4</v>
      </c>
      <c r="C6" s="429"/>
      <c r="D6" s="432" t="s">
        <v>5</v>
      </c>
      <c r="E6" s="433"/>
      <c r="F6" s="432" t="s">
        <v>6</v>
      </c>
      <c r="G6" s="434"/>
      <c r="H6" s="434"/>
      <c r="I6" s="433"/>
      <c r="J6" s="23"/>
      <c r="K6" s="24" t="s">
        <v>7</v>
      </c>
      <c r="L6" s="25"/>
    </row>
    <row r="7" spans="1:43" ht="72" customHeight="1">
      <c r="A7" s="26" t="s">
        <v>8</v>
      </c>
      <c r="B7" s="430"/>
      <c r="C7" s="431"/>
      <c r="D7" s="27" t="s">
        <v>9</v>
      </c>
      <c r="E7" s="27" t="s">
        <v>10</v>
      </c>
      <c r="F7" s="28" t="s">
        <v>11</v>
      </c>
      <c r="G7" s="29"/>
      <c r="H7" s="30" t="s">
        <v>12</v>
      </c>
      <c r="I7" s="31" t="s">
        <v>13</v>
      </c>
      <c r="J7" s="32" t="s">
        <v>14</v>
      </c>
      <c r="K7" s="33" t="s">
        <v>15</v>
      </c>
      <c r="L7" s="34" t="s">
        <v>16</v>
      </c>
    </row>
    <row r="8" spans="1:43" ht="15">
      <c r="A8" s="35" t="s">
        <v>17</v>
      </c>
      <c r="B8" s="435" t="s">
        <v>18</v>
      </c>
      <c r="C8" s="435"/>
      <c r="D8" s="36">
        <v>1</v>
      </c>
      <c r="E8" s="36">
        <v>2</v>
      </c>
      <c r="F8" s="37" t="s">
        <v>19</v>
      </c>
      <c r="G8" s="38"/>
      <c r="H8" s="39" t="s">
        <v>20</v>
      </c>
      <c r="I8" s="40" t="s">
        <v>21</v>
      </c>
      <c r="J8" s="41">
        <v>6</v>
      </c>
      <c r="K8" s="42">
        <v>7</v>
      </c>
      <c r="L8" s="43" t="s">
        <v>22</v>
      </c>
    </row>
    <row r="9" spans="1:43" ht="26.25" customHeight="1">
      <c r="A9" s="44" t="s">
        <v>23</v>
      </c>
      <c r="B9" s="436" t="s">
        <v>24</v>
      </c>
      <c r="C9" s="436"/>
      <c r="D9" s="45">
        <f t="shared" ref="D9:L9" si="0">D11+D109+D116+D126+D181+D226</f>
        <v>182626167</v>
      </c>
      <c r="E9" s="45">
        <f t="shared" si="0"/>
        <v>185177316</v>
      </c>
      <c r="F9" s="45">
        <f t="shared" si="0"/>
        <v>239886958</v>
      </c>
      <c r="G9" s="45">
        <f t="shared" si="0"/>
        <v>0</v>
      </c>
      <c r="H9" s="45">
        <f t="shared" si="0"/>
        <v>62104578</v>
      </c>
      <c r="I9" s="45">
        <f t="shared" si="0"/>
        <v>177817151</v>
      </c>
      <c r="J9" s="45">
        <f t="shared" si="0"/>
        <v>183625923</v>
      </c>
      <c r="K9" s="45">
        <f t="shared" si="0"/>
        <v>0</v>
      </c>
      <c r="L9" s="45">
        <f t="shared" si="0"/>
        <v>56261035</v>
      </c>
    </row>
    <row r="10" spans="1:43" ht="27" customHeight="1">
      <c r="A10" s="46" t="s">
        <v>25</v>
      </c>
      <c r="B10" s="47" t="s">
        <v>26</v>
      </c>
      <c r="C10" s="47"/>
      <c r="D10" s="48">
        <f>D11-D43-D104+D109+D116+D226</f>
        <v>129249638</v>
      </c>
      <c r="E10" s="48">
        <f t="shared" ref="E10:L10" si="1">E11-E43-E104+E109+E116</f>
        <v>136529797</v>
      </c>
      <c r="F10" s="48">
        <f t="shared" si="1"/>
        <v>192841781</v>
      </c>
      <c r="G10" s="48">
        <f t="shared" si="1"/>
        <v>0</v>
      </c>
      <c r="H10" s="48">
        <f t="shared" si="1"/>
        <v>62104578</v>
      </c>
      <c r="I10" s="48">
        <f t="shared" si="1"/>
        <v>130771974</v>
      </c>
      <c r="J10" s="48">
        <f t="shared" si="1"/>
        <v>136580746</v>
      </c>
      <c r="K10" s="48">
        <f t="shared" si="1"/>
        <v>0</v>
      </c>
      <c r="L10" s="48">
        <f t="shared" si="1"/>
        <v>56261035</v>
      </c>
    </row>
    <row r="11" spans="1:43" ht="20.100000000000001" customHeight="1">
      <c r="A11" s="49" t="s">
        <v>27</v>
      </c>
      <c r="B11" s="390" t="s">
        <v>28</v>
      </c>
      <c r="C11" s="390"/>
      <c r="D11" s="48">
        <f t="shared" ref="D11:L11" si="2">D12+D64</f>
        <v>163888316</v>
      </c>
      <c r="E11" s="48">
        <f t="shared" si="2"/>
        <v>175841493</v>
      </c>
      <c r="F11" s="48">
        <f t="shared" si="2"/>
        <v>231749734</v>
      </c>
      <c r="G11" s="48">
        <f t="shared" si="2"/>
        <v>0</v>
      </c>
      <c r="H11" s="48">
        <f t="shared" si="2"/>
        <v>62104578</v>
      </c>
      <c r="I11" s="48">
        <f t="shared" si="2"/>
        <v>169679927</v>
      </c>
      <c r="J11" s="48">
        <f t="shared" si="2"/>
        <v>175488699</v>
      </c>
      <c r="K11" s="48">
        <f t="shared" si="2"/>
        <v>0</v>
      </c>
      <c r="L11" s="48">
        <f t="shared" si="2"/>
        <v>56261035</v>
      </c>
    </row>
    <row r="12" spans="1:43" ht="24.75" customHeight="1">
      <c r="A12" s="49" t="s">
        <v>29</v>
      </c>
      <c r="B12" s="390" t="s">
        <v>30</v>
      </c>
      <c r="C12" s="390"/>
      <c r="D12" s="48">
        <f t="shared" ref="D12:L12" si="3">D13+D29+D31+D42+D61</f>
        <v>150844947</v>
      </c>
      <c r="E12" s="48">
        <f t="shared" si="3"/>
        <v>163260579</v>
      </c>
      <c r="F12" s="48">
        <f t="shared" si="3"/>
        <v>213956622</v>
      </c>
      <c r="G12" s="48">
        <f t="shared" si="3"/>
        <v>0</v>
      </c>
      <c r="H12" s="48">
        <f t="shared" si="3"/>
        <v>57718279</v>
      </c>
      <c r="I12" s="48">
        <f t="shared" si="3"/>
        <v>156273114</v>
      </c>
      <c r="J12" s="48">
        <f t="shared" si="3"/>
        <v>162757473</v>
      </c>
      <c r="K12" s="48">
        <f t="shared" si="3"/>
        <v>0</v>
      </c>
      <c r="L12" s="48">
        <f t="shared" si="3"/>
        <v>51199149</v>
      </c>
    </row>
    <row r="13" spans="1:43" ht="25.5" customHeight="1">
      <c r="A13" s="424" t="s">
        <v>31</v>
      </c>
      <c r="B13" s="390" t="s">
        <v>32</v>
      </c>
      <c r="C13" s="390"/>
      <c r="D13" s="425">
        <f t="shared" ref="D13:L13" si="4">D15+D18+D25</f>
        <v>72440168</v>
      </c>
      <c r="E13" s="426">
        <f t="shared" si="4"/>
        <v>75413826</v>
      </c>
      <c r="F13" s="48">
        <f t="shared" si="4"/>
        <v>75479703</v>
      </c>
      <c r="G13" s="48">
        <f t="shared" si="4"/>
        <v>0</v>
      </c>
      <c r="H13" s="48">
        <f t="shared" si="4"/>
        <v>91683</v>
      </c>
      <c r="I13" s="48">
        <f t="shared" si="4"/>
        <v>75388020</v>
      </c>
      <c r="J13" s="48">
        <f t="shared" si="4"/>
        <v>75306182</v>
      </c>
      <c r="K13" s="48">
        <f t="shared" si="4"/>
        <v>0</v>
      </c>
      <c r="L13" s="48">
        <f t="shared" si="4"/>
        <v>173521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</row>
    <row r="14" spans="1:43" ht="1.5" hidden="1" customHeight="1">
      <c r="A14" s="424"/>
      <c r="B14" s="390"/>
      <c r="C14" s="390"/>
      <c r="D14" s="425"/>
      <c r="E14" s="427"/>
      <c r="F14" s="48">
        <f>H14+I14</f>
        <v>0</v>
      </c>
      <c r="G14" s="48"/>
      <c r="H14" s="48"/>
      <c r="I14" s="48">
        <f>J14</f>
        <v>0</v>
      </c>
      <c r="J14" s="51"/>
      <c r="K14" s="51"/>
      <c r="L14" s="52">
        <f>F14-J14-K14</f>
        <v>0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</row>
    <row r="15" spans="1:43" ht="26.25" customHeight="1">
      <c r="A15" s="49" t="s">
        <v>33</v>
      </c>
      <c r="B15" s="47" t="s">
        <v>34</v>
      </c>
      <c r="C15" s="53"/>
      <c r="D15" s="54">
        <f t="shared" ref="D15:L16" si="5">D16</f>
        <v>1600000</v>
      </c>
      <c r="E15" s="54">
        <f t="shared" si="5"/>
        <v>1500000</v>
      </c>
      <c r="F15" s="54">
        <f t="shared" si="5"/>
        <v>1400908</v>
      </c>
      <c r="G15" s="54">
        <f t="shared" si="5"/>
        <v>0</v>
      </c>
      <c r="H15" s="54">
        <f t="shared" si="5"/>
        <v>0</v>
      </c>
      <c r="I15" s="54">
        <f t="shared" si="5"/>
        <v>1400908</v>
      </c>
      <c r="J15" s="54">
        <f t="shared" si="5"/>
        <v>1400908</v>
      </c>
      <c r="K15" s="54">
        <f t="shared" si="5"/>
        <v>0</v>
      </c>
      <c r="L15" s="54">
        <f t="shared" si="5"/>
        <v>0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</row>
    <row r="16" spans="1:43" ht="14.25" customHeight="1">
      <c r="A16" s="55" t="s">
        <v>35</v>
      </c>
      <c r="B16" s="420" t="s">
        <v>36</v>
      </c>
      <c r="C16" s="421"/>
      <c r="D16" s="56">
        <f t="shared" si="5"/>
        <v>1600000</v>
      </c>
      <c r="E16" s="56">
        <f t="shared" si="5"/>
        <v>1500000</v>
      </c>
      <c r="F16" s="56">
        <f t="shared" si="5"/>
        <v>1400908</v>
      </c>
      <c r="G16" s="56">
        <f t="shared" si="5"/>
        <v>0</v>
      </c>
      <c r="H16" s="56">
        <f t="shared" si="5"/>
        <v>0</v>
      </c>
      <c r="I16" s="56">
        <f t="shared" si="5"/>
        <v>1400908</v>
      </c>
      <c r="J16" s="56">
        <f t="shared" si="5"/>
        <v>1400908</v>
      </c>
      <c r="K16" s="56">
        <f t="shared" si="5"/>
        <v>0</v>
      </c>
      <c r="L16" s="56">
        <f t="shared" si="5"/>
        <v>0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</row>
    <row r="17" spans="1:43" ht="14.25" customHeight="1">
      <c r="A17" s="57" t="s">
        <v>37</v>
      </c>
      <c r="B17" s="58" t="s">
        <v>38</v>
      </c>
      <c r="C17" s="59"/>
      <c r="D17" s="60">
        <f>D254</f>
        <v>1600000</v>
      </c>
      <c r="E17" s="60">
        <f>E254</f>
        <v>1500000</v>
      </c>
      <c r="F17" s="60">
        <f t="shared" ref="F17:L17" si="6">F254</f>
        <v>1400908</v>
      </c>
      <c r="G17" s="60">
        <f t="shared" si="6"/>
        <v>0</v>
      </c>
      <c r="H17" s="60">
        <f t="shared" si="6"/>
        <v>0</v>
      </c>
      <c r="I17" s="60">
        <f t="shared" si="6"/>
        <v>1400908</v>
      </c>
      <c r="J17" s="60">
        <f t="shared" si="6"/>
        <v>1400908</v>
      </c>
      <c r="K17" s="60">
        <f t="shared" si="6"/>
        <v>0</v>
      </c>
      <c r="L17" s="60">
        <f t="shared" si="6"/>
        <v>0</v>
      </c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</row>
    <row r="18" spans="1:43" s="63" customFormat="1" ht="35.25" customHeight="1">
      <c r="A18" s="49" t="s">
        <v>39</v>
      </c>
      <c r="B18" s="47" t="s">
        <v>40</v>
      </c>
      <c r="C18" s="61"/>
      <c r="D18" s="54">
        <f t="shared" ref="D18:L18" si="7">D19+D22</f>
        <v>67666602</v>
      </c>
      <c r="E18" s="54">
        <f t="shared" si="7"/>
        <v>70470260</v>
      </c>
      <c r="F18" s="54">
        <f t="shared" si="7"/>
        <v>70439655</v>
      </c>
      <c r="G18" s="54">
        <f t="shared" si="7"/>
        <v>0</v>
      </c>
      <c r="H18" s="54">
        <f t="shared" si="7"/>
        <v>0</v>
      </c>
      <c r="I18" s="54">
        <f t="shared" si="7"/>
        <v>70439655</v>
      </c>
      <c r="J18" s="54">
        <f t="shared" si="7"/>
        <v>70439655</v>
      </c>
      <c r="K18" s="54">
        <f t="shared" si="7"/>
        <v>0</v>
      </c>
      <c r="L18" s="62">
        <f t="shared" si="7"/>
        <v>0</v>
      </c>
    </row>
    <row r="19" spans="1:43" ht="24" customHeight="1">
      <c r="A19" s="64" t="s">
        <v>41</v>
      </c>
      <c r="B19" s="65" t="s">
        <v>42</v>
      </c>
      <c r="C19" s="66"/>
      <c r="D19" s="56">
        <f t="shared" ref="D19:L19" si="8">D20+D21</f>
        <v>559602</v>
      </c>
      <c r="E19" s="56">
        <f t="shared" si="8"/>
        <v>199602</v>
      </c>
      <c r="F19" s="56">
        <f t="shared" si="8"/>
        <v>168997</v>
      </c>
      <c r="G19" s="56">
        <f t="shared" si="8"/>
        <v>0</v>
      </c>
      <c r="H19" s="56">
        <f t="shared" si="8"/>
        <v>0</v>
      </c>
      <c r="I19" s="56">
        <f t="shared" si="8"/>
        <v>168997</v>
      </c>
      <c r="J19" s="56">
        <f t="shared" si="8"/>
        <v>168997</v>
      </c>
      <c r="K19" s="56">
        <f t="shared" si="8"/>
        <v>0</v>
      </c>
      <c r="L19" s="56">
        <f t="shared" si="8"/>
        <v>0</v>
      </c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</row>
    <row r="20" spans="1:43" ht="18.75" customHeight="1">
      <c r="A20" s="67" t="s">
        <v>43</v>
      </c>
      <c r="B20" s="68" t="s">
        <v>44</v>
      </c>
      <c r="C20" s="68"/>
      <c r="D20" s="69">
        <f>D257</f>
        <v>0</v>
      </c>
      <c r="E20" s="70">
        <f>E257</f>
        <v>0</v>
      </c>
      <c r="F20" s="70">
        <f t="shared" ref="F20:L21" si="9">F257</f>
        <v>0</v>
      </c>
      <c r="G20" s="70">
        <f t="shared" si="9"/>
        <v>0</v>
      </c>
      <c r="H20" s="70">
        <f t="shared" si="9"/>
        <v>0</v>
      </c>
      <c r="I20" s="70">
        <f t="shared" si="9"/>
        <v>0</v>
      </c>
      <c r="J20" s="70">
        <f t="shared" si="9"/>
        <v>0</v>
      </c>
      <c r="K20" s="70">
        <f t="shared" si="9"/>
        <v>0</v>
      </c>
      <c r="L20" s="70">
        <f t="shared" si="9"/>
        <v>0</v>
      </c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</row>
    <row r="21" spans="1:43" ht="29.25" customHeight="1">
      <c r="A21" s="71" t="s">
        <v>45</v>
      </c>
      <c r="B21" s="72" t="s">
        <v>46</v>
      </c>
      <c r="C21" s="68"/>
      <c r="D21" s="69">
        <v>559602</v>
      </c>
      <c r="E21" s="69">
        <f>E258</f>
        <v>199602</v>
      </c>
      <c r="F21" s="69">
        <f t="shared" si="9"/>
        <v>168997</v>
      </c>
      <c r="G21" s="69">
        <f t="shared" si="9"/>
        <v>0</v>
      </c>
      <c r="H21" s="69">
        <f t="shared" si="9"/>
        <v>0</v>
      </c>
      <c r="I21" s="69">
        <f t="shared" si="9"/>
        <v>168997</v>
      </c>
      <c r="J21" s="69">
        <f t="shared" si="9"/>
        <v>168997</v>
      </c>
      <c r="K21" s="69">
        <f t="shared" si="9"/>
        <v>0</v>
      </c>
      <c r="L21" s="69">
        <f t="shared" si="9"/>
        <v>0</v>
      </c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</row>
    <row r="22" spans="1:43" ht="27.75" customHeight="1">
      <c r="A22" s="73" t="s">
        <v>47</v>
      </c>
      <c r="B22" s="74" t="s">
        <v>48</v>
      </c>
      <c r="C22" s="75"/>
      <c r="D22" s="76">
        <f t="shared" ref="D22:L22" si="10">D23+D24</f>
        <v>67107000</v>
      </c>
      <c r="E22" s="76">
        <f t="shared" si="10"/>
        <v>70270658</v>
      </c>
      <c r="F22" s="76">
        <f t="shared" si="10"/>
        <v>70270658</v>
      </c>
      <c r="G22" s="76">
        <f t="shared" si="10"/>
        <v>0</v>
      </c>
      <c r="H22" s="76">
        <f t="shared" si="10"/>
        <v>0</v>
      </c>
      <c r="I22" s="76">
        <f t="shared" si="10"/>
        <v>70270658</v>
      </c>
      <c r="J22" s="76">
        <f t="shared" si="10"/>
        <v>70270658</v>
      </c>
      <c r="K22" s="76">
        <f t="shared" si="10"/>
        <v>0</v>
      </c>
      <c r="L22" s="76">
        <f t="shared" si="10"/>
        <v>0</v>
      </c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</row>
    <row r="23" spans="1:43" ht="15" customHeight="1">
      <c r="A23" s="77" t="s">
        <v>49</v>
      </c>
      <c r="B23" s="72" t="s">
        <v>50</v>
      </c>
      <c r="C23" s="68"/>
      <c r="D23" s="69">
        <f>D260</f>
        <v>67107000</v>
      </c>
      <c r="E23" s="69">
        <f>E260</f>
        <v>70270658</v>
      </c>
      <c r="F23" s="69">
        <f t="shared" ref="F23:L24" si="11">F260</f>
        <v>70270658</v>
      </c>
      <c r="G23" s="69">
        <f t="shared" si="11"/>
        <v>0</v>
      </c>
      <c r="H23" s="69">
        <f t="shared" si="11"/>
        <v>0</v>
      </c>
      <c r="I23" s="69">
        <f t="shared" si="11"/>
        <v>70270658</v>
      </c>
      <c r="J23" s="69">
        <f t="shared" si="11"/>
        <v>70270658</v>
      </c>
      <c r="K23" s="69">
        <f t="shared" si="11"/>
        <v>0</v>
      </c>
      <c r="L23" s="69">
        <f t="shared" si="11"/>
        <v>0</v>
      </c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</row>
    <row r="24" spans="1:43" ht="28.5" customHeight="1">
      <c r="A24" s="77" t="s">
        <v>51</v>
      </c>
      <c r="B24" s="72" t="s">
        <v>52</v>
      </c>
      <c r="C24" s="68"/>
      <c r="D24" s="70">
        <f>D261</f>
        <v>0</v>
      </c>
      <c r="E24" s="70">
        <f>E261</f>
        <v>0</v>
      </c>
      <c r="F24" s="70">
        <f t="shared" si="11"/>
        <v>0</v>
      </c>
      <c r="G24" s="70">
        <f t="shared" si="11"/>
        <v>0</v>
      </c>
      <c r="H24" s="70">
        <f t="shared" si="11"/>
        <v>0</v>
      </c>
      <c r="I24" s="70">
        <f t="shared" si="11"/>
        <v>0</v>
      </c>
      <c r="J24" s="70">
        <f t="shared" si="11"/>
        <v>0</v>
      </c>
      <c r="K24" s="70">
        <f t="shared" si="11"/>
        <v>0</v>
      </c>
      <c r="L24" s="70">
        <f t="shared" si="11"/>
        <v>0</v>
      </c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</row>
    <row r="25" spans="1:43" ht="24.75" customHeight="1">
      <c r="A25" s="78" t="s">
        <v>53</v>
      </c>
      <c r="B25" s="47" t="s">
        <v>54</v>
      </c>
      <c r="C25" s="61"/>
      <c r="D25" s="54">
        <f t="shared" ref="D25:L26" si="12">D26</f>
        <v>3173566</v>
      </c>
      <c r="E25" s="54">
        <f t="shared" si="12"/>
        <v>3443566</v>
      </c>
      <c r="F25" s="54">
        <f t="shared" si="12"/>
        <v>3639140</v>
      </c>
      <c r="G25" s="54">
        <f t="shared" si="12"/>
        <v>0</v>
      </c>
      <c r="H25" s="54">
        <f t="shared" si="12"/>
        <v>91683</v>
      </c>
      <c r="I25" s="54">
        <f t="shared" si="12"/>
        <v>3547457</v>
      </c>
      <c r="J25" s="54">
        <f t="shared" si="12"/>
        <v>3465619</v>
      </c>
      <c r="K25" s="54">
        <f t="shared" si="12"/>
        <v>0</v>
      </c>
      <c r="L25" s="54">
        <f t="shared" si="12"/>
        <v>173521</v>
      </c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</row>
    <row r="26" spans="1:43" ht="28.5" customHeight="1">
      <c r="A26" s="55" t="s">
        <v>55</v>
      </c>
      <c r="B26" s="74" t="s">
        <v>56</v>
      </c>
      <c r="C26" s="66"/>
      <c r="D26" s="56">
        <f t="shared" si="12"/>
        <v>3173566</v>
      </c>
      <c r="E26" s="56">
        <f t="shared" si="12"/>
        <v>3443566</v>
      </c>
      <c r="F26" s="56">
        <f t="shared" si="12"/>
        <v>3639140</v>
      </c>
      <c r="G26" s="56">
        <f t="shared" si="12"/>
        <v>0</v>
      </c>
      <c r="H26" s="56">
        <f t="shared" si="12"/>
        <v>91683</v>
      </c>
      <c r="I26" s="56">
        <f t="shared" si="12"/>
        <v>3547457</v>
      </c>
      <c r="J26" s="56">
        <f t="shared" si="12"/>
        <v>3465619</v>
      </c>
      <c r="K26" s="56">
        <f t="shared" si="12"/>
        <v>0</v>
      </c>
      <c r="L26" s="79">
        <f t="shared" si="12"/>
        <v>173521</v>
      </c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</row>
    <row r="27" spans="1:43" ht="17.25" customHeight="1">
      <c r="A27" s="80" t="s">
        <v>57</v>
      </c>
      <c r="B27" s="72" t="s">
        <v>58</v>
      </c>
      <c r="C27" s="68"/>
      <c r="D27" s="69">
        <f>D264</f>
        <v>3173566</v>
      </c>
      <c r="E27" s="69">
        <f>E264</f>
        <v>3443566</v>
      </c>
      <c r="F27" s="69">
        <f t="shared" ref="F27:L27" si="13">F264</f>
        <v>3639140</v>
      </c>
      <c r="G27" s="69">
        <f t="shared" si="13"/>
        <v>0</v>
      </c>
      <c r="H27" s="69">
        <f t="shared" si="13"/>
        <v>91683</v>
      </c>
      <c r="I27" s="69">
        <f t="shared" si="13"/>
        <v>3547457</v>
      </c>
      <c r="J27" s="69">
        <f t="shared" si="13"/>
        <v>3465619</v>
      </c>
      <c r="K27" s="69">
        <f t="shared" si="13"/>
        <v>0</v>
      </c>
      <c r="L27" s="69">
        <f t="shared" si="13"/>
        <v>173521</v>
      </c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</row>
    <row r="28" spans="1:43" ht="27.75" customHeight="1">
      <c r="A28" s="81" t="s">
        <v>59</v>
      </c>
      <c r="B28" s="82"/>
      <c r="C28" s="83"/>
      <c r="D28" s="84"/>
      <c r="E28" s="85"/>
      <c r="F28" s="86">
        <f>H28+I28</f>
        <v>0</v>
      </c>
      <c r="G28" s="85"/>
      <c r="H28" s="85"/>
      <c r="I28" s="86">
        <f>J28</f>
        <v>0</v>
      </c>
      <c r="J28" s="87"/>
      <c r="K28" s="87"/>
      <c r="L28" s="88">
        <f>F28-J28-K28</f>
        <v>0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</row>
    <row r="29" spans="1:43" ht="27.75" customHeight="1">
      <c r="A29" s="89" t="s">
        <v>60</v>
      </c>
      <c r="B29" s="90" t="s">
        <v>61</v>
      </c>
      <c r="C29" s="91"/>
      <c r="D29" s="92">
        <f t="shared" ref="D29:L29" si="14">D30</f>
        <v>0</v>
      </c>
      <c r="E29" s="92">
        <f t="shared" si="14"/>
        <v>0</v>
      </c>
      <c r="F29" s="92">
        <f t="shared" si="14"/>
        <v>0</v>
      </c>
      <c r="G29" s="92">
        <f t="shared" si="14"/>
        <v>0</v>
      </c>
      <c r="H29" s="92">
        <f t="shared" si="14"/>
        <v>0</v>
      </c>
      <c r="I29" s="92">
        <f t="shared" si="14"/>
        <v>0</v>
      </c>
      <c r="J29" s="92">
        <f t="shared" si="14"/>
        <v>0</v>
      </c>
      <c r="K29" s="92">
        <f t="shared" si="14"/>
        <v>0</v>
      </c>
      <c r="L29" s="93">
        <f t="shared" si="14"/>
        <v>0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</row>
    <row r="30" spans="1:43" ht="27" customHeight="1">
      <c r="A30" s="77" t="s">
        <v>62</v>
      </c>
      <c r="B30" s="72" t="s">
        <v>63</v>
      </c>
      <c r="C30" s="83"/>
      <c r="D30" s="94">
        <f>D267</f>
        <v>0</v>
      </c>
      <c r="E30" s="94">
        <f>E267</f>
        <v>0</v>
      </c>
      <c r="F30" s="86">
        <f>H30+I30</f>
        <v>0</v>
      </c>
      <c r="G30" s="94">
        <f>G267</f>
        <v>0</v>
      </c>
      <c r="H30" s="94">
        <f>H267</f>
        <v>0</v>
      </c>
      <c r="I30" s="86">
        <f>J30</f>
        <v>0</v>
      </c>
      <c r="J30" s="94">
        <f>J267</f>
        <v>0</v>
      </c>
      <c r="K30" s="94">
        <f>K267</f>
        <v>0</v>
      </c>
      <c r="L30" s="88">
        <f>F30-J30-K30</f>
        <v>0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</row>
    <row r="31" spans="1:43" ht="17.25" customHeight="1">
      <c r="A31" s="78" t="s">
        <v>64</v>
      </c>
      <c r="B31" s="390" t="s">
        <v>65</v>
      </c>
      <c r="C31" s="390"/>
      <c r="D31" s="48">
        <f t="shared" ref="D31:L31" si="15">D32</f>
        <v>33665690</v>
      </c>
      <c r="E31" s="48">
        <f t="shared" si="15"/>
        <v>36127664</v>
      </c>
      <c r="F31" s="48">
        <f t="shared" si="15"/>
        <v>70928687</v>
      </c>
      <c r="G31" s="48">
        <f t="shared" si="15"/>
        <v>0</v>
      </c>
      <c r="H31" s="48">
        <f t="shared" si="15"/>
        <v>42426746</v>
      </c>
      <c r="I31" s="48">
        <f t="shared" si="15"/>
        <v>28501941</v>
      </c>
      <c r="J31" s="48">
        <f t="shared" si="15"/>
        <v>35554015</v>
      </c>
      <c r="K31" s="48">
        <f t="shared" si="15"/>
        <v>0</v>
      </c>
      <c r="L31" s="48">
        <f t="shared" si="15"/>
        <v>35374672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</row>
    <row r="32" spans="1:43" ht="27" customHeight="1">
      <c r="A32" s="55" t="s">
        <v>66</v>
      </c>
      <c r="B32" s="74" t="s">
        <v>67</v>
      </c>
      <c r="C32" s="75"/>
      <c r="D32" s="56">
        <f t="shared" ref="D32:L32" si="16">D33+D36+D40+D41</f>
        <v>33665690</v>
      </c>
      <c r="E32" s="56">
        <f t="shared" si="16"/>
        <v>36127664</v>
      </c>
      <c r="F32" s="95">
        <f>F33+F36+F40+F41</f>
        <v>70928687</v>
      </c>
      <c r="G32" s="56">
        <f t="shared" si="16"/>
        <v>0</v>
      </c>
      <c r="H32" s="56">
        <f t="shared" si="16"/>
        <v>42426746</v>
      </c>
      <c r="I32" s="56">
        <f t="shared" si="16"/>
        <v>28501941</v>
      </c>
      <c r="J32" s="56">
        <f t="shared" si="16"/>
        <v>35554015</v>
      </c>
      <c r="K32" s="56">
        <f t="shared" si="16"/>
        <v>0</v>
      </c>
      <c r="L32" s="56">
        <f t="shared" si="16"/>
        <v>35374672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</row>
    <row r="33" spans="1:43" ht="18.75" customHeight="1">
      <c r="A33" s="96" t="s">
        <v>68</v>
      </c>
      <c r="B33" s="97" t="s">
        <v>69</v>
      </c>
      <c r="C33" s="98"/>
      <c r="D33" s="99">
        <f t="shared" ref="D33:L33" si="17">D34+D35</f>
        <v>26264369</v>
      </c>
      <c r="E33" s="99">
        <f t="shared" si="17"/>
        <v>28414369</v>
      </c>
      <c r="F33" s="99">
        <f t="shared" si="17"/>
        <v>58369946</v>
      </c>
      <c r="G33" s="99">
        <f t="shared" si="17"/>
        <v>0</v>
      </c>
      <c r="H33" s="99">
        <f t="shared" si="17"/>
        <v>37112652</v>
      </c>
      <c r="I33" s="99">
        <f t="shared" si="17"/>
        <v>21257294</v>
      </c>
      <c r="J33" s="99">
        <f t="shared" si="17"/>
        <v>28337228</v>
      </c>
      <c r="K33" s="99">
        <f t="shared" si="17"/>
        <v>0</v>
      </c>
      <c r="L33" s="99">
        <f t="shared" si="17"/>
        <v>30032718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</row>
    <row r="34" spans="1:43" ht="15.75" customHeight="1">
      <c r="A34" s="77" t="s">
        <v>70</v>
      </c>
      <c r="B34" s="392" t="s">
        <v>71</v>
      </c>
      <c r="C34" s="402"/>
      <c r="D34" s="69">
        <f>D271</f>
        <v>11484788</v>
      </c>
      <c r="E34" s="69">
        <f>E271</f>
        <v>11484788</v>
      </c>
      <c r="F34" s="69">
        <f t="shared" ref="F34:L35" si="18">F271</f>
        <v>15706065</v>
      </c>
      <c r="G34" s="69">
        <f t="shared" si="18"/>
        <v>0</v>
      </c>
      <c r="H34" s="69">
        <f t="shared" si="18"/>
        <v>4597723</v>
      </c>
      <c r="I34" s="69">
        <f t="shared" si="18"/>
        <v>11108342</v>
      </c>
      <c r="J34" s="69">
        <f t="shared" si="18"/>
        <v>11420649</v>
      </c>
      <c r="K34" s="69">
        <f t="shared" si="18"/>
        <v>0</v>
      </c>
      <c r="L34" s="69">
        <f t="shared" si="18"/>
        <v>4285416</v>
      </c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</row>
    <row r="35" spans="1:43" ht="16.5" customHeight="1">
      <c r="A35" s="77" t="s">
        <v>72</v>
      </c>
      <c r="B35" s="100" t="s">
        <v>73</v>
      </c>
      <c r="C35" s="101"/>
      <c r="D35" s="69">
        <f>D272</f>
        <v>14779581</v>
      </c>
      <c r="E35" s="69">
        <f>E272</f>
        <v>16929581</v>
      </c>
      <c r="F35" s="69">
        <f t="shared" si="18"/>
        <v>42663881</v>
      </c>
      <c r="G35" s="69">
        <f t="shared" si="18"/>
        <v>0</v>
      </c>
      <c r="H35" s="69">
        <f t="shared" si="18"/>
        <v>32514929</v>
      </c>
      <c r="I35" s="69">
        <f t="shared" si="18"/>
        <v>10148952</v>
      </c>
      <c r="J35" s="69">
        <f t="shared" si="18"/>
        <v>16916579</v>
      </c>
      <c r="K35" s="69">
        <f t="shared" si="18"/>
        <v>0</v>
      </c>
      <c r="L35" s="69">
        <f t="shared" si="18"/>
        <v>25747302</v>
      </c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</row>
    <row r="36" spans="1:43" ht="42.75" customHeight="1">
      <c r="A36" s="102" t="s">
        <v>74</v>
      </c>
      <c r="B36" s="422" t="s">
        <v>75</v>
      </c>
      <c r="C36" s="423"/>
      <c r="D36" s="103">
        <f t="shared" ref="D36:L36" si="19">D37+D38+D39</f>
        <v>6043295</v>
      </c>
      <c r="E36" s="103">
        <f t="shared" si="19"/>
        <v>5843295</v>
      </c>
      <c r="F36" s="103">
        <f t="shared" si="19"/>
        <v>10463795</v>
      </c>
      <c r="G36" s="103">
        <f t="shared" si="19"/>
        <v>0</v>
      </c>
      <c r="H36" s="103">
        <f t="shared" si="19"/>
        <v>5093160</v>
      </c>
      <c r="I36" s="103">
        <f t="shared" si="19"/>
        <v>5370635</v>
      </c>
      <c r="J36" s="103">
        <f t="shared" si="19"/>
        <v>5305083</v>
      </c>
      <c r="K36" s="103">
        <f t="shared" si="19"/>
        <v>0</v>
      </c>
      <c r="L36" s="104">
        <f t="shared" si="19"/>
        <v>5158712</v>
      </c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</row>
    <row r="37" spans="1:43" ht="17.25" customHeight="1">
      <c r="A37" s="77" t="s">
        <v>76</v>
      </c>
      <c r="B37" s="392" t="s">
        <v>77</v>
      </c>
      <c r="C37" s="402"/>
      <c r="D37" s="69">
        <f t="shared" ref="D37:L41" si="20">D274</f>
        <v>3131806</v>
      </c>
      <c r="E37" s="69">
        <f t="shared" si="20"/>
        <v>3031806</v>
      </c>
      <c r="F37" s="69">
        <f t="shared" si="20"/>
        <v>4534986</v>
      </c>
      <c r="G37" s="69">
        <f t="shared" si="20"/>
        <v>0</v>
      </c>
      <c r="H37" s="69">
        <f t="shared" si="20"/>
        <v>1807185</v>
      </c>
      <c r="I37" s="69">
        <f t="shared" si="20"/>
        <v>2727801</v>
      </c>
      <c r="J37" s="69">
        <f t="shared" si="20"/>
        <v>2859948</v>
      </c>
      <c r="K37" s="69">
        <f t="shared" si="20"/>
        <v>0</v>
      </c>
      <c r="L37" s="69">
        <f t="shared" si="20"/>
        <v>1675038</v>
      </c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</row>
    <row r="38" spans="1:43" ht="14.25" customHeight="1">
      <c r="A38" s="77" t="s">
        <v>78</v>
      </c>
      <c r="B38" s="100" t="s">
        <v>79</v>
      </c>
      <c r="C38" s="101"/>
      <c r="D38" s="69">
        <f t="shared" si="20"/>
        <v>2026078</v>
      </c>
      <c r="E38" s="69">
        <f t="shared" si="20"/>
        <v>1926078</v>
      </c>
      <c r="F38" s="69">
        <f t="shared" si="20"/>
        <v>4421914</v>
      </c>
      <c r="G38" s="69">
        <f t="shared" si="20"/>
        <v>0</v>
      </c>
      <c r="H38" s="69">
        <f t="shared" si="20"/>
        <v>2643747</v>
      </c>
      <c r="I38" s="69">
        <f t="shared" si="20"/>
        <v>1778167</v>
      </c>
      <c r="J38" s="69">
        <f t="shared" si="20"/>
        <v>1591213</v>
      </c>
      <c r="K38" s="69">
        <f t="shared" si="20"/>
        <v>0</v>
      </c>
      <c r="L38" s="69">
        <f t="shared" si="20"/>
        <v>2830701</v>
      </c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</row>
    <row r="39" spans="1:43" ht="30.75" customHeight="1">
      <c r="A39" s="77" t="s">
        <v>80</v>
      </c>
      <c r="B39" s="100" t="s">
        <v>81</v>
      </c>
      <c r="C39" s="101"/>
      <c r="D39" s="69">
        <f t="shared" si="20"/>
        <v>885411</v>
      </c>
      <c r="E39" s="69">
        <f t="shared" si="20"/>
        <v>885411</v>
      </c>
      <c r="F39" s="69">
        <f t="shared" si="20"/>
        <v>1506895</v>
      </c>
      <c r="G39" s="69">
        <f t="shared" si="20"/>
        <v>0</v>
      </c>
      <c r="H39" s="69">
        <f t="shared" si="20"/>
        <v>642228</v>
      </c>
      <c r="I39" s="69">
        <f t="shared" si="20"/>
        <v>864667</v>
      </c>
      <c r="J39" s="69">
        <f t="shared" si="20"/>
        <v>853922</v>
      </c>
      <c r="K39" s="69">
        <f t="shared" si="20"/>
        <v>0</v>
      </c>
      <c r="L39" s="69">
        <f t="shared" si="20"/>
        <v>652973</v>
      </c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</row>
    <row r="40" spans="1:43" ht="14.25" customHeight="1">
      <c r="A40" s="77" t="s">
        <v>82</v>
      </c>
      <c r="B40" s="100" t="s">
        <v>83</v>
      </c>
      <c r="C40" s="101"/>
      <c r="D40" s="69">
        <f t="shared" si="20"/>
        <v>1358026</v>
      </c>
      <c r="E40" s="69">
        <f t="shared" si="20"/>
        <v>1870000</v>
      </c>
      <c r="F40" s="69">
        <f t="shared" si="20"/>
        <v>2094946</v>
      </c>
      <c r="G40" s="69">
        <f t="shared" si="20"/>
        <v>0</v>
      </c>
      <c r="H40" s="69">
        <f t="shared" si="20"/>
        <v>220934</v>
      </c>
      <c r="I40" s="69">
        <f t="shared" si="20"/>
        <v>1874012</v>
      </c>
      <c r="J40" s="69">
        <f t="shared" si="20"/>
        <v>1911704</v>
      </c>
      <c r="K40" s="69">
        <f t="shared" si="20"/>
        <v>0</v>
      </c>
      <c r="L40" s="69">
        <f t="shared" si="20"/>
        <v>183242</v>
      </c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</row>
    <row r="41" spans="1:43" ht="15" customHeight="1">
      <c r="A41" s="77" t="s">
        <v>84</v>
      </c>
      <c r="B41" s="100" t="s">
        <v>85</v>
      </c>
      <c r="C41" s="101"/>
      <c r="D41" s="69">
        <f t="shared" si="20"/>
        <v>0</v>
      </c>
      <c r="E41" s="69">
        <f t="shared" si="20"/>
        <v>0</v>
      </c>
      <c r="F41" s="69">
        <f t="shared" si="20"/>
        <v>0</v>
      </c>
      <c r="G41" s="69">
        <f t="shared" si="20"/>
        <v>0</v>
      </c>
      <c r="H41" s="69">
        <f t="shared" si="20"/>
        <v>0</v>
      </c>
      <c r="I41" s="69">
        <f t="shared" si="20"/>
        <v>0</v>
      </c>
      <c r="J41" s="69">
        <f t="shared" si="20"/>
        <v>0</v>
      </c>
      <c r="K41" s="69">
        <f t="shared" si="20"/>
        <v>0</v>
      </c>
      <c r="L41" s="69">
        <f t="shared" si="20"/>
        <v>0</v>
      </c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</row>
    <row r="42" spans="1:43" ht="25.5" customHeight="1">
      <c r="A42" s="49" t="s">
        <v>86</v>
      </c>
      <c r="B42" s="390" t="s">
        <v>87</v>
      </c>
      <c r="C42" s="390"/>
      <c r="D42" s="54">
        <f t="shared" ref="D42:L42" si="21">D43+D50+D52+D55</f>
        <v>44739089</v>
      </c>
      <c r="E42" s="54">
        <f t="shared" si="21"/>
        <v>51719089</v>
      </c>
      <c r="F42" s="54">
        <f t="shared" si="21"/>
        <v>67274040</v>
      </c>
      <c r="G42" s="54">
        <f t="shared" si="21"/>
        <v>0</v>
      </c>
      <c r="H42" s="54">
        <f t="shared" si="21"/>
        <v>14925658</v>
      </c>
      <c r="I42" s="54">
        <f t="shared" si="21"/>
        <v>52383153</v>
      </c>
      <c r="J42" s="54">
        <f t="shared" si="21"/>
        <v>51897276</v>
      </c>
      <c r="K42" s="54">
        <f t="shared" si="21"/>
        <v>0</v>
      </c>
      <c r="L42" s="54">
        <f t="shared" si="21"/>
        <v>15376764</v>
      </c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</row>
    <row r="43" spans="1:43" ht="29.25" customHeight="1">
      <c r="A43" s="55" t="s">
        <v>88</v>
      </c>
      <c r="B43" s="398" t="s">
        <v>89</v>
      </c>
      <c r="C43" s="405"/>
      <c r="D43" s="56">
        <f t="shared" ref="D43:I43" si="22">D44+D45+D46+D47+D48+D49</f>
        <v>34565000</v>
      </c>
      <c r="E43" s="56">
        <f t="shared" si="22"/>
        <v>40733800</v>
      </c>
      <c r="F43" s="56">
        <f t="shared" si="22"/>
        <v>40588819</v>
      </c>
      <c r="G43" s="56">
        <f t="shared" si="22"/>
        <v>0</v>
      </c>
      <c r="H43" s="56">
        <f t="shared" si="22"/>
        <v>0</v>
      </c>
      <c r="I43" s="56">
        <f t="shared" si="22"/>
        <v>40588819</v>
      </c>
      <c r="J43" s="56">
        <f>J44+J45+J46+J47+J48+J49</f>
        <v>40588819</v>
      </c>
      <c r="K43" s="56">
        <f>K44+K45+K46+K47+K48</f>
        <v>0</v>
      </c>
      <c r="L43" s="79">
        <f>L44+L45+L46+L47+L48</f>
        <v>0</v>
      </c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</row>
    <row r="44" spans="1:43" ht="24.95" customHeight="1">
      <c r="A44" s="105" t="s">
        <v>90</v>
      </c>
      <c r="B44" s="392" t="s">
        <v>91</v>
      </c>
      <c r="C44" s="402"/>
      <c r="D44" s="70">
        <f t="shared" ref="D44:L47" si="23">D281</f>
        <v>0</v>
      </c>
      <c r="E44" s="70">
        <f t="shared" si="23"/>
        <v>0</v>
      </c>
      <c r="F44" s="70">
        <f t="shared" si="23"/>
        <v>0</v>
      </c>
      <c r="G44" s="70">
        <f t="shared" si="23"/>
        <v>0</v>
      </c>
      <c r="H44" s="70">
        <f t="shared" si="23"/>
        <v>0</v>
      </c>
      <c r="I44" s="70">
        <f t="shared" si="23"/>
        <v>0</v>
      </c>
      <c r="J44" s="70">
        <f t="shared" si="23"/>
        <v>0</v>
      </c>
      <c r="K44" s="70">
        <f t="shared" si="23"/>
        <v>0</v>
      </c>
      <c r="L44" s="70">
        <f t="shared" si="23"/>
        <v>0</v>
      </c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</row>
    <row r="45" spans="1:43" ht="24.95" customHeight="1">
      <c r="A45" s="105" t="s">
        <v>92</v>
      </c>
      <c r="B45" s="384" t="s">
        <v>93</v>
      </c>
      <c r="C45" s="385"/>
      <c r="D45" s="69">
        <f t="shared" si="23"/>
        <v>34372000</v>
      </c>
      <c r="E45" s="69">
        <f t="shared" si="23"/>
        <v>31195800</v>
      </c>
      <c r="F45" s="69">
        <f t="shared" si="23"/>
        <v>31054018</v>
      </c>
      <c r="G45" s="69">
        <f t="shared" si="23"/>
        <v>0</v>
      </c>
      <c r="H45" s="69">
        <f t="shared" si="23"/>
        <v>0</v>
      </c>
      <c r="I45" s="69">
        <f t="shared" si="23"/>
        <v>31054018</v>
      </c>
      <c r="J45" s="69">
        <f t="shared" si="23"/>
        <v>31054018</v>
      </c>
      <c r="K45" s="69">
        <f t="shared" si="23"/>
        <v>0</v>
      </c>
      <c r="L45" s="69">
        <f t="shared" si="23"/>
        <v>0</v>
      </c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</row>
    <row r="46" spans="1:43" ht="24.95" customHeight="1">
      <c r="A46" s="105" t="s">
        <v>94</v>
      </c>
      <c r="B46" s="106" t="s">
        <v>95</v>
      </c>
      <c r="C46" s="37"/>
      <c r="D46" s="70">
        <f t="shared" si="23"/>
        <v>0</v>
      </c>
      <c r="E46" s="70">
        <f t="shared" si="23"/>
        <v>0</v>
      </c>
      <c r="F46" s="70">
        <f t="shared" si="23"/>
        <v>0</v>
      </c>
      <c r="G46" s="70">
        <f t="shared" si="23"/>
        <v>0</v>
      </c>
      <c r="H46" s="70">
        <f t="shared" si="23"/>
        <v>0</v>
      </c>
      <c r="I46" s="70">
        <f t="shared" si="23"/>
        <v>0</v>
      </c>
      <c r="J46" s="70">
        <f t="shared" si="23"/>
        <v>0</v>
      </c>
      <c r="K46" s="70">
        <f t="shared" si="23"/>
        <v>0</v>
      </c>
      <c r="L46" s="70">
        <f t="shared" si="23"/>
        <v>0</v>
      </c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</row>
    <row r="47" spans="1:43" ht="24.95" customHeight="1">
      <c r="A47" s="105" t="s">
        <v>96</v>
      </c>
      <c r="B47" s="106" t="s">
        <v>97</v>
      </c>
      <c r="C47" s="37"/>
      <c r="D47" s="69">
        <f t="shared" si="23"/>
        <v>0</v>
      </c>
      <c r="E47" s="69">
        <f t="shared" si="23"/>
        <v>9345000</v>
      </c>
      <c r="F47" s="69">
        <f t="shared" si="23"/>
        <v>9345000</v>
      </c>
      <c r="G47" s="69">
        <f t="shared" si="23"/>
        <v>0</v>
      </c>
      <c r="H47" s="69">
        <f t="shared" si="23"/>
        <v>0</v>
      </c>
      <c r="I47" s="69">
        <f t="shared" si="23"/>
        <v>9345000</v>
      </c>
      <c r="J47" s="69">
        <f t="shared" si="23"/>
        <v>9345000</v>
      </c>
      <c r="K47" s="69">
        <f t="shared" si="23"/>
        <v>0</v>
      </c>
      <c r="L47" s="69">
        <f t="shared" si="23"/>
        <v>0</v>
      </c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</row>
    <row r="48" spans="1:43" ht="24.95" customHeight="1">
      <c r="A48" s="105" t="s">
        <v>98</v>
      </c>
      <c r="B48" s="106" t="s">
        <v>99</v>
      </c>
      <c r="C48" s="37"/>
      <c r="D48" s="70">
        <f>D377</f>
        <v>0</v>
      </c>
      <c r="E48" s="70">
        <f>E377</f>
        <v>0</v>
      </c>
      <c r="F48" s="70">
        <f t="shared" ref="F48:L48" si="24">F377</f>
        <v>0</v>
      </c>
      <c r="G48" s="70">
        <f t="shared" si="24"/>
        <v>0</v>
      </c>
      <c r="H48" s="70">
        <f t="shared" si="24"/>
        <v>0</v>
      </c>
      <c r="I48" s="70">
        <f t="shared" si="24"/>
        <v>0</v>
      </c>
      <c r="J48" s="70">
        <f t="shared" si="24"/>
        <v>0</v>
      </c>
      <c r="K48" s="70">
        <f t="shared" si="24"/>
        <v>0</v>
      </c>
      <c r="L48" s="70">
        <f t="shared" si="24"/>
        <v>0</v>
      </c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</row>
    <row r="49" spans="1:43" ht="24.95" customHeight="1">
      <c r="A49" s="107" t="s">
        <v>100</v>
      </c>
      <c r="B49" s="108" t="s">
        <v>101</v>
      </c>
      <c r="C49" s="37"/>
      <c r="D49" s="69">
        <f>D285</f>
        <v>193000</v>
      </c>
      <c r="E49" s="69">
        <f>E285</f>
        <v>193000</v>
      </c>
      <c r="F49" s="69">
        <f t="shared" ref="F49:L49" si="25">F285</f>
        <v>189801</v>
      </c>
      <c r="G49" s="69">
        <f t="shared" si="25"/>
        <v>0</v>
      </c>
      <c r="H49" s="69">
        <f t="shared" si="25"/>
        <v>0</v>
      </c>
      <c r="I49" s="69">
        <f t="shared" si="25"/>
        <v>189801</v>
      </c>
      <c r="J49" s="69">
        <f t="shared" si="25"/>
        <v>189801</v>
      </c>
      <c r="K49" s="69">
        <f t="shared" si="25"/>
        <v>0</v>
      </c>
      <c r="L49" s="69">
        <f t="shared" si="25"/>
        <v>0</v>
      </c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</row>
    <row r="50" spans="1:43" ht="31.5" customHeight="1">
      <c r="A50" s="109" t="s">
        <v>102</v>
      </c>
      <c r="B50" s="110" t="s">
        <v>103</v>
      </c>
      <c r="C50" s="111"/>
      <c r="D50" s="112">
        <f t="shared" ref="D50:L50" si="26">D51</f>
        <v>0</v>
      </c>
      <c r="E50" s="112">
        <f t="shared" si="26"/>
        <v>0</v>
      </c>
      <c r="F50" s="112">
        <f t="shared" si="26"/>
        <v>0</v>
      </c>
      <c r="G50" s="112">
        <f t="shared" si="26"/>
        <v>0</v>
      </c>
      <c r="H50" s="112">
        <f t="shared" si="26"/>
        <v>34771</v>
      </c>
      <c r="I50" s="112">
        <f t="shared" si="26"/>
        <v>0</v>
      </c>
      <c r="J50" s="112">
        <f t="shared" si="26"/>
        <v>0</v>
      </c>
      <c r="K50" s="112">
        <f t="shared" si="26"/>
        <v>0</v>
      </c>
      <c r="L50" s="113">
        <f t="shared" si="26"/>
        <v>0</v>
      </c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</row>
    <row r="51" spans="1:43" ht="22.5" customHeight="1">
      <c r="A51" s="77" t="s">
        <v>104</v>
      </c>
      <c r="B51" s="106" t="s">
        <v>105</v>
      </c>
      <c r="C51" s="37"/>
      <c r="D51" s="69">
        <f t="shared" ref="D51:K51" si="27">D287</f>
        <v>0</v>
      </c>
      <c r="E51" s="69">
        <f t="shared" si="27"/>
        <v>0</v>
      </c>
      <c r="F51" s="69">
        <f t="shared" si="27"/>
        <v>0</v>
      </c>
      <c r="G51" s="69">
        <f t="shared" si="27"/>
        <v>0</v>
      </c>
      <c r="H51" s="114">
        <f t="shared" si="27"/>
        <v>34771</v>
      </c>
      <c r="I51" s="114">
        <f t="shared" si="27"/>
        <v>0</v>
      </c>
      <c r="J51" s="69">
        <f t="shared" si="27"/>
        <v>0</v>
      </c>
      <c r="K51" s="69">
        <f t="shared" si="27"/>
        <v>0</v>
      </c>
      <c r="L51" s="115">
        <f>F51-J51-K51</f>
        <v>0</v>
      </c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</row>
    <row r="52" spans="1:43" ht="15" customHeight="1">
      <c r="A52" s="55" t="s">
        <v>106</v>
      </c>
      <c r="B52" s="110" t="s">
        <v>107</v>
      </c>
      <c r="C52" s="111"/>
      <c r="D52" s="56">
        <f t="shared" ref="D52:L52" si="28">D53+D54</f>
        <v>33871</v>
      </c>
      <c r="E52" s="56">
        <f t="shared" si="28"/>
        <v>33871</v>
      </c>
      <c r="F52" s="56">
        <f t="shared" si="28"/>
        <v>38198</v>
      </c>
      <c r="G52" s="56">
        <f t="shared" si="28"/>
        <v>0</v>
      </c>
      <c r="H52" s="56">
        <f t="shared" si="28"/>
        <v>2188</v>
      </c>
      <c r="I52" s="56">
        <f t="shared" si="28"/>
        <v>36010</v>
      </c>
      <c r="J52" s="56">
        <f t="shared" si="28"/>
        <v>38198</v>
      </c>
      <c r="K52" s="56">
        <f t="shared" si="28"/>
        <v>0</v>
      </c>
      <c r="L52" s="79">
        <f t="shared" si="28"/>
        <v>0</v>
      </c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</row>
    <row r="53" spans="1:43" ht="18.75" customHeight="1">
      <c r="A53" s="77" t="s">
        <v>108</v>
      </c>
      <c r="B53" s="106" t="s">
        <v>109</v>
      </c>
      <c r="C53" s="37"/>
      <c r="D53" s="116">
        <f>D289</f>
        <v>33871</v>
      </c>
      <c r="E53" s="116">
        <f>E289</f>
        <v>33871</v>
      </c>
      <c r="F53" s="116">
        <f t="shared" ref="F53:L53" si="29">F289</f>
        <v>38198</v>
      </c>
      <c r="G53" s="116">
        <f t="shared" si="29"/>
        <v>0</v>
      </c>
      <c r="H53" s="116">
        <f t="shared" si="29"/>
        <v>2188</v>
      </c>
      <c r="I53" s="116">
        <f t="shared" si="29"/>
        <v>36010</v>
      </c>
      <c r="J53" s="116">
        <f t="shared" si="29"/>
        <v>38198</v>
      </c>
      <c r="K53" s="116">
        <f t="shared" si="29"/>
        <v>0</v>
      </c>
      <c r="L53" s="117">
        <f t="shared" si="29"/>
        <v>0</v>
      </c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</row>
    <row r="54" spans="1:43" ht="19.5" customHeight="1">
      <c r="A54" s="77" t="s">
        <v>110</v>
      </c>
      <c r="B54" s="106" t="s">
        <v>111</v>
      </c>
      <c r="C54" s="37"/>
      <c r="D54" s="116">
        <f>D290</f>
        <v>0</v>
      </c>
      <c r="E54" s="116">
        <f>E290</f>
        <v>0</v>
      </c>
      <c r="F54" s="116">
        <f>H54+I54</f>
        <v>0</v>
      </c>
      <c r="G54" s="116">
        <f>G290</f>
        <v>0</v>
      </c>
      <c r="H54" s="116">
        <f>H290</f>
        <v>0</v>
      </c>
      <c r="I54" s="116">
        <f>J54</f>
        <v>0</v>
      </c>
      <c r="J54" s="116">
        <f>J290</f>
        <v>0</v>
      </c>
      <c r="K54" s="116">
        <f>K290</f>
        <v>0</v>
      </c>
      <c r="L54" s="118">
        <f>F54-J54-K54</f>
        <v>0</v>
      </c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</row>
    <row r="55" spans="1:43" ht="42" customHeight="1">
      <c r="A55" s="55" t="s">
        <v>112</v>
      </c>
      <c r="B55" s="110" t="s">
        <v>113</v>
      </c>
      <c r="C55" s="111"/>
      <c r="D55" s="119">
        <f t="shared" ref="D55:L55" si="30">D56+D59+D60</f>
        <v>10140218</v>
      </c>
      <c r="E55" s="119">
        <f>E56+E59+E60</f>
        <v>10951418</v>
      </c>
      <c r="F55" s="119">
        <f>F56+F59+F60</f>
        <v>26647023</v>
      </c>
      <c r="G55" s="119">
        <f t="shared" si="30"/>
        <v>0</v>
      </c>
      <c r="H55" s="119">
        <f t="shared" si="30"/>
        <v>14888699</v>
      </c>
      <c r="I55" s="119">
        <f t="shared" si="30"/>
        <v>11758324</v>
      </c>
      <c r="J55" s="119">
        <f t="shared" si="30"/>
        <v>11270259</v>
      </c>
      <c r="K55" s="119">
        <f t="shared" si="30"/>
        <v>0</v>
      </c>
      <c r="L55" s="120">
        <f t="shared" si="30"/>
        <v>15376764</v>
      </c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</row>
    <row r="56" spans="1:43" ht="27" customHeight="1">
      <c r="A56" s="121" t="s">
        <v>114</v>
      </c>
      <c r="B56" s="122" t="s">
        <v>115</v>
      </c>
      <c r="C56" s="123"/>
      <c r="D56" s="124">
        <f t="shared" ref="D56:K56" si="31">D57+D58</f>
        <v>9650218</v>
      </c>
      <c r="E56" s="124">
        <f t="shared" si="31"/>
        <v>10394418</v>
      </c>
      <c r="F56" s="124">
        <f t="shared" si="31"/>
        <v>26087590</v>
      </c>
      <c r="G56" s="124">
        <f t="shared" si="31"/>
        <v>0</v>
      </c>
      <c r="H56" s="124">
        <f t="shared" si="31"/>
        <v>14887802</v>
      </c>
      <c r="I56" s="124">
        <f t="shared" si="31"/>
        <v>11199788</v>
      </c>
      <c r="J56" s="124">
        <f t="shared" si="31"/>
        <v>10713957</v>
      </c>
      <c r="K56" s="124">
        <f t="shared" si="31"/>
        <v>0</v>
      </c>
      <c r="L56" s="125">
        <f>F56-J56-K56</f>
        <v>15373633</v>
      </c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</row>
    <row r="57" spans="1:43" ht="28.5" customHeight="1">
      <c r="A57" s="77" t="s">
        <v>116</v>
      </c>
      <c r="B57" s="106" t="s">
        <v>117</v>
      </c>
      <c r="C57" s="37"/>
      <c r="D57" s="116">
        <f t="shared" ref="D57:L60" si="32">D293</f>
        <v>6137322</v>
      </c>
      <c r="E57" s="116">
        <f t="shared" si="32"/>
        <v>6341522</v>
      </c>
      <c r="F57" s="116">
        <f t="shared" si="32"/>
        <v>15481298</v>
      </c>
      <c r="G57" s="116">
        <f t="shared" si="32"/>
        <v>0</v>
      </c>
      <c r="H57" s="116">
        <f t="shared" si="32"/>
        <v>8291569</v>
      </c>
      <c r="I57" s="116">
        <f t="shared" si="32"/>
        <v>7189729</v>
      </c>
      <c r="J57" s="116">
        <f t="shared" si="32"/>
        <v>6584496</v>
      </c>
      <c r="K57" s="116">
        <f t="shared" si="32"/>
        <v>0</v>
      </c>
      <c r="L57" s="116">
        <f t="shared" si="32"/>
        <v>8896802</v>
      </c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</row>
    <row r="58" spans="1:43" ht="26.25" customHeight="1">
      <c r="A58" s="77" t="s">
        <v>118</v>
      </c>
      <c r="B58" s="106" t="s">
        <v>119</v>
      </c>
      <c r="C58" s="37"/>
      <c r="D58" s="116">
        <f t="shared" si="32"/>
        <v>3512896</v>
      </c>
      <c r="E58" s="116">
        <f t="shared" si="32"/>
        <v>4052896</v>
      </c>
      <c r="F58" s="116">
        <f t="shared" si="32"/>
        <v>10606292</v>
      </c>
      <c r="G58" s="116">
        <f t="shared" si="32"/>
        <v>0</v>
      </c>
      <c r="H58" s="116">
        <f t="shared" si="32"/>
        <v>6596233</v>
      </c>
      <c r="I58" s="116">
        <f t="shared" si="32"/>
        <v>4010059</v>
      </c>
      <c r="J58" s="116">
        <f t="shared" si="32"/>
        <v>4129461</v>
      </c>
      <c r="K58" s="116">
        <f t="shared" si="32"/>
        <v>0</v>
      </c>
      <c r="L58" s="116">
        <f t="shared" si="32"/>
        <v>6476831</v>
      </c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</row>
    <row r="59" spans="1:43" ht="25.5">
      <c r="A59" s="77" t="s">
        <v>120</v>
      </c>
      <c r="B59" s="106" t="s">
        <v>121</v>
      </c>
      <c r="C59" s="37"/>
      <c r="D59" s="116">
        <f t="shared" si="32"/>
        <v>490000</v>
      </c>
      <c r="E59" s="116">
        <f t="shared" si="32"/>
        <v>557000</v>
      </c>
      <c r="F59" s="116">
        <f t="shared" si="32"/>
        <v>559433</v>
      </c>
      <c r="G59" s="116">
        <f t="shared" si="32"/>
        <v>0</v>
      </c>
      <c r="H59" s="116">
        <f t="shared" si="32"/>
        <v>897</v>
      </c>
      <c r="I59" s="116">
        <f t="shared" si="32"/>
        <v>558536</v>
      </c>
      <c r="J59" s="116">
        <f t="shared" si="32"/>
        <v>556302</v>
      </c>
      <c r="K59" s="116">
        <f t="shared" si="32"/>
        <v>0</v>
      </c>
      <c r="L59" s="116">
        <f t="shared" si="32"/>
        <v>3131</v>
      </c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</row>
    <row r="60" spans="1:43" ht="25.5">
      <c r="A60" s="77" t="s">
        <v>122</v>
      </c>
      <c r="B60" s="106" t="s">
        <v>123</v>
      </c>
      <c r="C60" s="37"/>
      <c r="D60" s="126">
        <f t="shared" si="32"/>
        <v>0</v>
      </c>
      <c r="E60" s="126">
        <f t="shared" si="32"/>
        <v>0</v>
      </c>
      <c r="F60" s="126">
        <f t="shared" si="32"/>
        <v>0</v>
      </c>
      <c r="G60" s="126">
        <f t="shared" si="32"/>
        <v>0</v>
      </c>
      <c r="H60" s="126">
        <f t="shared" si="32"/>
        <v>0</v>
      </c>
      <c r="I60" s="126">
        <f t="shared" si="32"/>
        <v>0</v>
      </c>
      <c r="J60" s="126">
        <f t="shared" si="32"/>
        <v>0</v>
      </c>
      <c r="K60" s="126">
        <f t="shared" si="32"/>
        <v>0</v>
      </c>
      <c r="L60" s="126">
        <f t="shared" si="32"/>
        <v>0</v>
      </c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</row>
    <row r="61" spans="1:43" ht="15">
      <c r="A61" s="78" t="s">
        <v>124</v>
      </c>
      <c r="B61" s="390" t="s">
        <v>125</v>
      </c>
      <c r="C61" s="390"/>
      <c r="D61" s="54">
        <f t="shared" ref="D61:L62" si="33">D62</f>
        <v>0</v>
      </c>
      <c r="E61" s="54">
        <f t="shared" si="33"/>
        <v>0</v>
      </c>
      <c r="F61" s="54">
        <f t="shared" si="33"/>
        <v>274192</v>
      </c>
      <c r="G61" s="54">
        <f t="shared" si="33"/>
        <v>0</v>
      </c>
      <c r="H61" s="54">
        <f t="shared" si="33"/>
        <v>274192</v>
      </c>
      <c r="I61" s="54">
        <f t="shared" si="33"/>
        <v>0</v>
      </c>
      <c r="J61" s="54">
        <f t="shared" si="33"/>
        <v>0</v>
      </c>
      <c r="K61" s="54">
        <f t="shared" si="33"/>
        <v>0</v>
      </c>
      <c r="L61" s="62">
        <f t="shared" si="33"/>
        <v>274192</v>
      </c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</row>
    <row r="62" spans="1:43" ht="15">
      <c r="A62" s="55" t="s">
        <v>126</v>
      </c>
      <c r="B62" s="420" t="s">
        <v>127</v>
      </c>
      <c r="C62" s="421"/>
      <c r="D62" s="56">
        <f t="shared" si="33"/>
        <v>0</v>
      </c>
      <c r="E62" s="56">
        <f t="shared" si="33"/>
        <v>0</v>
      </c>
      <c r="F62" s="56">
        <f t="shared" si="33"/>
        <v>274192</v>
      </c>
      <c r="G62" s="56">
        <f t="shared" si="33"/>
        <v>0</v>
      </c>
      <c r="H62" s="56">
        <f t="shared" si="33"/>
        <v>274192</v>
      </c>
      <c r="I62" s="56">
        <f t="shared" si="33"/>
        <v>0</v>
      </c>
      <c r="J62" s="56">
        <f t="shared" si="33"/>
        <v>0</v>
      </c>
      <c r="K62" s="56">
        <f t="shared" si="33"/>
        <v>0</v>
      </c>
      <c r="L62" s="79">
        <f t="shared" si="33"/>
        <v>274192</v>
      </c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</row>
    <row r="63" spans="1:43" ht="18" customHeight="1">
      <c r="A63" s="77" t="s">
        <v>128</v>
      </c>
      <c r="B63" s="392" t="s">
        <v>129</v>
      </c>
      <c r="C63" s="402"/>
      <c r="D63" s="69">
        <f t="shared" ref="D63:L63" si="34">D299</f>
        <v>0</v>
      </c>
      <c r="E63" s="69">
        <f t="shared" si="34"/>
        <v>0</v>
      </c>
      <c r="F63" s="69">
        <f t="shared" si="34"/>
        <v>274192</v>
      </c>
      <c r="G63" s="69">
        <f t="shared" si="34"/>
        <v>0</v>
      </c>
      <c r="H63" s="69">
        <f t="shared" si="34"/>
        <v>274192</v>
      </c>
      <c r="I63" s="114">
        <f t="shared" si="34"/>
        <v>0</v>
      </c>
      <c r="J63" s="114">
        <f t="shared" si="34"/>
        <v>0</v>
      </c>
      <c r="K63" s="114">
        <f t="shared" si="34"/>
        <v>0</v>
      </c>
      <c r="L63" s="114">
        <f t="shared" si="34"/>
        <v>274192</v>
      </c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</row>
    <row r="64" spans="1:43" ht="15" customHeight="1">
      <c r="A64" s="78" t="s">
        <v>130</v>
      </c>
      <c r="B64" s="390" t="s">
        <v>131</v>
      </c>
      <c r="C64" s="390"/>
      <c r="D64" s="54">
        <f t="shared" ref="D64:L64" si="35">D65+D75</f>
        <v>13043369</v>
      </c>
      <c r="E64" s="54">
        <f t="shared" si="35"/>
        <v>12580914</v>
      </c>
      <c r="F64" s="54">
        <f t="shared" si="35"/>
        <v>17793112</v>
      </c>
      <c r="G64" s="54">
        <f t="shared" si="35"/>
        <v>0</v>
      </c>
      <c r="H64" s="54">
        <f t="shared" si="35"/>
        <v>4386299</v>
      </c>
      <c r="I64" s="54">
        <f t="shared" si="35"/>
        <v>13406813</v>
      </c>
      <c r="J64" s="54">
        <f t="shared" si="35"/>
        <v>12731226</v>
      </c>
      <c r="K64" s="54">
        <f t="shared" si="35"/>
        <v>0</v>
      </c>
      <c r="L64" s="62">
        <f t="shared" si="35"/>
        <v>5061886</v>
      </c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</row>
    <row r="65" spans="1:43" ht="15">
      <c r="A65" s="78" t="s">
        <v>132</v>
      </c>
      <c r="B65" s="390" t="s">
        <v>133</v>
      </c>
      <c r="C65" s="390"/>
      <c r="D65" s="54">
        <f t="shared" ref="D65:L65" si="36">D66+D73</f>
        <v>2118838</v>
      </c>
      <c r="E65" s="54">
        <f t="shared" si="36"/>
        <v>2176694</v>
      </c>
      <c r="F65" s="54">
        <f t="shared" si="36"/>
        <v>2943189</v>
      </c>
      <c r="G65" s="54">
        <f t="shared" si="36"/>
        <v>0</v>
      </c>
      <c r="H65" s="54">
        <f t="shared" si="36"/>
        <v>775220</v>
      </c>
      <c r="I65" s="54">
        <f t="shared" si="36"/>
        <v>2167969</v>
      </c>
      <c r="J65" s="54">
        <f t="shared" si="36"/>
        <v>2291156</v>
      </c>
      <c r="K65" s="54">
        <f t="shared" si="36"/>
        <v>0</v>
      </c>
      <c r="L65" s="62">
        <f t="shared" si="36"/>
        <v>652033</v>
      </c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</row>
    <row r="66" spans="1:43" ht="25.5">
      <c r="A66" s="55" t="s">
        <v>134</v>
      </c>
      <c r="B66" s="110" t="s">
        <v>135</v>
      </c>
      <c r="C66" s="37"/>
      <c r="D66" s="56">
        <f t="shared" ref="D66:L66" si="37">D67+D68+D69+D70+D72</f>
        <v>2084444</v>
      </c>
      <c r="E66" s="56">
        <f t="shared" si="37"/>
        <v>2172300</v>
      </c>
      <c r="F66" s="56">
        <f t="shared" si="37"/>
        <v>2942589</v>
      </c>
      <c r="G66" s="56">
        <f t="shared" si="37"/>
        <v>0</v>
      </c>
      <c r="H66" s="56">
        <f t="shared" si="37"/>
        <v>775220</v>
      </c>
      <c r="I66" s="56">
        <f t="shared" si="37"/>
        <v>2167369</v>
      </c>
      <c r="J66" s="56">
        <f t="shared" si="37"/>
        <v>2290556</v>
      </c>
      <c r="K66" s="56">
        <f t="shared" si="37"/>
        <v>0</v>
      </c>
      <c r="L66" s="79">
        <f t="shared" si="37"/>
        <v>652033</v>
      </c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</row>
    <row r="67" spans="1:43" ht="27.75" customHeight="1">
      <c r="A67" s="77" t="s">
        <v>136</v>
      </c>
      <c r="B67" s="403" t="s">
        <v>137</v>
      </c>
      <c r="C67" s="404"/>
      <c r="D67" s="127">
        <f t="shared" ref="D67:L69" si="38">D303</f>
        <v>0</v>
      </c>
      <c r="E67" s="127">
        <f t="shared" si="38"/>
        <v>0</v>
      </c>
      <c r="F67" s="127">
        <f t="shared" si="38"/>
        <v>0</v>
      </c>
      <c r="G67" s="127">
        <f t="shared" si="38"/>
        <v>0</v>
      </c>
      <c r="H67" s="127">
        <f t="shared" si="38"/>
        <v>0</v>
      </c>
      <c r="I67" s="127">
        <f t="shared" si="38"/>
        <v>0</v>
      </c>
      <c r="J67" s="127">
        <f t="shared" si="38"/>
        <v>0</v>
      </c>
      <c r="K67" s="127">
        <f t="shared" si="38"/>
        <v>0</v>
      </c>
      <c r="L67" s="127">
        <f t="shared" si="38"/>
        <v>0</v>
      </c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</row>
    <row r="68" spans="1:43" ht="30.75" customHeight="1">
      <c r="A68" s="128" t="s">
        <v>138</v>
      </c>
      <c r="B68" s="408" t="s">
        <v>139</v>
      </c>
      <c r="C68" s="409"/>
      <c r="D68" s="127">
        <f t="shared" si="38"/>
        <v>0</v>
      </c>
      <c r="E68" s="127">
        <f t="shared" si="38"/>
        <v>0</v>
      </c>
      <c r="F68" s="127">
        <f t="shared" si="38"/>
        <v>0</v>
      </c>
      <c r="G68" s="127">
        <f t="shared" si="38"/>
        <v>0</v>
      </c>
      <c r="H68" s="127">
        <f t="shared" si="38"/>
        <v>0</v>
      </c>
      <c r="I68" s="127">
        <f t="shared" si="38"/>
        <v>0</v>
      </c>
      <c r="J68" s="127">
        <f t="shared" si="38"/>
        <v>0</v>
      </c>
      <c r="K68" s="127">
        <f t="shared" si="38"/>
        <v>0</v>
      </c>
      <c r="L68" s="127">
        <f t="shared" si="38"/>
        <v>0</v>
      </c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</row>
    <row r="69" spans="1:43" ht="18.75" customHeight="1">
      <c r="A69" s="77" t="s">
        <v>140</v>
      </c>
      <c r="B69" s="392" t="s">
        <v>141</v>
      </c>
      <c r="C69" s="402"/>
      <c r="D69" s="129">
        <f t="shared" si="38"/>
        <v>2084444</v>
      </c>
      <c r="E69" s="129">
        <f t="shared" si="38"/>
        <v>2172300</v>
      </c>
      <c r="F69" s="129">
        <f t="shared" si="38"/>
        <v>2942589</v>
      </c>
      <c r="G69" s="129">
        <f t="shared" si="38"/>
        <v>0</v>
      </c>
      <c r="H69" s="129">
        <f t="shared" si="38"/>
        <v>775220</v>
      </c>
      <c r="I69" s="129">
        <f t="shared" si="38"/>
        <v>2167369</v>
      </c>
      <c r="J69" s="129">
        <f t="shared" si="38"/>
        <v>2290556</v>
      </c>
      <c r="K69" s="129">
        <f t="shared" si="38"/>
        <v>0</v>
      </c>
      <c r="L69" s="129">
        <f t="shared" si="38"/>
        <v>652033</v>
      </c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</row>
    <row r="70" spans="1:43">
      <c r="A70" s="77" t="s">
        <v>142</v>
      </c>
      <c r="B70" s="384" t="s">
        <v>143</v>
      </c>
      <c r="C70" s="385"/>
      <c r="D70" s="70">
        <f>D71</f>
        <v>0</v>
      </c>
      <c r="E70" s="70">
        <f>E71</f>
        <v>0</v>
      </c>
      <c r="F70" s="70">
        <f t="shared" ref="F70:L70" si="39">F71</f>
        <v>0</v>
      </c>
      <c r="G70" s="70">
        <f t="shared" si="39"/>
        <v>0</v>
      </c>
      <c r="H70" s="70">
        <f t="shared" si="39"/>
        <v>0</v>
      </c>
      <c r="I70" s="70">
        <f t="shared" si="39"/>
        <v>0</v>
      </c>
      <c r="J70" s="70">
        <f t="shared" si="39"/>
        <v>0</v>
      </c>
      <c r="K70" s="70">
        <f t="shared" si="39"/>
        <v>0</v>
      </c>
      <c r="L70" s="70">
        <f t="shared" si="39"/>
        <v>0</v>
      </c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</row>
    <row r="71" spans="1:43">
      <c r="A71" s="130" t="s">
        <v>144</v>
      </c>
      <c r="B71" s="131" t="s">
        <v>145</v>
      </c>
      <c r="C71" s="131"/>
      <c r="D71" s="70">
        <f>D307</f>
        <v>0</v>
      </c>
      <c r="E71" s="70">
        <f>E307</f>
        <v>0</v>
      </c>
      <c r="F71" s="70">
        <f t="shared" ref="F71:L72" si="40">F307</f>
        <v>0</v>
      </c>
      <c r="G71" s="70">
        <f t="shared" si="40"/>
        <v>0</v>
      </c>
      <c r="H71" s="70">
        <f t="shared" si="40"/>
        <v>0</v>
      </c>
      <c r="I71" s="70">
        <f t="shared" si="40"/>
        <v>0</v>
      </c>
      <c r="J71" s="70">
        <f t="shared" si="40"/>
        <v>0</v>
      </c>
      <c r="K71" s="70">
        <f t="shared" si="40"/>
        <v>0</v>
      </c>
      <c r="L71" s="70">
        <f t="shared" si="40"/>
        <v>0</v>
      </c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</row>
    <row r="72" spans="1:43">
      <c r="A72" s="77" t="s">
        <v>146</v>
      </c>
      <c r="B72" s="392" t="s">
        <v>147</v>
      </c>
      <c r="C72" s="402"/>
      <c r="D72" s="70">
        <f>D308</f>
        <v>0</v>
      </c>
      <c r="E72" s="70">
        <f>E308</f>
        <v>0</v>
      </c>
      <c r="F72" s="70">
        <f t="shared" si="40"/>
        <v>0</v>
      </c>
      <c r="G72" s="70">
        <f t="shared" si="40"/>
        <v>0</v>
      </c>
      <c r="H72" s="70">
        <f t="shared" si="40"/>
        <v>0</v>
      </c>
      <c r="I72" s="70">
        <f t="shared" si="40"/>
        <v>0</v>
      </c>
      <c r="J72" s="70">
        <f t="shared" si="40"/>
        <v>0</v>
      </c>
      <c r="K72" s="70">
        <f t="shared" si="40"/>
        <v>0</v>
      </c>
      <c r="L72" s="70">
        <f t="shared" si="40"/>
        <v>0</v>
      </c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</row>
    <row r="73" spans="1:43" ht="15">
      <c r="A73" s="55" t="s">
        <v>148</v>
      </c>
      <c r="B73" s="398" t="s">
        <v>149</v>
      </c>
      <c r="C73" s="405"/>
      <c r="D73" s="76">
        <f t="shared" ref="D73:L73" si="41">D74</f>
        <v>34394</v>
      </c>
      <c r="E73" s="76">
        <f t="shared" si="41"/>
        <v>4394</v>
      </c>
      <c r="F73" s="76">
        <f t="shared" si="41"/>
        <v>600</v>
      </c>
      <c r="G73" s="76">
        <f t="shared" si="41"/>
        <v>0</v>
      </c>
      <c r="H73" s="76">
        <f t="shared" si="41"/>
        <v>0</v>
      </c>
      <c r="I73" s="76">
        <f t="shared" si="41"/>
        <v>600</v>
      </c>
      <c r="J73" s="76">
        <f t="shared" si="41"/>
        <v>600</v>
      </c>
      <c r="K73" s="76">
        <f t="shared" si="41"/>
        <v>0</v>
      </c>
      <c r="L73" s="132">
        <f t="shared" si="41"/>
        <v>0</v>
      </c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</row>
    <row r="74" spans="1:43" ht="16.5" customHeight="1">
      <c r="A74" s="77" t="s">
        <v>150</v>
      </c>
      <c r="B74" s="384" t="s">
        <v>151</v>
      </c>
      <c r="C74" s="385"/>
      <c r="D74" s="69">
        <f t="shared" ref="D74:L74" si="42">D310</f>
        <v>34394</v>
      </c>
      <c r="E74" s="69">
        <f t="shared" si="42"/>
        <v>4394</v>
      </c>
      <c r="F74" s="69">
        <f t="shared" si="42"/>
        <v>600</v>
      </c>
      <c r="G74" s="69">
        <f t="shared" si="42"/>
        <v>0</v>
      </c>
      <c r="H74" s="69">
        <f t="shared" si="42"/>
        <v>0</v>
      </c>
      <c r="I74" s="69">
        <f t="shared" si="42"/>
        <v>600</v>
      </c>
      <c r="J74" s="69">
        <f t="shared" si="42"/>
        <v>600</v>
      </c>
      <c r="K74" s="69">
        <f t="shared" si="42"/>
        <v>0</v>
      </c>
      <c r="L74" s="69">
        <f t="shared" si="42"/>
        <v>0</v>
      </c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</row>
    <row r="75" spans="1:43" ht="25.5" customHeight="1">
      <c r="A75" s="78" t="s">
        <v>152</v>
      </c>
      <c r="B75" s="390" t="s">
        <v>153</v>
      </c>
      <c r="C75" s="390"/>
      <c r="D75" s="54">
        <f t="shared" ref="D75:L75" si="43">D76+D84+D87+D92+D104</f>
        <v>10924531</v>
      </c>
      <c r="E75" s="54">
        <f t="shared" si="43"/>
        <v>10404220</v>
      </c>
      <c r="F75" s="54">
        <f t="shared" si="43"/>
        <v>14849923</v>
      </c>
      <c r="G75" s="54">
        <f t="shared" si="43"/>
        <v>0</v>
      </c>
      <c r="H75" s="54">
        <f t="shared" si="43"/>
        <v>3611079</v>
      </c>
      <c r="I75" s="54">
        <f t="shared" si="43"/>
        <v>11238844</v>
      </c>
      <c r="J75" s="54">
        <f t="shared" si="43"/>
        <v>10440070</v>
      </c>
      <c r="K75" s="54">
        <f t="shared" si="43"/>
        <v>0</v>
      </c>
      <c r="L75" s="62">
        <f t="shared" si="43"/>
        <v>4409853</v>
      </c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</row>
    <row r="76" spans="1:43" ht="37.5" customHeight="1">
      <c r="A76" s="55" t="s">
        <v>154</v>
      </c>
      <c r="B76" s="406" t="s">
        <v>155</v>
      </c>
      <c r="C76" s="407"/>
      <c r="D76" s="56">
        <f t="shared" ref="D76:L76" si="44">D77+D78+D79+D80+D81+D82+D83</f>
        <v>222601</v>
      </c>
      <c r="E76" s="56">
        <f t="shared" si="44"/>
        <v>202000</v>
      </c>
      <c r="F76" s="56">
        <f t="shared" si="44"/>
        <v>434129</v>
      </c>
      <c r="G76" s="56">
        <f t="shared" si="44"/>
        <v>0</v>
      </c>
      <c r="H76" s="56">
        <f t="shared" si="44"/>
        <v>223679</v>
      </c>
      <c r="I76" s="56">
        <f t="shared" si="44"/>
        <v>210450</v>
      </c>
      <c r="J76" s="56">
        <f t="shared" si="44"/>
        <v>210450</v>
      </c>
      <c r="K76" s="56">
        <f t="shared" si="44"/>
        <v>0</v>
      </c>
      <c r="L76" s="79">
        <f t="shared" si="44"/>
        <v>223679</v>
      </c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</row>
    <row r="77" spans="1:43" ht="15" customHeight="1">
      <c r="A77" s="77" t="s">
        <v>156</v>
      </c>
      <c r="B77" s="392" t="s">
        <v>157</v>
      </c>
      <c r="C77" s="402"/>
      <c r="D77" s="70">
        <f t="shared" ref="D77:L83" si="45">D313</f>
        <v>0</v>
      </c>
      <c r="E77" s="70">
        <f t="shared" si="45"/>
        <v>0</v>
      </c>
      <c r="F77" s="70">
        <f t="shared" si="45"/>
        <v>0</v>
      </c>
      <c r="G77" s="70">
        <f t="shared" si="45"/>
        <v>0</v>
      </c>
      <c r="H77" s="70">
        <f t="shared" si="45"/>
        <v>0</v>
      </c>
      <c r="I77" s="70">
        <f t="shared" si="45"/>
        <v>0</v>
      </c>
      <c r="J77" s="70">
        <f t="shared" si="45"/>
        <v>0</v>
      </c>
      <c r="K77" s="70">
        <f t="shared" si="45"/>
        <v>0</v>
      </c>
      <c r="L77" s="70">
        <f t="shared" si="45"/>
        <v>0</v>
      </c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</row>
    <row r="78" spans="1:43" ht="30" customHeight="1">
      <c r="A78" s="77" t="s">
        <v>158</v>
      </c>
      <c r="B78" s="384" t="s">
        <v>159</v>
      </c>
      <c r="C78" s="385"/>
      <c r="D78" s="69">
        <f t="shared" si="45"/>
        <v>110000</v>
      </c>
      <c r="E78" s="69">
        <f t="shared" si="45"/>
        <v>130000</v>
      </c>
      <c r="F78" s="69">
        <f t="shared" si="45"/>
        <v>137185</v>
      </c>
      <c r="G78" s="69">
        <f t="shared" si="45"/>
        <v>0</v>
      </c>
      <c r="H78" s="69">
        <f t="shared" si="45"/>
        <v>0</v>
      </c>
      <c r="I78" s="69">
        <f t="shared" si="45"/>
        <v>137185</v>
      </c>
      <c r="J78" s="69">
        <f t="shared" si="45"/>
        <v>137185</v>
      </c>
      <c r="K78" s="69">
        <f t="shared" si="45"/>
        <v>0</v>
      </c>
      <c r="L78" s="69">
        <f t="shared" si="45"/>
        <v>0</v>
      </c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</row>
    <row r="79" spans="1:43" ht="25.5" customHeight="1">
      <c r="A79" s="77" t="s">
        <v>160</v>
      </c>
      <c r="B79" s="392" t="s">
        <v>161</v>
      </c>
      <c r="C79" s="402"/>
      <c r="D79" s="70">
        <f t="shared" si="45"/>
        <v>0</v>
      </c>
      <c r="E79" s="70">
        <f t="shared" si="45"/>
        <v>0</v>
      </c>
      <c r="F79" s="70">
        <f t="shared" si="45"/>
        <v>0</v>
      </c>
      <c r="G79" s="70">
        <f t="shared" si="45"/>
        <v>0</v>
      </c>
      <c r="H79" s="70">
        <f t="shared" si="45"/>
        <v>0</v>
      </c>
      <c r="I79" s="70">
        <f t="shared" si="45"/>
        <v>0</v>
      </c>
      <c r="J79" s="70">
        <f t="shared" si="45"/>
        <v>0</v>
      </c>
      <c r="K79" s="70">
        <f t="shared" si="45"/>
        <v>0</v>
      </c>
      <c r="L79" s="70">
        <f t="shared" si="45"/>
        <v>0</v>
      </c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</row>
    <row r="80" spans="1:43" ht="15.75" customHeight="1">
      <c r="A80" s="77" t="s">
        <v>162</v>
      </c>
      <c r="B80" s="392" t="s">
        <v>163</v>
      </c>
      <c r="C80" s="402"/>
      <c r="D80" s="70">
        <f t="shared" si="45"/>
        <v>0</v>
      </c>
      <c r="E80" s="70">
        <f t="shared" si="45"/>
        <v>0</v>
      </c>
      <c r="F80" s="70">
        <f t="shared" si="45"/>
        <v>0</v>
      </c>
      <c r="G80" s="70">
        <f t="shared" si="45"/>
        <v>0</v>
      </c>
      <c r="H80" s="70">
        <f t="shared" si="45"/>
        <v>0</v>
      </c>
      <c r="I80" s="70">
        <f t="shared" si="45"/>
        <v>0</v>
      </c>
      <c r="J80" s="70">
        <f t="shared" si="45"/>
        <v>0</v>
      </c>
      <c r="K80" s="70">
        <f t="shared" si="45"/>
        <v>0</v>
      </c>
      <c r="L80" s="70">
        <f t="shared" si="45"/>
        <v>0</v>
      </c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</row>
    <row r="81" spans="1:43" ht="30" customHeight="1">
      <c r="A81" s="77" t="s">
        <v>164</v>
      </c>
      <c r="B81" s="392" t="s">
        <v>165</v>
      </c>
      <c r="C81" s="402"/>
      <c r="D81" s="70">
        <f t="shared" si="45"/>
        <v>0</v>
      </c>
      <c r="E81" s="70">
        <f t="shared" si="45"/>
        <v>0</v>
      </c>
      <c r="F81" s="70">
        <f t="shared" si="45"/>
        <v>0</v>
      </c>
      <c r="G81" s="70">
        <f t="shared" si="45"/>
        <v>0</v>
      </c>
      <c r="H81" s="70">
        <f t="shared" si="45"/>
        <v>0</v>
      </c>
      <c r="I81" s="70">
        <f t="shared" si="45"/>
        <v>0</v>
      </c>
      <c r="J81" s="70">
        <f t="shared" si="45"/>
        <v>0</v>
      </c>
      <c r="K81" s="70">
        <f t="shared" si="45"/>
        <v>0</v>
      </c>
      <c r="L81" s="70">
        <f t="shared" si="45"/>
        <v>0</v>
      </c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</row>
    <row r="82" spans="1:43" ht="29.25" customHeight="1">
      <c r="A82" s="77" t="s">
        <v>166</v>
      </c>
      <c r="B82" s="392" t="s">
        <v>167</v>
      </c>
      <c r="C82" s="402"/>
      <c r="D82" s="69">
        <f t="shared" si="45"/>
        <v>19601</v>
      </c>
      <c r="E82" s="69">
        <f t="shared" si="45"/>
        <v>29000</v>
      </c>
      <c r="F82" s="69">
        <f t="shared" si="45"/>
        <v>248876</v>
      </c>
      <c r="G82" s="69">
        <f t="shared" si="45"/>
        <v>0</v>
      </c>
      <c r="H82" s="69">
        <f t="shared" si="45"/>
        <v>223679</v>
      </c>
      <c r="I82" s="133">
        <f t="shared" si="45"/>
        <v>25197</v>
      </c>
      <c r="J82" s="69">
        <f t="shared" si="45"/>
        <v>25197</v>
      </c>
      <c r="K82" s="69">
        <f t="shared" si="45"/>
        <v>0</v>
      </c>
      <c r="L82" s="69">
        <f t="shared" si="45"/>
        <v>223679</v>
      </c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</row>
    <row r="83" spans="1:43" ht="13.5" customHeight="1">
      <c r="A83" s="77" t="s">
        <v>168</v>
      </c>
      <c r="B83" s="403" t="s">
        <v>169</v>
      </c>
      <c r="C83" s="404"/>
      <c r="D83" s="69">
        <f t="shared" si="45"/>
        <v>93000</v>
      </c>
      <c r="E83" s="69">
        <f t="shared" si="45"/>
        <v>43000</v>
      </c>
      <c r="F83" s="69">
        <f t="shared" si="45"/>
        <v>48068</v>
      </c>
      <c r="G83" s="69">
        <f t="shared" si="45"/>
        <v>0</v>
      </c>
      <c r="H83" s="69">
        <f t="shared" si="45"/>
        <v>0</v>
      </c>
      <c r="I83" s="69">
        <f t="shared" si="45"/>
        <v>48068</v>
      </c>
      <c r="J83" s="69">
        <f t="shared" si="45"/>
        <v>48068</v>
      </c>
      <c r="K83" s="69">
        <f t="shared" si="45"/>
        <v>0</v>
      </c>
      <c r="L83" s="69">
        <f t="shared" si="45"/>
        <v>0</v>
      </c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</row>
    <row r="84" spans="1:43" ht="32.25" customHeight="1">
      <c r="A84" s="55" t="s">
        <v>170</v>
      </c>
      <c r="B84" s="398" t="s">
        <v>171</v>
      </c>
      <c r="C84" s="405"/>
      <c r="D84" s="56">
        <f t="shared" ref="D84:L84" si="46">D85+D86</f>
        <v>166100</v>
      </c>
      <c r="E84" s="56">
        <f t="shared" si="46"/>
        <v>131100</v>
      </c>
      <c r="F84" s="56">
        <f t="shared" si="46"/>
        <v>121088</v>
      </c>
      <c r="G84" s="56">
        <f t="shared" si="46"/>
        <v>0</v>
      </c>
      <c r="H84" s="56">
        <f t="shared" si="46"/>
        <v>0</v>
      </c>
      <c r="I84" s="56">
        <f t="shared" si="46"/>
        <v>121088</v>
      </c>
      <c r="J84" s="56">
        <f t="shared" si="46"/>
        <v>121088</v>
      </c>
      <c r="K84" s="56">
        <f t="shared" si="46"/>
        <v>0</v>
      </c>
      <c r="L84" s="79">
        <f t="shared" si="46"/>
        <v>0</v>
      </c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</row>
    <row r="85" spans="1:43" ht="18.75" customHeight="1">
      <c r="A85" s="77" t="s">
        <v>172</v>
      </c>
      <c r="B85" s="392" t="s">
        <v>173</v>
      </c>
      <c r="C85" s="402"/>
      <c r="D85" s="69">
        <f t="shared" ref="D85:K86" si="47">D321</f>
        <v>42187</v>
      </c>
      <c r="E85" s="69">
        <f t="shared" si="47"/>
        <v>7187</v>
      </c>
      <c r="F85" s="69">
        <f t="shared" si="47"/>
        <v>4641</v>
      </c>
      <c r="G85" s="69">
        <f t="shared" si="47"/>
        <v>0</v>
      </c>
      <c r="H85" s="69">
        <f t="shared" si="47"/>
        <v>0</v>
      </c>
      <c r="I85" s="69">
        <f t="shared" si="47"/>
        <v>4641</v>
      </c>
      <c r="J85" s="69">
        <f t="shared" si="47"/>
        <v>4641</v>
      </c>
      <c r="K85" s="69">
        <f t="shared" si="47"/>
        <v>0</v>
      </c>
      <c r="L85" s="69">
        <f>F85-J85-K85</f>
        <v>0</v>
      </c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</row>
    <row r="86" spans="1:43" ht="13.5" customHeight="1">
      <c r="A86" s="77" t="s">
        <v>174</v>
      </c>
      <c r="B86" s="392" t="s">
        <v>175</v>
      </c>
      <c r="C86" s="402"/>
      <c r="D86" s="69">
        <f t="shared" si="47"/>
        <v>123913</v>
      </c>
      <c r="E86" s="69">
        <f t="shared" si="47"/>
        <v>123913</v>
      </c>
      <c r="F86" s="69">
        <f t="shared" si="47"/>
        <v>116447</v>
      </c>
      <c r="G86" s="69">
        <f t="shared" si="47"/>
        <v>0</v>
      </c>
      <c r="H86" s="69">
        <f t="shared" si="47"/>
        <v>0</v>
      </c>
      <c r="I86" s="69">
        <f t="shared" si="47"/>
        <v>116447</v>
      </c>
      <c r="J86" s="69">
        <f t="shared" si="47"/>
        <v>116447</v>
      </c>
      <c r="K86" s="69">
        <f t="shared" si="47"/>
        <v>0</v>
      </c>
      <c r="L86" s="69">
        <f>F86-J86-K86</f>
        <v>0</v>
      </c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</row>
    <row r="87" spans="1:43" ht="29.25" customHeight="1">
      <c r="A87" s="55" t="s">
        <v>176</v>
      </c>
      <c r="B87" s="398" t="s">
        <v>177</v>
      </c>
      <c r="C87" s="405"/>
      <c r="D87" s="112">
        <f t="shared" ref="D87:L87" si="48">D88+D89+D90+D91</f>
        <v>4383174</v>
      </c>
      <c r="E87" s="112">
        <f t="shared" si="48"/>
        <v>4409753</v>
      </c>
      <c r="F87" s="112">
        <f t="shared" si="48"/>
        <v>7512480</v>
      </c>
      <c r="G87" s="112">
        <f t="shared" si="48"/>
        <v>0</v>
      </c>
      <c r="H87" s="112">
        <f t="shared" si="48"/>
        <v>2608937</v>
      </c>
      <c r="I87" s="112">
        <f t="shared" si="48"/>
        <v>4903543</v>
      </c>
      <c r="J87" s="112">
        <f t="shared" si="48"/>
        <v>4387127</v>
      </c>
      <c r="K87" s="112">
        <f t="shared" si="48"/>
        <v>0</v>
      </c>
      <c r="L87" s="113">
        <f t="shared" si="48"/>
        <v>3125353</v>
      </c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</row>
    <row r="88" spans="1:43" ht="27" customHeight="1">
      <c r="A88" s="77" t="s">
        <v>178</v>
      </c>
      <c r="B88" s="400" t="s">
        <v>179</v>
      </c>
      <c r="C88" s="419"/>
      <c r="D88" s="69">
        <f t="shared" ref="D88:L91" si="49">D324</f>
        <v>4376753</v>
      </c>
      <c r="E88" s="69">
        <f t="shared" si="49"/>
        <v>4376753</v>
      </c>
      <c r="F88" s="69">
        <f t="shared" si="49"/>
        <v>5627198</v>
      </c>
      <c r="G88" s="69">
        <f t="shared" si="49"/>
        <v>0</v>
      </c>
      <c r="H88" s="69">
        <f t="shared" si="49"/>
        <v>754424</v>
      </c>
      <c r="I88" s="69">
        <f t="shared" si="49"/>
        <v>4872774</v>
      </c>
      <c r="J88" s="69">
        <f t="shared" si="49"/>
        <v>4356358</v>
      </c>
      <c r="K88" s="69">
        <f t="shared" si="49"/>
        <v>0</v>
      </c>
      <c r="L88" s="69">
        <f t="shared" si="49"/>
        <v>1270840</v>
      </c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</row>
    <row r="89" spans="1:43" ht="25.5">
      <c r="A89" s="77" t="s">
        <v>180</v>
      </c>
      <c r="B89" s="392" t="s">
        <v>181</v>
      </c>
      <c r="C89" s="402"/>
      <c r="D89" s="70">
        <f t="shared" si="49"/>
        <v>0</v>
      </c>
      <c r="E89" s="70">
        <f t="shared" si="49"/>
        <v>0</v>
      </c>
      <c r="F89" s="70">
        <f t="shared" si="49"/>
        <v>0</v>
      </c>
      <c r="G89" s="70">
        <f t="shared" si="49"/>
        <v>0</v>
      </c>
      <c r="H89" s="70">
        <f t="shared" si="49"/>
        <v>0</v>
      </c>
      <c r="I89" s="70">
        <f t="shared" si="49"/>
        <v>0</v>
      </c>
      <c r="J89" s="70">
        <f t="shared" si="49"/>
        <v>0</v>
      </c>
      <c r="K89" s="70">
        <f t="shared" si="49"/>
        <v>0</v>
      </c>
      <c r="L89" s="70">
        <f t="shared" si="49"/>
        <v>0</v>
      </c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</row>
    <row r="90" spans="1:43" ht="38.25">
      <c r="A90" s="77" t="s">
        <v>182</v>
      </c>
      <c r="B90" s="392" t="s">
        <v>183</v>
      </c>
      <c r="C90" s="402"/>
      <c r="D90" s="70">
        <f t="shared" si="49"/>
        <v>0</v>
      </c>
      <c r="E90" s="70">
        <f t="shared" si="49"/>
        <v>0</v>
      </c>
      <c r="F90" s="70">
        <f t="shared" si="49"/>
        <v>0</v>
      </c>
      <c r="G90" s="70">
        <f t="shared" si="49"/>
        <v>0</v>
      </c>
      <c r="H90" s="70">
        <f t="shared" si="49"/>
        <v>0</v>
      </c>
      <c r="I90" s="70">
        <f t="shared" si="49"/>
        <v>0</v>
      </c>
      <c r="J90" s="70">
        <f t="shared" si="49"/>
        <v>0</v>
      </c>
      <c r="K90" s="70">
        <f t="shared" si="49"/>
        <v>0</v>
      </c>
      <c r="L90" s="70">
        <f t="shared" si="49"/>
        <v>0</v>
      </c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</row>
    <row r="91" spans="1:43">
      <c r="A91" s="77" t="s">
        <v>184</v>
      </c>
      <c r="B91" s="384" t="s">
        <v>185</v>
      </c>
      <c r="C91" s="385"/>
      <c r="D91" s="69">
        <f t="shared" si="49"/>
        <v>6421</v>
      </c>
      <c r="E91" s="69">
        <f t="shared" si="49"/>
        <v>33000</v>
      </c>
      <c r="F91" s="69">
        <f t="shared" si="49"/>
        <v>1885282</v>
      </c>
      <c r="G91" s="69">
        <f t="shared" si="49"/>
        <v>0</v>
      </c>
      <c r="H91" s="69">
        <f t="shared" si="49"/>
        <v>1854513</v>
      </c>
      <c r="I91" s="133">
        <f t="shared" si="49"/>
        <v>30769</v>
      </c>
      <c r="J91" s="69">
        <f t="shared" si="49"/>
        <v>30769</v>
      </c>
      <c r="K91" s="69">
        <f t="shared" si="49"/>
        <v>0</v>
      </c>
      <c r="L91" s="69">
        <f t="shared" si="49"/>
        <v>1854513</v>
      </c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</row>
    <row r="92" spans="1:43" ht="25.5">
      <c r="A92" s="55" t="s">
        <v>186</v>
      </c>
      <c r="B92" s="110" t="s">
        <v>187</v>
      </c>
      <c r="C92" s="134"/>
      <c r="D92" s="112">
        <f t="shared" ref="D92:L92" si="50">D93+D94+D95+D96+D97+D103+D98+D99+D101+D102</f>
        <v>5865656</v>
      </c>
      <c r="E92" s="112">
        <f t="shared" si="50"/>
        <v>5592276</v>
      </c>
      <c r="F92" s="112">
        <f t="shared" si="50"/>
        <v>6713135</v>
      </c>
      <c r="G92" s="112">
        <f t="shared" si="50"/>
        <v>0</v>
      </c>
      <c r="H92" s="112">
        <f t="shared" si="50"/>
        <v>778463</v>
      </c>
      <c r="I92" s="112">
        <f t="shared" si="50"/>
        <v>5934672</v>
      </c>
      <c r="J92" s="112">
        <f t="shared" si="50"/>
        <v>5652314</v>
      </c>
      <c r="K92" s="112">
        <f t="shared" si="50"/>
        <v>0</v>
      </c>
      <c r="L92" s="112">
        <f t="shared" si="50"/>
        <v>1060821</v>
      </c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</row>
    <row r="93" spans="1:43" ht="15" customHeight="1">
      <c r="A93" s="77" t="s">
        <v>188</v>
      </c>
      <c r="B93" s="131" t="s">
        <v>189</v>
      </c>
      <c r="C93" s="131"/>
      <c r="D93" s="70">
        <f t="shared" ref="D93:L95" si="51">D329</f>
        <v>0</v>
      </c>
      <c r="E93" s="70">
        <f t="shared" si="51"/>
        <v>0</v>
      </c>
      <c r="F93" s="70">
        <f t="shared" si="51"/>
        <v>0</v>
      </c>
      <c r="G93" s="70">
        <f t="shared" si="51"/>
        <v>0</v>
      </c>
      <c r="H93" s="70">
        <f t="shared" si="51"/>
        <v>0</v>
      </c>
      <c r="I93" s="70">
        <f t="shared" si="51"/>
        <v>0</v>
      </c>
      <c r="J93" s="70">
        <f t="shared" si="51"/>
        <v>0</v>
      </c>
      <c r="K93" s="70">
        <f t="shared" si="51"/>
        <v>0</v>
      </c>
      <c r="L93" s="70">
        <f t="shared" si="51"/>
        <v>0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</row>
    <row r="94" spans="1:43" ht="15" customHeight="1">
      <c r="A94" s="77" t="s">
        <v>190</v>
      </c>
      <c r="B94" s="100" t="s">
        <v>191</v>
      </c>
      <c r="C94" s="101"/>
      <c r="D94" s="70">
        <f t="shared" si="51"/>
        <v>0</v>
      </c>
      <c r="E94" s="70">
        <f t="shared" si="51"/>
        <v>0</v>
      </c>
      <c r="F94" s="70">
        <f t="shared" si="51"/>
        <v>0</v>
      </c>
      <c r="G94" s="70">
        <f t="shared" si="51"/>
        <v>0</v>
      </c>
      <c r="H94" s="70">
        <f t="shared" si="51"/>
        <v>0</v>
      </c>
      <c r="I94" s="70">
        <f t="shared" si="51"/>
        <v>0</v>
      </c>
      <c r="J94" s="70">
        <f t="shared" si="51"/>
        <v>0</v>
      </c>
      <c r="K94" s="70">
        <f t="shared" si="51"/>
        <v>0</v>
      </c>
      <c r="L94" s="70">
        <f t="shared" si="51"/>
        <v>0</v>
      </c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</row>
    <row r="95" spans="1:43" ht="15" customHeight="1">
      <c r="A95" s="128" t="s">
        <v>192</v>
      </c>
      <c r="B95" s="135" t="s">
        <v>193</v>
      </c>
      <c r="C95" s="101"/>
      <c r="D95" s="69">
        <f t="shared" si="51"/>
        <v>300000</v>
      </c>
      <c r="E95" s="69">
        <f t="shared" si="51"/>
        <v>515001</v>
      </c>
      <c r="F95" s="69">
        <f t="shared" si="51"/>
        <v>1159039</v>
      </c>
      <c r="G95" s="69">
        <f t="shared" si="51"/>
        <v>0</v>
      </c>
      <c r="H95" s="69">
        <f t="shared" si="51"/>
        <v>728985</v>
      </c>
      <c r="I95" s="69">
        <f t="shared" si="51"/>
        <v>430054</v>
      </c>
      <c r="J95" s="69">
        <f t="shared" si="51"/>
        <v>524905</v>
      </c>
      <c r="K95" s="69">
        <f t="shared" si="51"/>
        <v>0</v>
      </c>
      <c r="L95" s="69">
        <f t="shared" si="51"/>
        <v>634134</v>
      </c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</row>
    <row r="96" spans="1:43" ht="15" customHeight="1">
      <c r="A96" s="128" t="s">
        <v>194</v>
      </c>
      <c r="B96" s="135" t="s">
        <v>195</v>
      </c>
      <c r="C96" s="101"/>
      <c r="D96" s="70">
        <f>D381</f>
        <v>0</v>
      </c>
      <c r="E96" s="70">
        <f>E381</f>
        <v>0</v>
      </c>
      <c r="F96" s="70">
        <f t="shared" ref="F96:L96" si="52">F381</f>
        <v>0</v>
      </c>
      <c r="G96" s="70">
        <f t="shared" si="52"/>
        <v>0</v>
      </c>
      <c r="H96" s="70">
        <f t="shared" si="52"/>
        <v>0</v>
      </c>
      <c r="I96" s="70">
        <f t="shared" si="52"/>
        <v>0</v>
      </c>
      <c r="J96" s="70">
        <f t="shared" si="52"/>
        <v>0</v>
      </c>
      <c r="K96" s="70">
        <f t="shared" si="52"/>
        <v>0</v>
      </c>
      <c r="L96" s="70">
        <f t="shared" si="52"/>
        <v>0</v>
      </c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</row>
    <row r="97" spans="1:43" ht="15" customHeight="1">
      <c r="A97" s="77" t="s">
        <v>196</v>
      </c>
      <c r="B97" s="392" t="s">
        <v>197</v>
      </c>
      <c r="C97" s="402"/>
      <c r="D97" s="70">
        <f>D332</f>
        <v>0</v>
      </c>
      <c r="E97" s="70">
        <f>E332</f>
        <v>0</v>
      </c>
      <c r="F97" s="70">
        <f t="shared" ref="F97:L97" si="53">F332</f>
        <v>0</v>
      </c>
      <c r="G97" s="70">
        <f t="shared" si="53"/>
        <v>0</v>
      </c>
      <c r="H97" s="70">
        <f t="shared" si="53"/>
        <v>0</v>
      </c>
      <c r="I97" s="70">
        <f t="shared" si="53"/>
        <v>0</v>
      </c>
      <c r="J97" s="70">
        <f t="shared" si="53"/>
        <v>0</v>
      </c>
      <c r="K97" s="70">
        <f t="shared" si="53"/>
        <v>0</v>
      </c>
      <c r="L97" s="70">
        <f t="shared" si="53"/>
        <v>0</v>
      </c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</row>
    <row r="98" spans="1:43" ht="30" customHeight="1">
      <c r="A98" s="77" t="s">
        <v>198</v>
      </c>
      <c r="B98" s="101" t="s">
        <v>199</v>
      </c>
      <c r="C98" s="101"/>
      <c r="D98" s="136">
        <f>D382</f>
        <v>0</v>
      </c>
      <c r="E98" s="136">
        <f>E382</f>
        <v>0</v>
      </c>
      <c r="F98" s="136">
        <f t="shared" ref="F98:L99" si="54">F382</f>
        <v>0</v>
      </c>
      <c r="G98" s="136">
        <f t="shared" si="54"/>
        <v>0</v>
      </c>
      <c r="H98" s="136">
        <f t="shared" si="54"/>
        <v>0</v>
      </c>
      <c r="I98" s="136">
        <f t="shared" si="54"/>
        <v>0</v>
      </c>
      <c r="J98" s="136">
        <f t="shared" si="54"/>
        <v>0</v>
      </c>
      <c r="K98" s="136">
        <f t="shared" si="54"/>
        <v>0</v>
      </c>
      <c r="L98" s="136">
        <f t="shared" si="54"/>
        <v>0</v>
      </c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</row>
    <row r="99" spans="1:43" ht="30" customHeight="1">
      <c r="A99" s="77" t="s">
        <v>200</v>
      </c>
      <c r="B99" s="101" t="s">
        <v>201</v>
      </c>
      <c r="C99" s="101"/>
      <c r="D99" s="137">
        <f>D383</f>
        <v>0</v>
      </c>
      <c r="E99" s="137">
        <f>E383</f>
        <v>3114</v>
      </c>
      <c r="F99" s="137">
        <f>F383</f>
        <v>8813</v>
      </c>
      <c r="G99" s="137">
        <f t="shared" si="54"/>
        <v>0</v>
      </c>
      <c r="H99" s="137">
        <f t="shared" si="54"/>
        <v>0</v>
      </c>
      <c r="I99" s="137">
        <f t="shared" si="54"/>
        <v>8813</v>
      </c>
      <c r="J99" s="137">
        <f t="shared" si="54"/>
        <v>8813</v>
      </c>
      <c r="K99" s="137">
        <f t="shared" si="54"/>
        <v>0</v>
      </c>
      <c r="L99" s="137">
        <f t="shared" si="54"/>
        <v>0</v>
      </c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</row>
    <row r="100" spans="1:43" ht="30" hidden="1" customHeight="1">
      <c r="A100" s="138" t="s">
        <v>202</v>
      </c>
      <c r="B100" s="139" t="s">
        <v>203</v>
      </c>
      <c r="C100" s="139"/>
      <c r="D100" s="140">
        <f>D101+D102</f>
        <v>0</v>
      </c>
      <c r="E100" s="140">
        <f t="shared" ref="E100:L100" si="55">E101+E102</f>
        <v>0</v>
      </c>
      <c r="F100" s="140">
        <f t="shared" si="55"/>
        <v>0</v>
      </c>
      <c r="G100" s="140">
        <f t="shared" si="55"/>
        <v>0</v>
      </c>
      <c r="H100" s="140">
        <f t="shared" si="55"/>
        <v>0</v>
      </c>
      <c r="I100" s="140">
        <f t="shared" si="55"/>
        <v>0</v>
      </c>
      <c r="J100" s="140">
        <f t="shared" si="55"/>
        <v>0</v>
      </c>
      <c r="K100" s="140">
        <f t="shared" si="55"/>
        <v>0</v>
      </c>
      <c r="L100" s="140">
        <f t="shared" si="55"/>
        <v>0</v>
      </c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</row>
    <row r="101" spans="1:43" ht="30" hidden="1" customHeight="1">
      <c r="A101" s="128" t="s">
        <v>204</v>
      </c>
      <c r="B101" s="101" t="s">
        <v>205</v>
      </c>
      <c r="C101" s="101"/>
      <c r="D101" s="136">
        <f>D333</f>
        <v>0</v>
      </c>
      <c r="E101" s="136">
        <f>E333</f>
        <v>0</v>
      </c>
      <c r="F101" s="136">
        <f t="shared" ref="F101:L101" si="56">F333</f>
        <v>0</v>
      </c>
      <c r="G101" s="136">
        <f t="shared" si="56"/>
        <v>0</v>
      </c>
      <c r="H101" s="136">
        <f t="shared" si="56"/>
        <v>0</v>
      </c>
      <c r="I101" s="136">
        <f t="shared" si="56"/>
        <v>0</v>
      </c>
      <c r="J101" s="136">
        <f t="shared" si="56"/>
        <v>0</v>
      </c>
      <c r="K101" s="136">
        <f t="shared" si="56"/>
        <v>0</v>
      </c>
      <c r="L101" s="136">
        <f t="shared" si="56"/>
        <v>0</v>
      </c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</row>
    <row r="102" spans="1:43" ht="30" hidden="1" customHeight="1">
      <c r="A102" s="128" t="s">
        <v>206</v>
      </c>
      <c r="B102" s="101" t="s">
        <v>207</v>
      </c>
      <c r="C102" s="101"/>
      <c r="D102" s="136">
        <f>D384</f>
        <v>0</v>
      </c>
      <c r="E102" s="136">
        <f>E384</f>
        <v>0</v>
      </c>
      <c r="F102" s="136">
        <f t="shared" ref="F102:L102" si="57">F384</f>
        <v>0</v>
      </c>
      <c r="G102" s="136">
        <f t="shared" si="57"/>
        <v>0</v>
      </c>
      <c r="H102" s="136">
        <f t="shared" si="57"/>
        <v>0</v>
      </c>
      <c r="I102" s="136">
        <f t="shared" si="57"/>
        <v>0</v>
      </c>
      <c r="J102" s="136">
        <f t="shared" si="57"/>
        <v>0</v>
      </c>
      <c r="K102" s="136">
        <f t="shared" si="57"/>
        <v>0</v>
      </c>
      <c r="L102" s="136">
        <f t="shared" si="57"/>
        <v>0</v>
      </c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</row>
    <row r="103" spans="1:43" ht="15" customHeight="1">
      <c r="A103" s="77" t="s">
        <v>208</v>
      </c>
      <c r="B103" s="392" t="s">
        <v>209</v>
      </c>
      <c r="C103" s="402"/>
      <c r="D103" s="137">
        <f>D334</f>
        <v>5565656</v>
      </c>
      <c r="E103" s="137">
        <f>E334</f>
        <v>5074161</v>
      </c>
      <c r="F103" s="137">
        <f t="shared" ref="F103:L103" si="58">F334</f>
        <v>5545283</v>
      </c>
      <c r="G103" s="137">
        <f t="shared" si="58"/>
        <v>0</v>
      </c>
      <c r="H103" s="137">
        <f t="shared" si="58"/>
        <v>49478</v>
      </c>
      <c r="I103" s="137">
        <f t="shared" si="58"/>
        <v>5495805</v>
      </c>
      <c r="J103" s="137">
        <f t="shared" si="58"/>
        <v>5118596</v>
      </c>
      <c r="K103" s="137">
        <f t="shared" si="58"/>
        <v>0</v>
      </c>
      <c r="L103" s="137">
        <f t="shared" si="58"/>
        <v>426687</v>
      </c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</row>
    <row r="104" spans="1:43" ht="26.25" customHeight="1">
      <c r="A104" s="55" t="s">
        <v>210</v>
      </c>
      <c r="B104" s="141" t="s">
        <v>211</v>
      </c>
      <c r="C104" s="142"/>
      <c r="D104" s="56">
        <f t="shared" ref="D104:L104" si="59">D105+D106+D107+D108</f>
        <v>287000</v>
      </c>
      <c r="E104" s="56">
        <f t="shared" si="59"/>
        <v>69091</v>
      </c>
      <c r="F104" s="56">
        <f t="shared" si="59"/>
        <v>69091</v>
      </c>
      <c r="G104" s="56">
        <f t="shared" si="59"/>
        <v>0</v>
      </c>
      <c r="H104" s="56">
        <f t="shared" si="59"/>
        <v>0</v>
      </c>
      <c r="I104" s="56">
        <f t="shared" si="59"/>
        <v>69091</v>
      </c>
      <c r="J104" s="56">
        <f t="shared" si="59"/>
        <v>69091</v>
      </c>
      <c r="K104" s="56">
        <f t="shared" si="59"/>
        <v>0</v>
      </c>
      <c r="L104" s="79">
        <f t="shared" si="59"/>
        <v>0</v>
      </c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</row>
    <row r="105" spans="1:43" ht="13.5" customHeight="1">
      <c r="A105" s="77" t="s">
        <v>212</v>
      </c>
      <c r="B105" s="100" t="s">
        <v>213</v>
      </c>
      <c r="C105" s="101"/>
      <c r="D105" s="69">
        <f>D336</f>
        <v>15000</v>
      </c>
      <c r="E105" s="69">
        <f>E336</f>
        <v>69091</v>
      </c>
      <c r="F105" s="69">
        <f t="shared" ref="F105:L106" si="60">F336</f>
        <v>69091</v>
      </c>
      <c r="G105" s="69">
        <f t="shared" si="60"/>
        <v>0</v>
      </c>
      <c r="H105" s="69">
        <f t="shared" si="60"/>
        <v>0</v>
      </c>
      <c r="I105" s="69">
        <f t="shared" si="60"/>
        <v>69091</v>
      </c>
      <c r="J105" s="69">
        <f t="shared" si="60"/>
        <v>69091</v>
      </c>
      <c r="K105" s="69">
        <f t="shared" si="60"/>
        <v>0</v>
      </c>
      <c r="L105" s="69">
        <f t="shared" si="60"/>
        <v>0</v>
      </c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</row>
    <row r="106" spans="1:43" ht="39" customHeight="1">
      <c r="A106" s="128" t="s">
        <v>214</v>
      </c>
      <c r="B106" s="135" t="s">
        <v>215</v>
      </c>
      <c r="C106" s="135"/>
      <c r="D106" s="69">
        <f>D337</f>
        <v>-4436949</v>
      </c>
      <c r="E106" s="143">
        <f>E337</f>
        <v>0</v>
      </c>
      <c r="F106" s="143">
        <f t="shared" si="60"/>
        <v>0</v>
      </c>
      <c r="G106" s="143">
        <f t="shared" si="60"/>
        <v>0</v>
      </c>
      <c r="H106" s="143">
        <f t="shared" si="60"/>
        <v>0</v>
      </c>
      <c r="I106" s="143">
        <f t="shared" si="60"/>
        <v>0</v>
      </c>
      <c r="J106" s="143">
        <f t="shared" si="60"/>
        <v>0</v>
      </c>
      <c r="K106" s="143">
        <f t="shared" si="60"/>
        <v>0</v>
      </c>
      <c r="L106" s="143">
        <f t="shared" si="60"/>
        <v>0</v>
      </c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</row>
    <row r="107" spans="1:43" ht="13.5" customHeight="1">
      <c r="A107" s="128" t="s">
        <v>216</v>
      </c>
      <c r="B107" s="135" t="s">
        <v>217</v>
      </c>
      <c r="C107" s="135"/>
      <c r="D107" s="69">
        <f>D386</f>
        <v>4436949</v>
      </c>
      <c r="E107" s="143">
        <f>E386</f>
        <v>0</v>
      </c>
      <c r="F107" s="143">
        <f t="shared" ref="F107:L107" si="61">F386</f>
        <v>0</v>
      </c>
      <c r="G107" s="143">
        <f t="shared" si="61"/>
        <v>0</v>
      </c>
      <c r="H107" s="143">
        <f t="shared" si="61"/>
        <v>0</v>
      </c>
      <c r="I107" s="143">
        <f t="shared" si="61"/>
        <v>0</v>
      </c>
      <c r="J107" s="143">
        <f t="shared" si="61"/>
        <v>0</v>
      </c>
      <c r="K107" s="143">
        <f t="shared" si="61"/>
        <v>0</v>
      </c>
      <c r="L107" s="143">
        <f t="shared" si="61"/>
        <v>0</v>
      </c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</row>
    <row r="108" spans="1:43" ht="16.5" customHeight="1">
      <c r="A108" s="77" t="s">
        <v>218</v>
      </c>
      <c r="B108" s="100" t="s">
        <v>219</v>
      </c>
      <c r="C108" s="101"/>
      <c r="D108" s="69">
        <f>D338</f>
        <v>272000</v>
      </c>
      <c r="E108" s="70">
        <f>E338</f>
        <v>0</v>
      </c>
      <c r="F108" s="70">
        <f t="shared" ref="F108:L108" si="62">F338</f>
        <v>0</v>
      </c>
      <c r="G108" s="70">
        <f t="shared" si="62"/>
        <v>0</v>
      </c>
      <c r="H108" s="70">
        <f t="shared" si="62"/>
        <v>0</v>
      </c>
      <c r="I108" s="70">
        <f t="shared" si="62"/>
        <v>0</v>
      </c>
      <c r="J108" s="70">
        <f t="shared" si="62"/>
        <v>0</v>
      </c>
      <c r="K108" s="70">
        <f t="shared" si="62"/>
        <v>0</v>
      </c>
      <c r="L108" s="70">
        <f t="shared" si="62"/>
        <v>0</v>
      </c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</row>
    <row r="109" spans="1:43" ht="18.75" customHeight="1">
      <c r="A109" s="144" t="s">
        <v>220</v>
      </c>
      <c r="B109" s="390" t="s">
        <v>221</v>
      </c>
      <c r="C109" s="390"/>
      <c r="D109" s="145">
        <f t="shared" ref="D109:L109" si="63">D110</f>
        <v>213322</v>
      </c>
      <c r="E109" s="145">
        <f t="shared" si="63"/>
        <v>1491195</v>
      </c>
      <c r="F109" s="145">
        <f t="shared" si="63"/>
        <v>1749957</v>
      </c>
      <c r="G109" s="145">
        <f t="shared" si="63"/>
        <v>0</v>
      </c>
      <c r="H109" s="145">
        <f t="shared" si="63"/>
        <v>0</v>
      </c>
      <c r="I109" s="145">
        <f t="shared" si="63"/>
        <v>1749957</v>
      </c>
      <c r="J109" s="145">
        <f t="shared" si="63"/>
        <v>1749957</v>
      </c>
      <c r="K109" s="145">
        <f t="shared" si="63"/>
        <v>0</v>
      </c>
      <c r="L109" s="146">
        <f t="shared" si="63"/>
        <v>0</v>
      </c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</row>
    <row r="110" spans="1:43" ht="24" customHeight="1">
      <c r="A110" s="55" t="s">
        <v>222</v>
      </c>
      <c r="B110" s="110" t="s">
        <v>223</v>
      </c>
      <c r="C110" s="111"/>
      <c r="D110" s="76">
        <f t="shared" ref="D110:L110" si="64">D111+D112+D113+D114+D115</f>
        <v>213322</v>
      </c>
      <c r="E110" s="76">
        <f t="shared" si="64"/>
        <v>1491195</v>
      </c>
      <c r="F110" s="76">
        <f t="shared" si="64"/>
        <v>1749957</v>
      </c>
      <c r="G110" s="76">
        <f t="shared" si="64"/>
        <v>0</v>
      </c>
      <c r="H110" s="76">
        <f t="shared" si="64"/>
        <v>0</v>
      </c>
      <c r="I110" s="76">
        <f t="shared" si="64"/>
        <v>1749957</v>
      </c>
      <c r="J110" s="76">
        <f t="shared" si="64"/>
        <v>1749957</v>
      </c>
      <c r="K110" s="76">
        <f t="shared" si="64"/>
        <v>0</v>
      </c>
      <c r="L110" s="132">
        <f t="shared" si="64"/>
        <v>0</v>
      </c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</row>
    <row r="111" spans="1:43" ht="25.5" customHeight="1">
      <c r="A111" s="77" t="s">
        <v>224</v>
      </c>
      <c r="B111" s="384" t="s">
        <v>225</v>
      </c>
      <c r="C111" s="385"/>
      <c r="D111" s="69">
        <f t="shared" ref="D111:L115" si="65">D389</f>
        <v>0</v>
      </c>
      <c r="E111" s="69">
        <f t="shared" si="65"/>
        <v>27657</v>
      </c>
      <c r="F111" s="69">
        <f t="shared" si="65"/>
        <v>27924</v>
      </c>
      <c r="G111" s="69">
        <f t="shared" si="65"/>
        <v>0</v>
      </c>
      <c r="H111" s="69">
        <f t="shared" si="65"/>
        <v>0</v>
      </c>
      <c r="I111" s="69">
        <f t="shared" si="65"/>
        <v>27924</v>
      </c>
      <c r="J111" s="69">
        <f t="shared" si="65"/>
        <v>27924</v>
      </c>
      <c r="K111" s="69">
        <f t="shared" si="65"/>
        <v>0</v>
      </c>
      <c r="L111" s="69">
        <f t="shared" si="65"/>
        <v>0</v>
      </c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</row>
    <row r="112" spans="1:43" ht="24.75" customHeight="1">
      <c r="A112" s="77" t="s">
        <v>226</v>
      </c>
      <c r="B112" s="384" t="s">
        <v>227</v>
      </c>
      <c r="C112" s="385"/>
      <c r="D112" s="69">
        <f t="shared" si="65"/>
        <v>1398</v>
      </c>
      <c r="E112" s="69">
        <f t="shared" si="65"/>
        <v>19089</v>
      </c>
      <c r="F112" s="69">
        <f t="shared" si="65"/>
        <v>21353</v>
      </c>
      <c r="G112" s="69">
        <f t="shared" si="65"/>
        <v>0</v>
      </c>
      <c r="H112" s="69">
        <f t="shared" si="65"/>
        <v>0</v>
      </c>
      <c r="I112" s="69">
        <f t="shared" si="65"/>
        <v>21353</v>
      </c>
      <c r="J112" s="69">
        <f t="shared" si="65"/>
        <v>21353</v>
      </c>
      <c r="K112" s="69">
        <f t="shared" si="65"/>
        <v>0</v>
      </c>
      <c r="L112" s="69">
        <f t="shared" si="65"/>
        <v>0</v>
      </c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</row>
    <row r="113" spans="1:43" ht="12.75" customHeight="1">
      <c r="A113" s="77" t="s">
        <v>228</v>
      </c>
      <c r="B113" s="384" t="s">
        <v>229</v>
      </c>
      <c r="C113" s="385"/>
      <c r="D113" s="70">
        <f t="shared" si="65"/>
        <v>0</v>
      </c>
      <c r="E113" s="70">
        <f t="shared" si="65"/>
        <v>0</v>
      </c>
      <c r="F113" s="70">
        <f t="shared" si="65"/>
        <v>0</v>
      </c>
      <c r="G113" s="70">
        <f t="shared" si="65"/>
        <v>0</v>
      </c>
      <c r="H113" s="70">
        <f t="shared" si="65"/>
        <v>0</v>
      </c>
      <c r="I113" s="70">
        <f t="shared" si="65"/>
        <v>0</v>
      </c>
      <c r="J113" s="70">
        <f t="shared" si="65"/>
        <v>0</v>
      </c>
      <c r="K113" s="70">
        <f t="shared" si="65"/>
        <v>0</v>
      </c>
      <c r="L113" s="70">
        <f t="shared" si="65"/>
        <v>0</v>
      </c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</row>
    <row r="114" spans="1:43" ht="24.75" customHeight="1">
      <c r="A114" s="77" t="s">
        <v>230</v>
      </c>
      <c r="B114" s="384" t="s">
        <v>231</v>
      </c>
      <c r="C114" s="385"/>
      <c r="D114" s="69">
        <f t="shared" si="65"/>
        <v>211924</v>
      </c>
      <c r="E114" s="69">
        <f t="shared" si="65"/>
        <v>874609</v>
      </c>
      <c r="F114" s="69">
        <f t="shared" si="65"/>
        <v>1130841</v>
      </c>
      <c r="G114" s="69">
        <f t="shared" si="65"/>
        <v>0</v>
      </c>
      <c r="H114" s="69">
        <f t="shared" si="65"/>
        <v>0</v>
      </c>
      <c r="I114" s="69">
        <f t="shared" si="65"/>
        <v>1130841</v>
      </c>
      <c r="J114" s="69">
        <f t="shared" si="65"/>
        <v>1130841</v>
      </c>
      <c r="K114" s="69">
        <f t="shared" si="65"/>
        <v>0</v>
      </c>
      <c r="L114" s="69">
        <f t="shared" si="65"/>
        <v>0</v>
      </c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</row>
    <row r="115" spans="1:43" ht="24.75" customHeight="1">
      <c r="A115" s="128" t="s">
        <v>232</v>
      </c>
      <c r="B115" s="147" t="s">
        <v>233</v>
      </c>
      <c r="C115" s="131"/>
      <c r="D115" s="69">
        <f t="shared" si="65"/>
        <v>0</v>
      </c>
      <c r="E115" s="69">
        <f t="shared" si="65"/>
        <v>569840</v>
      </c>
      <c r="F115" s="69">
        <f t="shared" si="65"/>
        <v>569839</v>
      </c>
      <c r="G115" s="69">
        <f t="shared" si="65"/>
        <v>0</v>
      </c>
      <c r="H115" s="69">
        <f t="shared" si="65"/>
        <v>0</v>
      </c>
      <c r="I115" s="69">
        <f t="shared" si="65"/>
        <v>569839</v>
      </c>
      <c r="J115" s="69">
        <f t="shared" si="65"/>
        <v>569839</v>
      </c>
      <c r="K115" s="69">
        <f t="shared" si="65"/>
        <v>0</v>
      </c>
      <c r="L115" s="69">
        <f t="shared" si="65"/>
        <v>0</v>
      </c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</row>
    <row r="116" spans="1:43" ht="14.25" customHeight="1">
      <c r="A116" s="49" t="s">
        <v>234</v>
      </c>
      <c r="B116" s="47" t="s">
        <v>235</v>
      </c>
      <c r="C116" s="148"/>
      <c r="D116" s="149">
        <f t="shared" ref="D116:L116" si="66">D117</f>
        <v>0</v>
      </c>
      <c r="E116" s="149">
        <f t="shared" si="66"/>
        <v>0</v>
      </c>
      <c r="F116" s="149">
        <f t="shared" si="66"/>
        <v>0</v>
      </c>
      <c r="G116" s="149">
        <f t="shared" si="66"/>
        <v>0</v>
      </c>
      <c r="H116" s="149">
        <f t="shared" si="66"/>
        <v>0</v>
      </c>
      <c r="I116" s="149">
        <f t="shared" si="66"/>
        <v>0</v>
      </c>
      <c r="J116" s="149">
        <f t="shared" si="66"/>
        <v>0</v>
      </c>
      <c r="K116" s="149">
        <f t="shared" si="66"/>
        <v>0</v>
      </c>
      <c r="L116" s="150">
        <f t="shared" si="66"/>
        <v>0</v>
      </c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</row>
    <row r="117" spans="1:43" ht="41.25" hidden="1" customHeight="1">
      <c r="A117" s="151" t="s">
        <v>236</v>
      </c>
      <c r="B117" s="110" t="s">
        <v>237</v>
      </c>
      <c r="C117" s="111"/>
      <c r="D117" s="56">
        <f t="shared" ref="D117:L117" si="67">D118+D119+D120+D121+D122+D123+D125+D124</f>
        <v>0</v>
      </c>
      <c r="E117" s="56">
        <f t="shared" si="67"/>
        <v>0</v>
      </c>
      <c r="F117" s="56">
        <f t="shared" si="67"/>
        <v>0</v>
      </c>
      <c r="G117" s="56">
        <f t="shared" si="67"/>
        <v>0</v>
      </c>
      <c r="H117" s="56">
        <f t="shared" si="67"/>
        <v>0</v>
      </c>
      <c r="I117" s="56">
        <f t="shared" si="67"/>
        <v>0</v>
      </c>
      <c r="J117" s="56">
        <f t="shared" si="67"/>
        <v>0</v>
      </c>
      <c r="K117" s="56">
        <f t="shared" si="67"/>
        <v>0</v>
      </c>
      <c r="L117" s="56">
        <f t="shared" si="67"/>
        <v>0</v>
      </c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</row>
    <row r="118" spans="1:43" ht="39" hidden="1" customHeight="1">
      <c r="A118" s="77" t="s">
        <v>238</v>
      </c>
      <c r="B118" s="106" t="s">
        <v>239</v>
      </c>
      <c r="C118" s="37"/>
      <c r="D118" s="70">
        <f t="shared" ref="D118:E121" si="68">D341</f>
        <v>0</v>
      </c>
      <c r="E118" s="70">
        <f t="shared" si="68"/>
        <v>0</v>
      </c>
      <c r="F118" s="86">
        <f t="shared" ref="F118:F123" si="69">H118+I118</f>
        <v>0</v>
      </c>
      <c r="G118" s="86">
        <f t="shared" ref="G118:H121" si="70">G341</f>
        <v>0</v>
      </c>
      <c r="H118" s="86">
        <f t="shared" si="70"/>
        <v>0</v>
      </c>
      <c r="I118" s="86">
        <f t="shared" ref="I118:I123" si="71">J118</f>
        <v>0</v>
      </c>
      <c r="J118" s="86">
        <f t="shared" ref="J118:K121" si="72">J341</f>
        <v>0</v>
      </c>
      <c r="K118" s="70">
        <f t="shared" si="72"/>
        <v>0</v>
      </c>
      <c r="L118" s="152">
        <f t="shared" ref="L118:L123" si="73">F118-J118-K118</f>
        <v>0</v>
      </c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</row>
    <row r="119" spans="1:43" ht="27" hidden="1" customHeight="1">
      <c r="A119" s="77" t="s">
        <v>240</v>
      </c>
      <c r="B119" s="106" t="s">
        <v>241</v>
      </c>
      <c r="C119" s="37"/>
      <c r="D119" s="70">
        <f t="shared" si="68"/>
        <v>0</v>
      </c>
      <c r="E119" s="70">
        <f t="shared" si="68"/>
        <v>0</v>
      </c>
      <c r="F119" s="86">
        <f t="shared" si="69"/>
        <v>0</v>
      </c>
      <c r="G119" s="86">
        <f t="shared" si="70"/>
        <v>0</v>
      </c>
      <c r="H119" s="86">
        <f t="shared" si="70"/>
        <v>0</v>
      </c>
      <c r="I119" s="86">
        <f t="shared" si="71"/>
        <v>0</v>
      </c>
      <c r="J119" s="86">
        <f t="shared" si="72"/>
        <v>0</v>
      </c>
      <c r="K119" s="70">
        <f t="shared" si="72"/>
        <v>0</v>
      </c>
      <c r="L119" s="152">
        <f t="shared" si="73"/>
        <v>0</v>
      </c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</row>
    <row r="120" spans="1:43" ht="15.75" hidden="1" customHeight="1">
      <c r="A120" s="77" t="s">
        <v>242</v>
      </c>
      <c r="B120" s="153" t="s">
        <v>243</v>
      </c>
      <c r="C120" s="154"/>
      <c r="D120" s="70">
        <f t="shared" si="68"/>
        <v>0</v>
      </c>
      <c r="E120" s="70">
        <f t="shared" si="68"/>
        <v>0</v>
      </c>
      <c r="F120" s="86">
        <f t="shared" si="69"/>
        <v>0</v>
      </c>
      <c r="G120" s="86">
        <f t="shared" si="70"/>
        <v>0</v>
      </c>
      <c r="H120" s="86">
        <f t="shared" si="70"/>
        <v>0</v>
      </c>
      <c r="I120" s="86">
        <f t="shared" si="71"/>
        <v>0</v>
      </c>
      <c r="J120" s="86">
        <f t="shared" si="72"/>
        <v>0</v>
      </c>
      <c r="K120" s="70">
        <f t="shared" si="72"/>
        <v>0</v>
      </c>
      <c r="L120" s="152">
        <f t="shared" si="73"/>
        <v>0</v>
      </c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</row>
    <row r="121" spans="1:43" ht="39" hidden="1" customHeight="1">
      <c r="A121" s="128" t="s">
        <v>244</v>
      </c>
      <c r="B121" s="155" t="s">
        <v>245</v>
      </c>
      <c r="C121" s="154"/>
      <c r="D121" s="70">
        <f t="shared" si="68"/>
        <v>0</v>
      </c>
      <c r="E121" s="70">
        <f t="shared" si="68"/>
        <v>0</v>
      </c>
      <c r="F121" s="86">
        <f t="shared" si="69"/>
        <v>0</v>
      </c>
      <c r="G121" s="86">
        <f t="shared" si="70"/>
        <v>0</v>
      </c>
      <c r="H121" s="86">
        <f t="shared" si="70"/>
        <v>0</v>
      </c>
      <c r="I121" s="86">
        <f t="shared" si="71"/>
        <v>0</v>
      </c>
      <c r="J121" s="86">
        <f t="shared" si="72"/>
        <v>0</v>
      </c>
      <c r="K121" s="70">
        <f t="shared" si="72"/>
        <v>0</v>
      </c>
      <c r="L121" s="152">
        <f t="shared" si="73"/>
        <v>0</v>
      </c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</row>
    <row r="122" spans="1:43" ht="30" hidden="1" customHeight="1">
      <c r="A122" s="128" t="s">
        <v>246</v>
      </c>
      <c r="B122" s="147" t="s">
        <v>247</v>
      </c>
      <c r="C122" s="154"/>
      <c r="D122" s="70">
        <f t="shared" ref="D122:E124" si="74">D396</f>
        <v>0</v>
      </c>
      <c r="E122" s="70">
        <f t="shared" si="74"/>
        <v>0</v>
      </c>
      <c r="F122" s="86">
        <f t="shared" si="69"/>
        <v>0</v>
      </c>
      <c r="G122" s="86">
        <f t="shared" ref="G122:H124" si="75">G396</f>
        <v>0</v>
      </c>
      <c r="H122" s="86">
        <f t="shared" si="75"/>
        <v>0</v>
      </c>
      <c r="I122" s="86">
        <f t="shared" si="71"/>
        <v>0</v>
      </c>
      <c r="J122" s="86">
        <f t="shared" ref="J122:K124" si="76">J396</f>
        <v>0</v>
      </c>
      <c r="K122" s="70">
        <f t="shared" si="76"/>
        <v>0</v>
      </c>
      <c r="L122" s="152">
        <f t="shared" si="73"/>
        <v>0</v>
      </c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</row>
    <row r="123" spans="1:43" ht="30" hidden="1" customHeight="1">
      <c r="A123" s="128" t="s">
        <v>248</v>
      </c>
      <c r="B123" s="147" t="s">
        <v>249</v>
      </c>
      <c r="C123" s="154"/>
      <c r="D123" s="70">
        <f t="shared" si="74"/>
        <v>0</v>
      </c>
      <c r="E123" s="70">
        <f t="shared" si="74"/>
        <v>0</v>
      </c>
      <c r="F123" s="86">
        <f t="shared" si="69"/>
        <v>0</v>
      </c>
      <c r="G123" s="86">
        <f t="shared" si="75"/>
        <v>0</v>
      </c>
      <c r="H123" s="86">
        <f t="shared" si="75"/>
        <v>0</v>
      </c>
      <c r="I123" s="86">
        <f t="shared" si="71"/>
        <v>0</v>
      </c>
      <c r="J123" s="86">
        <f t="shared" si="76"/>
        <v>0</v>
      </c>
      <c r="K123" s="70">
        <f t="shared" si="76"/>
        <v>0</v>
      </c>
      <c r="L123" s="152">
        <f t="shared" si="73"/>
        <v>0</v>
      </c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</row>
    <row r="124" spans="1:43" ht="30" hidden="1" customHeight="1">
      <c r="A124" s="128" t="s">
        <v>250</v>
      </c>
      <c r="B124" s="147" t="s">
        <v>251</v>
      </c>
      <c r="C124" s="154"/>
      <c r="D124" s="70">
        <f t="shared" si="74"/>
        <v>0</v>
      </c>
      <c r="E124" s="70">
        <f t="shared" si="74"/>
        <v>0</v>
      </c>
      <c r="F124" s="86">
        <f>F398</f>
        <v>0</v>
      </c>
      <c r="G124" s="86">
        <f t="shared" si="75"/>
        <v>0</v>
      </c>
      <c r="H124" s="86">
        <f t="shared" si="75"/>
        <v>0</v>
      </c>
      <c r="I124" s="86">
        <f>I398</f>
        <v>0</v>
      </c>
      <c r="J124" s="86">
        <f t="shared" si="76"/>
        <v>0</v>
      </c>
      <c r="K124" s="70">
        <f t="shared" si="76"/>
        <v>0</v>
      </c>
      <c r="L124" s="70">
        <f>L398</f>
        <v>0</v>
      </c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</row>
    <row r="125" spans="1:43" ht="15.75" hidden="1" customHeight="1">
      <c r="A125" s="77" t="s">
        <v>252</v>
      </c>
      <c r="B125" s="153" t="s">
        <v>253</v>
      </c>
      <c r="C125" s="154"/>
      <c r="D125" s="70">
        <f>D345</f>
        <v>0</v>
      </c>
      <c r="E125" s="70">
        <f>E345</f>
        <v>0</v>
      </c>
      <c r="F125" s="86">
        <f>H125+I125</f>
        <v>0</v>
      </c>
      <c r="G125" s="86">
        <f>G345</f>
        <v>0</v>
      </c>
      <c r="H125" s="86">
        <f>H345</f>
        <v>0</v>
      </c>
      <c r="I125" s="86">
        <f>J125</f>
        <v>0</v>
      </c>
      <c r="J125" s="86">
        <f>J345</f>
        <v>0</v>
      </c>
      <c r="K125" s="70">
        <f>K345</f>
        <v>0</v>
      </c>
      <c r="L125" s="152">
        <f>F125-J125-K125</f>
        <v>0</v>
      </c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</row>
    <row r="126" spans="1:43" ht="16.5" customHeight="1">
      <c r="A126" s="78" t="s">
        <v>254</v>
      </c>
      <c r="B126" s="390" t="s">
        <v>255</v>
      </c>
      <c r="C126" s="390"/>
      <c r="D126" s="156">
        <f t="shared" ref="D126:L126" si="77">D127</f>
        <v>18524529</v>
      </c>
      <c r="E126" s="156">
        <f t="shared" si="77"/>
        <v>7806726</v>
      </c>
      <c r="F126" s="156">
        <f t="shared" si="77"/>
        <v>6327486</v>
      </c>
      <c r="G126" s="156">
        <f t="shared" si="77"/>
        <v>0</v>
      </c>
      <c r="H126" s="156">
        <f t="shared" si="77"/>
        <v>0</v>
      </c>
      <c r="I126" s="156">
        <f t="shared" si="77"/>
        <v>6327486</v>
      </c>
      <c r="J126" s="156">
        <f t="shared" si="77"/>
        <v>6327486</v>
      </c>
      <c r="K126" s="156">
        <f t="shared" si="77"/>
        <v>0</v>
      </c>
      <c r="L126" s="157">
        <f t="shared" si="77"/>
        <v>0</v>
      </c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</row>
    <row r="127" spans="1:43" ht="31.5" customHeight="1">
      <c r="A127" s="78" t="s">
        <v>256</v>
      </c>
      <c r="B127" s="418" t="s">
        <v>257</v>
      </c>
      <c r="C127" s="418"/>
      <c r="D127" s="158">
        <f t="shared" ref="D127:L127" si="78">D128+D172</f>
        <v>18524529</v>
      </c>
      <c r="E127" s="158">
        <f t="shared" si="78"/>
        <v>7806726</v>
      </c>
      <c r="F127" s="158">
        <f t="shared" si="78"/>
        <v>6327486</v>
      </c>
      <c r="G127" s="158">
        <f t="shared" si="78"/>
        <v>0</v>
      </c>
      <c r="H127" s="158">
        <f t="shared" si="78"/>
        <v>0</v>
      </c>
      <c r="I127" s="158">
        <f t="shared" si="78"/>
        <v>6327486</v>
      </c>
      <c r="J127" s="158">
        <f t="shared" si="78"/>
        <v>6327486</v>
      </c>
      <c r="K127" s="158">
        <f t="shared" si="78"/>
        <v>0</v>
      </c>
      <c r="L127" s="159">
        <f t="shared" si="78"/>
        <v>0</v>
      </c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</row>
    <row r="128" spans="1:43" ht="50.1" customHeight="1">
      <c r="A128" s="160" t="s">
        <v>258</v>
      </c>
      <c r="B128" s="161" t="s">
        <v>259</v>
      </c>
      <c r="C128" s="162"/>
      <c r="D128" s="163">
        <f>D129+D130+D131+D132+D133+D134+D135+D139+D140+D141+D142+D143+D144+D148+D149+D153+D154+D155+D156+D157+D158+D159+D160+D161+D162+D163+D164+D165+D166+D167++D168+D169+D170</f>
        <v>18464529</v>
      </c>
      <c r="E128" s="163">
        <f t="shared" ref="E128:J128" si="79">E129+E130+E131+E132+E133+E134+E135+E139+E140+E141+E142+E143+E144+E148+E149+E153+E154+E155+E156+E157+E158+E159+E160+E161+E162+E163+E164+E165+E166+E167++E168+E169+E170+E171</f>
        <v>7726726</v>
      </c>
      <c r="F128" s="163">
        <f t="shared" si="79"/>
        <v>6289770</v>
      </c>
      <c r="G128" s="163">
        <f t="shared" si="79"/>
        <v>0</v>
      </c>
      <c r="H128" s="163">
        <f t="shared" si="79"/>
        <v>0</v>
      </c>
      <c r="I128" s="163">
        <f t="shared" si="79"/>
        <v>6289770</v>
      </c>
      <c r="J128" s="163">
        <f t="shared" si="79"/>
        <v>6289770</v>
      </c>
      <c r="K128" s="163">
        <f>K129+K130+K131+K132+K133+K134+K135+K139+K140+K141+K142+K143+K144+K148+K149+K153+K154+K155+K156+K157+K158+K159+K160+K161+K162+K163+K164+K165+K166+K167++K168+K169+K170</f>
        <v>0</v>
      </c>
      <c r="L128" s="163">
        <f>L129+L130+L131+L132+L133+L134+L135+L139+L140+L141+L142+L143+L144+L148+L149+L153+L154+L155+L156+L157+L158+L159+L160+L161+L162+L163+L164+L165+L166+L167++L168+L169+L170</f>
        <v>0</v>
      </c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</row>
    <row r="129" spans="1:43" ht="24" hidden="1" customHeight="1">
      <c r="A129" s="77" t="s">
        <v>260</v>
      </c>
      <c r="B129" s="153" t="s">
        <v>261</v>
      </c>
      <c r="C129" s="154"/>
      <c r="D129" s="164">
        <f t="shared" ref="D129:L134" si="80">D402</f>
        <v>0</v>
      </c>
      <c r="E129" s="164">
        <f t="shared" si="80"/>
        <v>0</v>
      </c>
      <c r="F129" s="164">
        <f t="shared" si="80"/>
        <v>0</v>
      </c>
      <c r="G129" s="164">
        <f t="shared" si="80"/>
        <v>0</v>
      </c>
      <c r="H129" s="164">
        <f t="shared" si="80"/>
        <v>0</v>
      </c>
      <c r="I129" s="164">
        <f t="shared" si="80"/>
        <v>0</v>
      </c>
      <c r="J129" s="164">
        <f t="shared" si="80"/>
        <v>0</v>
      </c>
      <c r="K129" s="164">
        <f t="shared" si="80"/>
        <v>0</v>
      </c>
      <c r="L129" s="164">
        <f t="shared" si="80"/>
        <v>0</v>
      </c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</row>
    <row r="130" spans="1:43" ht="18.75" hidden="1" customHeight="1">
      <c r="A130" s="77" t="s">
        <v>262</v>
      </c>
      <c r="B130" s="154" t="s">
        <v>263</v>
      </c>
      <c r="C130" s="154"/>
      <c r="D130" s="164">
        <f t="shared" si="80"/>
        <v>0</v>
      </c>
      <c r="E130" s="164">
        <f t="shared" si="80"/>
        <v>0</v>
      </c>
      <c r="F130" s="164">
        <f t="shared" si="80"/>
        <v>0</v>
      </c>
      <c r="G130" s="164">
        <f t="shared" si="80"/>
        <v>0</v>
      </c>
      <c r="H130" s="164">
        <f t="shared" si="80"/>
        <v>0</v>
      </c>
      <c r="I130" s="164">
        <f t="shared" si="80"/>
        <v>0</v>
      </c>
      <c r="J130" s="164">
        <f t="shared" si="80"/>
        <v>0</v>
      </c>
      <c r="K130" s="164">
        <f t="shared" si="80"/>
        <v>0</v>
      </c>
      <c r="L130" s="164">
        <f t="shared" si="80"/>
        <v>0</v>
      </c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</row>
    <row r="131" spans="1:43" ht="15.75" hidden="1" customHeight="1">
      <c r="A131" s="77" t="s">
        <v>264</v>
      </c>
      <c r="B131" s="154" t="s">
        <v>265</v>
      </c>
      <c r="C131" s="154"/>
      <c r="D131" s="164">
        <f t="shared" si="80"/>
        <v>0</v>
      </c>
      <c r="E131" s="164">
        <f t="shared" si="80"/>
        <v>0</v>
      </c>
      <c r="F131" s="164">
        <f t="shared" si="80"/>
        <v>0</v>
      </c>
      <c r="G131" s="164">
        <f t="shared" si="80"/>
        <v>0</v>
      </c>
      <c r="H131" s="164">
        <f t="shared" si="80"/>
        <v>0</v>
      </c>
      <c r="I131" s="164">
        <f t="shared" si="80"/>
        <v>0</v>
      </c>
      <c r="J131" s="164">
        <f t="shared" si="80"/>
        <v>0</v>
      </c>
      <c r="K131" s="164">
        <f t="shared" si="80"/>
        <v>0</v>
      </c>
      <c r="L131" s="164">
        <f t="shared" si="80"/>
        <v>0</v>
      </c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</row>
    <row r="132" spans="1:43" ht="17.25" hidden="1" customHeight="1">
      <c r="A132" s="77" t="s">
        <v>266</v>
      </c>
      <c r="B132" s="386" t="s">
        <v>267</v>
      </c>
      <c r="C132" s="387"/>
      <c r="D132" s="164">
        <f t="shared" si="80"/>
        <v>0</v>
      </c>
      <c r="E132" s="164">
        <f t="shared" si="80"/>
        <v>0</v>
      </c>
      <c r="F132" s="164">
        <f t="shared" si="80"/>
        <v>0</v>
      </c>
      <c r="G132" s="164">
        <f t="shared" si="80"/>
        <v>0</v>
      </c>
      <c r="H132" s="164">
        <f t="shared" si="80"/>
        <v>0</v>
      </c>
      <c r="I132" s="164">
        <f t="shared" si="80"/>
        <v>0</v>
      </c>
      <c r="J132" s="164">
        <f t="shared" si="80"/>
        <v>0</v>
      </c>
      <c r="K132" s="164">
        <f t="shared" si="80"/>
        <v>0</v>
      </c>
      <c r="L132" s="164">
        <f t="shared" si="80"/>
        <v>0</v>
      </c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</row>
    <row r="133" spans="1:43" ht="26.25" hidden="1" customHeight="1">
      <c r="A133" s="77" t="s">
        <v>268</v>
      </c>
      <c r="B133" s="154" t="s">
        <v>269</v>
      </c>
      <c r="C133" s="154"/>
      <c r="D133" s="164">
        <f t="shared" si="80"/>
        <v>0</v>
      </c>
      <c r="E133" s="164">
        <f t="shared" si="80"/>
        <v>0</v>
      </c>
      <c r="F133" s="164">
        <f t="shared" si="80"/>
        <v>0</v>
      </c>
      <c r="G133" s="164">
        <f t="shared" si="80"/>
        <v>0</v>
      </c>
      <c r="H133" s="164">
        <f t="shared" si="80"/>
        <v>0</v>
      </c>
      <c r="I133" s="164">
        <f t="shared" si="80"/>
        <v>0</v>
      </c>
      <c r="J133" s="164">
        <f t="shared" si="80"/>
        <v>0</v>
      </c>
      <c r="K133" s="164">
        <f t="shared" si="80"/>
        <v>0</v>
      </c>
      <c r="L133" s="164">
        <f t="shared" si="80"/>
        <v>0</v>
      </c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</row>
    <row r="134" spans="1:43" ht="24.75" hidden="1" customHeight="1">
      <c r="A134" s="77" t="s">
        <v>270</v>
      </c>
      <c r="B134" s="154" t="s">
        <v>271</v>
      </c>
      <c r="C134" s="154"/>
      <c r="D134" s="164">
        <f t="shared" si="80"/>
        <v>0</v>
      </c>
      <c r="E134" s="164">
        <f t="shared" si="80"/>
        <v>0</v>
      </c>
      <c r="F134" s="164">
        <f t="shared" si="80"/>
        <v>0</v>
      </c>
      <c r="G134" s="164">
        <f t="shared" si="80"/>
        <v>0</v>
      </c>
      <c r="H134" s="164">
        <f t="shared" si="80"/>
        <v>0</v>
      </c>
      <c r="I134" s="164">
        <f t="shared" si="80"/>
        <v>0</v>
      </c>
      <c r="J134" s="164">
        <f t="shared" si="80"/>
        <v>0</v>
      </c>
      <c r="K134" s="164">
        <f t="shared" si="80"/>
        <v>0</v>
      </c>
      <c r="L134" s="164">
        <f t="shared" si="80"/>
        <v>0</v>
      </c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</row>
    <row r="135" spans="1:43" ht="40.5" hidden="1" customHeight="1">
      <c r="A135" s="165" t="s">
        <v>272</v>
      </c>
      <c r="B135" s="166" t="s">
        <v>273</v>
      </c>
      <c r="C135" s="167"/>
      <c r="D135" s="168">
        <f t="shared" ref="D135:L135" si="81">D136+D137+D138</f>
        <v>0</v>
      </c>
      <c r="E135" s="168">
        <f t="shared" si="81"/>
        <v>0</v>
      </c>
      <c r="F135" s="168">
        <f t="shared" si="81"/>
        <v>0</v>
      </c>
      <c r="G135" s="168">
        <f t="shared" si="81"/>
        <v>0</v>
      </c>
      <c r="H135" s="168">
        <f t="shared" si="81"/>
        <v>0</v>
      </c>
      <c r="I135" s="168">
        <f t="shared" si="81"/>
        <v>0</v>
      </c>
      <c r="J135" s="168">
        <f t="shared" si="81"/>
        <v>0</v>
      </c>
      <c r="K135" s="168">
        <f t="shared" si="81"/>
        <v>0</v>
      </c>
      <c r="L135" s="169">
        <f t="shared" si="81"/>
        <v>0</v>
      </c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</row>
    <row r="136" spans="1:43" ht="38.25" hidden="1" customHeight="1">
      <c r="A136" s="77" t="s">
        <v>274</v>
      </c>
      <c r="B136" s="131" t="s">
        <v>275</v>
      </c>
      <c r="C136" s="131"/>
      <c r="D136" s="164">
        <f t="shared" ref="D136:L143" si="82">D409</f>
        <v>0</v>
      </c>
      <c r="E136" s="164">
        <f t="shared" si="82"/>
        <v>0</v>
      </c>
      <c r="F136" s="164">
        <f t="shared" si="82"/>
        <v>0</v>
      </c>
      <c r="G136" s="164">
        <f t="shared" si="82"/>
        <v>0</v>
      </c>
      <c r="H136" s="164">
        <f t="shared" si="82"/>
        <v>0</v>
      </c>
      <c r="I136" s="164">
        <f t="shared" si="82"/>
        <v>0</v>
      </c>
      <c r="J136" s="164">
        <f t="shared" si="82"/>
        <v>0</v>
      </c>
      <c r="K136" s="164">
        <f t="shared" si="82"/>
        <v>0</v>
      </c>
      <c r="L136" s="164">
        <f t="shared" si="82"/>
        <v>0</v>
      </c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</row>
    <row r="137" spans="1:43" ht="27" hidden="1" customHeight="1">
      <c r="A137" s="77" t="s">
        <v>276</v>
      </c>
      <c r="B137" s="131" t="s">
        <v>277</v>
      </c>
      <c r="C137" s="131"/>
      <c r="D137" s="164">
        <f t="shared" si="82"/>
        <v>0</v>
      </c>
      <c r="E137" s="164">
        <f t="shared" si="82"/>
        <v>0</v>
      </c>
      <c r="F137" s="164">
        <f t="shared" si="82"/>
        <v>0</v>
      </c>
      <c r="G137" s="164">
        <f t="shared" si="82"/>
        <v>0</v>
      </c>
      <c r="H137" s="164">
        <f t="shared" si="82"/>
        <v>0</v>
      </c>
      <c r="I137" s="164">
        <f t="shared" si="82"/>
        <v>0</v>
      </c>
      <c r="J137" s="164">
        <f t="shared" si="82"/>
        <v>0</v>
      </c>
      <c r="K137" s="164">
        <f t="shared" si="82"/>
        <v>0</v>
      </c>
      <c r="L137" s="164">
        <f t="shared" si="82"/>
        <v>0</v>
      </c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</row>
    <row r="138" spans="1:43" ht="27" hidden="1" customHeight="1">
      <c r="A138" s="77" t="s">
        <v>278</v>
      </c>
      <c r="B138" s="131" t="s">
        <v>279</v>
      </c>
      <c r="C138" s="131"/>
      <c r="D138" s="164">
        <f t="shared" si="82"/>
        <v>0</v>
      </c>
      <c r="E138" s="164">
        <f t="shared" si="82"/>
        <v>0</v>
      </c>
      <c r="F138" s="164">
        <f t="shared" si="82"/>
        <v>0</v>
      </c>
      <c r="G138" s="164">
        <f t="shared" si="82"/>
        <v>0</v>
      </c>
      <c r="H138" s="164">
        <f t="shared" si="82"/>
        <v>0</v>
      </c>
      <c r="I138" s="164">
        <f t="shared" si="82"/>
        <v>0</v>
      </c>
      <c r="J138" s="164">
        <f t="shared" si="82"/>
        <v>0</v>
      </c>
      <c r="K138" s="164">
        <f t="shared" si="82"/>
        <v>0</v>
      </c>
      <c r="L138" s="164">
        <f t="shared" si="82"/>
        <v>0</v>
      </c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</row>
    <row r="139" spans="1:43" ht="30" hidden="1" customHeight="1">
      <c r="A139" s="77" t="s">
        <v>280</v>
      </c>
      <c r="B139" s="106" t="s">
        <v>281</v>
      </c>
      <c r="C139" s="131"/>
      <c r="D139" s="164">
        <f t="shared" si="82"/>
        <v>0</v>
      </c>
      <c r="E139" s="164">
        <f t="shared" si="82"/>
        <v>0</v>
      </c>
      <c r="F139" s="164">
        <f t="shared" si="82"/>
        <v>0</v>
      </c>
      <c r="G139" s="164">
        <f t="shared" si="82"/>
        <v>0</v>
      </c>
      <c r="H139" s="164">
        <f t="shared" si="82"/>
        <v>0</v>
      </c>
      <c r="I139" s="164">
        <f t="shared" si="82"/>
        <v>0</v>
      </c>
      <c r="J139" s="164">
        <f t="shared" si="82"/>
        <v>0</v>
      </c>
      <c r="K139" s="164">
        <f t="shared" si="82"/>
        <v>0</v>
      </c>
      <c r="L139" s="164">
        <f t="shared" si="82"/>
        <v>0</v>
      </c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</row>
    <row r="140" spans="1:43" ht="18.75" hidden="1" customHeight="1">
      <c r="A140" s="170" t="s">
        <v>282</v>
      </c>
      <c r="B140" s="131" t="s">
        <v>283</v>
      </c>
      <c r="C140" s="131"/>
      <c r="D140" s="164">
        <f t="shared" si="82"/>
        <v>0</v>
      </c>
      <c r="E140" s="164">
        <f t="shared" si="82"/>
        <v>0</v>
      </c>
      <c r="F140" s="164">
        <f t="shared" si="82"/>
        <v>0</v>
      </c>
      <c r="G140" s="164">
        <f t="shared" si="82"/>
        <v>0</v>
      </c>
      <c r="H140" s="164">
        <f t="shared" si="82"/>
        <v>0</v>
      </c>
      <c r="I140" s="164">
        <f t="shared" si="82"/>
        <v>0</v>
      </c>
      <c r="J140" s="164">
        <f t="shared" si="82"/>
        <v>0</v>
      </c>
      <c r="K140" s="164">
        <f t="shared" si="82"/>
        <v>0</v>
      </c>
      <c r="L140" s="164">
        <f t="shared" si="82"/>
        <v>0</v>
      </c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</row>
    <row r="141" spans="1:43" ht="26.25" hidden="1" customHeight="1">
      <c r="A141" s="77" t="s">
        <v>284</v>
      </c>
      <c r="B141" s="131" t="s">
        <v>285</v>
      </c>
      <c r="C141" s="131"/>
      <c r="D141" s="164">
        <f t="shared" si="82"/>
        <v>0</v>
      </c>
      <c r="E141" s="164">
        <f t="shared" si="82"/>
        <v>0</v>
      </c>
      <c r="F141" s="164">
        <f t="shared" si="82"/>
        <v>0</v>
      </c>
      <c r="G141" s="164">
        <f t="shared" si="82"/>
        <v>0</v>
      </c>
      <c r="H141" s="164">
        <f t="shared" si="82"/>
        <v>0</v>
      </c>
      <c r="I141" s="164">
        <f t="shared" si="82"/>
        <v>0</v>
      </c>
      <c r="J141" s="164">
        <f t="shared" si="82"/>
        <v>0</v>
      </c>
      <c r="K141" s="164">
        <f t="shared" si="82"/>
        <v>0</v>
      </c>
      <c r="L141" s="164">
        <f t="shared" si="82"/>
        <v>0</v>
      </c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</row>
    <row r="142" spans="1:43" ht="27.75" hidden="1" customHeight="1">
      <c r="A142" s="77" t="s">
        <v>286</v>
      </c>
      <c r="B142" s="131" t="s">
        <v>287</v>
      </c>
      <c r="C142" s="131"/>
      <c r="D142" s="164">
        <f t="shared" si="82"/>
        <v>0</v>
      </c>
      <c r="E142" s="164">
        <f t="shared" si="82"/>
        <v>0</v>
      </c>
      <c r="F142" s="164">
        <f t="shared" si="82"/>
        <v>0</v>
      </c>
      <c r="G142" s="164">
        <f t="shared" si="82"/>
        <v>0</v>
      </c>
      <c r="H142" s="164">
        <f t="shared" si="82"/>
        <v>0</v>
      </c>
      <c r="I142" s="164">
        <f t="shared" si="82"/>
        <v>0</v>
      </c>
      <c r="J142" s="164">
        <f t="shared" si="82"/>
        <v>0</v>
      </c>
      <c r="K142" s="164">
        <f t="shared" si="82"/>
        <v>0</v>
      </c>
      <c r="L142" s="164">
        <f t="shared" si="82"/>
        <v>0</v>
      </c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</row>
    <row r="143" spans="1:43" ht="18.75" hidden="1" customHeight="1">
      <c r="A143" s="77" t="s">
        <v>288</v>
      </c>
      <c r="B143" s="131" t="s">
        <v>289</v>
      </c>
      <c r="C143" s="131"/>
      <c r="D143" s="164">
        <f t="shared" si="82"/>
        <v>0</v>
      </c>
      <c r="E143" s="164">
        <f t="shared" si="82"/>
        <v>0</v>
      </c>
      <c r="F143" s="164">
        <f t="shared" si="82"/>
        <v>0</v>
      </c>
      <c r="G143" s="164">
        <f t="shared" si="82"/>
        <v>0</v>
      </c>
      <c r="H143" s="164">
        <f t="shared" si="82"/>
        <v>0</v>
      </c>
      <c r="I143" s="164">
        <f t="shared" si="82"/>
        <v>0</v>
      </c>
      <c r="J143" s="164">
        <f t="shared" si="82"/>
        <v>0</v>
      </c>
      <c r="K143" s="164">
        <f t="shared" si="82"/>
        <v>0</v>
      </c>
      <c r="L143" s="164">
        <f t="shared" si="82"/>
        <v>0</v>
      </c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</row>
    <row r="144" spans="1:43" ht="39.75" hidden="1" customHeight="1">
      <c r="A144" s="171" t="s">
        <v>290</v>
      </c>
      <c r="B144" s="172" t="s">
        <v>291</v>
      </c>
      <c r="C144" s="172"/>
      <c r="D144" s="173">
        <f t="shared" ref="D144:L144" si="83">D145+D146+D147</f>
        <v>0</v>
      </c>
      <c r="E144" s="173">
        <f t="shared" si="83"/>
        <v>0</v>
      </c>
      <c r="F144" s="173">
        <f t="shared" si="83"/>
        <v>0</v>
      </c>
      <c r="G144" s="173">
        <f t="shared" si="83"/>
        <v>0</v>
      </c>
      <c r="H144" s="173">
        <f t="shared" si="83"/>
        <v>0</v>
      </c>
      <c r="I144" s="173">
        <f t="shared" si="83"/>
        <v>0</v>
      </c>
      <c r="J144" s="173">
        <f t="shared" si="83"/>
        <v>0</v>
      </c>
      <c r="K144" s="173">
        <f t="shared" si="83"/>
        <v>0</v>
      </c>
      <c r="L144" s="174">
        <f t="shared" si="83"/>
        <v>0</v>
      </c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</row>
    <row r="145" spans="1:43" ht="41.25" hidden="1" customHeight="1">
      <c r="A145" s="77" t="s">
        <v>292</v>
      </c>
      <c r="B145" s="131" t="s">
        <v>293</v>
      </c>
      <c r="C145" s="131"/>
      <c r="D145" s="164">
        <f t="shared" ref="D145:L148" si="84">D418</f>
        <v>0</v>
      </c>
      <c r="E145" s="164">
        <f t="shared" si="84"/>
        <v>0</v>
      </c>
      <c r="F145" s="164">
        <f t="shared" si="84"/>
        <v>0</v>
      </c>
      <c r="G145" s="164">
        <f t="shared" si="84"/>
        <v>0</v>
      </c>
      <c r="H145" s="164">
        <f t="shared" si="84"/>
        <v>0</v>
      </c>
      <c r="I145" s="164">
        <f t="shared" si="84"/>
        <v>0</v>
      </c>
      <c r="J145" s="164">
        <f t="shared" si="84"/>
        <v>0</v>
      </c>
      <c r="K145" s="164">
        <f t="shared" si="84"/>
        <v>0</v>
      </c>
      <c r="L145" s="164">
        <f t="shared" si="84"/>
        <v>0</v>
      </c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</row>
    <row r="146" spans="1:43" ht="26.25" hidden="1" customHeight="1">
      <c r="A146" s="77" t="s">
        <v>294</v>
      </c>
      <c r="B146" s="131" t="s">
        <v>295</v>
      </c>
      <c r="C146" s="131"/>
      <c r="D146" s="164">
        <f t="shared" si="84"/>
        <v>0</v>
      </c>
      <c r="E146" s="164">
        <f t="shared" si="84"/>
        <v>0</v>
      </c>
      <c r="F146" s="164">
        <f t="shared" si="84"/>
        <v>0</v>
      </c>
      <c r="G146" s="164">
        <f t="shared" si="84"/>
        <v>0</v>
      </c>
      <c r="H146" s="164">
        <f t="shared" si="84"/>
        <v>0</v>
      </c>
      <c r="I146" s="164">
        <f t="shared" si="84"/>
        <v>0</v>
      </c>
      <c r="J146" s="164">
        <f t="shared" si="84"/>
        <v>0</v>
      </c>
      <c r="K146" s="164">
        <f t="shared" si="84"/>
        <v>0</v>
      </c>
      <c r="L146" s="164">
        <f t="shared" si="84"/>
        <v>0</v>
      </c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</row>
    <row r="147" spans="1:43" ht="26.25" hidden="1" customHeight="1">
      <c r="A147" s="77" t="s">
        <v>296</v>
      </c>
      <c r="B147" s="131" t="s">
        <v>297</v>
      </c>
      <c r="C147" s="131"/>
      <c r="D147" s="164">
        <f t="shared" si="84"/>
        <v>0</v>
      </c>
      <c r="E147" s="164">
        <f t="shared" si="84"/>
        <v>0</v>
      </c>
      <c r="F147" s="164">
        <f t="shared" si="84"/>
        <v>0</v>
      </c>
      <c r="G147" s="164">
        <f t="shared" si="84"/>
        <v>0</v>
      </c>
      <c r="H147" s="164">
        <f t="shared" si="84"/>
        <v>0</v>
      </c>
      <c r="I147" s="164">
        <f t="shared" si="84"/>
        <v>0</v>
      </c>
      <c r="J147" s="164">
        <f t="shared" si="84"/>
        <v>0</v>
      </c>
      <c r="K147" s="164">
        <f t="shared" si="84"/>
        <v>0</v>
      </c>
      <c r="L147" s="164">
        <f t="shared" si="84"/>
        <v>0</v>
      </c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</row>
    <row r="148" spans="1:43" ht="26.25" hidden="1" customHeight="1">
      <c r="A148" s="77" t="s">
        <v>298</v>
      </c>
      <c r="B148" s="131" t="s">
        <v>299</v>
      </c>
      <c r="C148" s="131"/>
      <c r="D148" s="164">
        <f t="shared" si="84"/>
        <v>0</v>
      </c>
      <c r="E148" s="164">
        <f t="shared" si="84"/>
        <v>0</v>
      </c>
      <c r="F148" s="164">
        <f t="shared" si="84"/>
        <v>0</v>
      </c>
      <c r="G148" s="164">
        <f t="shared" si="84"/>
        <v>0</v>
      </c>
      <c r="H148" s="164">
        <f t="shared" si="84"/>
        <v>0</v>
      </c>
      <c r="I148" s="164">
        <f t="shared" si="84"/>
        <v>0</v>
      </c>
      <c r="J148" s="164">
        <f t="shared" si="84"/>
        <v>0</v>
      </c>
      <c r="K148" s="164">
        <f t="shared" si="84"/>
        <v>0</v>
      </c>
      <c r="L148" s="164">
        <f t="shared" si="84"/>
        <v>0</v>
      </c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</row>
    <row r="149" spans="1:43" ht="42" hidden="1" customHeight="1">
      <c r="A149" s="171" t="s">
        <v>300</v>
      </c>
      <c r="B149" s="172" t="s">
        <v>301</v>
      </c>
      <c r="C149" s="172"/>
      <c r="D149" s="173">
        <f t="shared" ref="D149:L149" si="85">D150+D151+D152</f>
        <v>0</v>
      </c>
      <c r="E149" s="173">
        <f t="shared" si="85"/>
        <v>0</v>
      </c>
      <c r="F149" s="173">
        <f t="shared" si="85"/>
        <v>0</v>
      </c>
      <c r="G149" s="173">
        <f t="shared" si="85"/>
        <v>0</v>
      </c>
      <c r="H149" s="173">
        <f t="shared" si="85"/>
        <v>0</v>
      </c>
      <c r="I149" s="173">
        <f t="shared" si="85"/>
        <v>0</v>
      </c>
      <c r="J149" s="173">
        <f t="shared" si="85"/>
        <v>0</v>
      </c>
      <c r="K149" s="173">
        <f t="shared" si="85"/>
        <v>0</v>
      </c>
      <c r="L149" s="174">
        <f t="shared" si="85"/>
        <v>0</v>
      </c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</row>
    <row r="150" spans="1:43" ht="37.5" hidden="1" customHeight="1">
      <c r="A150" s="77" t="s">
        <v>302</v>
      </c>
      <c r="B150" s="131" t="s">
        <v>303</v>
      </c>
      <c r="C150" s="131"/>
      <c r="D150" s="164">
        <f t="shared" ref="D150:L154" si="86">D423</f>
        <v>0</v>
      </c>
      <c r="E150" s="164">
        <f t="shared" si="86"/>
        <v>0</v>
      </c>
      <c r="F150" s="164">
        <f t="shared" si="86"/>
        <v>0</v>
      </c>
      <c r="G150" s="164">
        <f t="shared" si="86"/>
        <v>0</v>
      </c>
      <c r="H150" s="164">
        <f t="shared" si="86"/>
        <v>0</v>
      </c>
      <c r="I150" s="164">
        <f t="shared" si="86"/>
        <v>0</v>
      </c>
      <c r="J150" s="164">
        <f t="shared" si="86"/>
        <v>0</v>
      </c>
      <c r="K150" s="164">
        <f t="shared" si="86"/>
        <v>0</v>
      </c>
      <c r="L150" s="164">
        <f t="shared" si="86"/>
        <v>0</v>
      </c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</row>
    <row r="151" spans="1:43" ht="37.5" hidden="1" customHeight="1">
      <c r="A151" s="77" t="s">
        <v>304</v>
      </c>
      <c r="B151" s="131" t="s">
        <v>305</v>
      </c>
      <c r="C151" s="131"/>
      <c r="D151" s="164">
        <f t="shared" si="86"/>
        <v>0</v>
      </c>
      <c r="E151" s="164">
        <f t="shared" si="86"/>
        <v>0</v>
      </c>
      <c r="F151" s="164">
        <f t="shared" si="86"/>
        <v>0</v>
      </c>
      <c r="G151" s="164">
        <f t="shared" si="86"/>
        <v>0</v>
      </c>
      <c r="H151" s="164">
        <f t="shared" si="86"/>
        <v>0</v>
      </c>
      <c r="I151" s="164">
        <f t="shared" si="86"/>
        <v>0</v>
      </c>
      <c r="J151" s="164">
        <f t="shared" si="86"/>
        <v>0</v>
      </c>
      <c r="K151" s="164">
        <f t="shared" si="86"/>
        <v>0</v>
      </c>
      <c r="L151" s="164">
        <f t="shared" si="86"/>
        <v>0</v>
      </c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</row>
    <row r="152" spans="1:43" ht="39.75" hidden="1" customHeight="1">
      <c r="A152" s="77" t="s">
        <v>306</v>
      </c>
      <c r="B152" s="131" t="s">
        <v>307</v>
      </c>
      <c r="C152" s="131"/>
      <c r="D152" s="164">
        <f t="shared" si="86"/>
        <v>0</v>
      </c>
      <c r="E152" s="164">
        <f t="shared" si="86"/>
        <v>0</v>
      </c>
      <c r="F152" s="164">
        <f t="shared" si="86"/>
        <v>0</v>
      </c>
      <c r="G152" s="164">
        <f t="shared" si="86"/>
        <v>0</v>
      </c>
      <c r="H152" s="164">
        <f t="shared" si="86"/>
        <v>0</v>
      </c>
      <c r="I152" s="164">
        <f t="shared" si="86"/>
        <v>0</v>
      </c>
      <c r="J152" s="164">
        <f t="shared" si="86"/>
        <v>0</v>
      </c>
      <c r="K152" s="164">
        <f t="shared" si="86"/>
        <v>0</v>
      </c>
      <c r="L152" s="164">
        <f t="shared" si="86"/>
        <v>0</v>
      </c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</row>
    <row r="153" spans="1:43" ht="53.25" hidden="1" customHeight="1">
      <c r="A153" s="77" t="s">
        <v>308</v>
      </c>
      <c r="B153" s="131" t="s">
        <v>309</v>
      </c>
      <c r="C153" s="131"/>
      <c r="D153" s="164">
        <f t="shared" si="86"/>
        <v>0</v>
      </c>
      <c r="E153" s="164">
        <f t="shared" si="86"/>
        <v>0</v>
      </c>
      <c r="F153" s="164">
        <f t="shared" si="86"/>
        <v>0</v>
      </c>
      <c r="G153" s="164">
        <f t="shared" si="86"/>
        <v>0</v>
      </c>
      <c r="H153" s="164">
        <f t="shared" si="86"/>
        <v>0</v>
      </c>
      <c r="I153" s="164">
        <f t="shared" si="86"/>
        <v>0</v>
      </c>
      <c r="J153" s="164">
        <f t="shared" si="86"/>
        <v>0</v>
      </c>
      <c r="K153" s="164">
        <f t="shared" si="86"/>
        <v>0</v>
      </c>
      <c r="L153" s="164">
        <f t="shared" si="86"/>
        <v>0</v>
      </c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</row>
    <row r="154" spans="1:43" s="177" customFormat="1" ht="37.5" hidden="1" customHeight="1">
      <c r="A154" s="128" t="s">
        <v>310</v>
      </c>
      <c r="B154" s="147" t="s">
        <v>311</v>
      </c>
      <c r="C154" s="147"/>
      <c r="D154" s="175">
        <f t="shared" si="86"/>
        <v>0</v>
      </c>
      <c r="E154" s="175">
        <f t="shared" si="86"/>
        <v>0</v>
      </c>
      <c r="F154" s="175">
        <f t="shared" si="86"/>
        <v>0</v>
      </c>
      <c r="G154" s="175">
        <f t="shared" si="86"/>
        <v>0</v>
      </c>
      <c r="H154" s="175">
        <f t="shared" si="86"/>
        <v>0</v>
      </c>
      <c r="I154" s="175">
        <f t="shared" si="86"/>
        <v>0</v>
      </c>
      <c r="J154" s="175">
        <f t="shared" si="86"/>
        <v>0</v>
      </c>
      <c r="K154" s="175">
        <f t="shared" si="86"/>
        <v>0</v>
      </c>
      <c r="L154" s="175">
        <f t="shared" si="86"/>
        <v>0</v>
      </c>
      <c r="M154" s="176"/>
      <c r="N154" s="176"/>
      <c r="O154" s="176"/>
      <c r="P154" s="176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  <c r="AA154" s="176"/>
      <c r="AB154" s="176"/>
      <c r="AC154" s="176"/>
      <c r="AD154" s="176"/>
      <c r="AE154" s="176"/>
      <c r="AF154" s="176"/>
      <c r="AG154" s="176"/>
      <c r="AH154" s="176"/>
      <c r="AI154" s="176"/>
      <c r="AJ154" s="176"/>
      <c r="AK154" s="176"/>
      <c r="AL154" s="176"/>
      <c r="AM154" s="176"/>
      <c r="AN154" s="176"/>
      <c r="AO154" s="176"/>
      <c r="AP154" s="176"/>
      <c r="AQ154" s="176"/>
    </row>
    <row r="155" spans="1:43" ht="17.25" hidden="1" customHeight="1">
      <c r="A155" s="77" t="s">
        <v>312</v>
      </c>
      <c r="B155" s="153" t="s">
        <v>313</v>
      </c>
      <c r="C155" s="154"/>
      <c r="D155" s="164">
        <f>D349</f>
        <v>0</v>
      </c>
      <c r="E155" s="164">
        <f>E349</f>
        <v>0</v>
      </c>
      <c r="F155" s="164">
        <f t="shared" ref="F155:L156" si="87">F349</f>
        <v>0</v>
      </c>
      <c r="G155" s="164">
        <f t="shared" si="87"/>
        <v>0</v>
      </c>
      <c r="H155" s="164">
        <f t="shared" si="87"/>
        <v>0</v>
      </c>
      <c r="I155" s="164">
        <f t="shared" si="87"/>
        <v>0</v>
      </c>
      <c r="J155" s="164">
        <f t="shared" si="87"/>
        <v>0</v>
      </c>
      <c r="K155" s="164">
        <f t="shared" si="87"/>
        <v>0</v>
      </c>
      <c r="L155" s="164">
        <f t="shared" si="87"/>
        <v>0</v>
      </c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</row>
    <row r="156" spans="1:43" ht="13.5" hidden="1" customHeight="1">
      <c r="A156" s="77" t="s">
        <v>314</v>
      </c>
      <c r="B156" s="153" t="s">
        <v>315</v>
      </c>
      <c r="C156" s="154"/>
      <c r="D156" s="164">
        <f>D350</f>
        <v>0</v>
      </c>
      <c r="E156" s="164">
        <f>E350</f>
        <v>0</v>
      </c>
      <c r="F156" s="164">
        <f t="shared" si="87"/>
        <v>0</v>
      </c>
      <c r="G156" s="164">
        <f t="shared" si="87"/>
        <v>0</v>
      </c>
      <c r="H156" s="164">
        <f t="shared" si="87"/>
        <v>0</v>
      </c>
      <c r="I156" s="164">
        <f t="shared" si="87"/>
        <v>0</v>
      </c>
      <c r="J156" s="164">
        <f t="shared" si="87"/>
        <v>0</v>
      </c>
      <c r="K156" s="164">
        <f t="shared" si="87"/>
        <v>0</v>
      </c>
      <c r="L156" s="164">
        <f t="shared" si="87"/>
        <v>0</v>
      </c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</row>
    <row r="157" spans="1:43" ht="15.75" hidden="1" customHeight="1">
      <c r="A157" s="77" t="s">
        <v>316</v>
      </c>
      <c r="B157" s="153" t="s">
        <v>317</v>
      </c>
      <c r="C157" s="154"/>
      <c r="D157" s="164">
        <f>D428</f>
        <v>0</v>
      </c>
      <c r="E157" s="164">
        <f>E428</f>
        <v>0</v>
      </c>
      <c r="F157" s="164">
        <f t="shared" ref="F157:L157" si="88">F428</f>
        <v>0</v>
      </c>
      <c r="G157" s="164">
        <f t="shared" si="88"/>
        <v>0</v>
      </c>
      <c r="H157" s="164">
        <f t="shared" si="88"/>
        <v>0</v>
      </c>
      <c r="I157" s="164">
        <f t="shared" si="88"/>
        <v>0</v>
      </c>
      <c r="J157" s="164">
        <f t="shared" si="88"/>
        <v>0</v>
      </c>
      <c r="K157" s="164">
        <f t="shared" si="88"/>
        <v>0</v>
      </c>
      <c r="L157" s="164">
        <f t="shared" si="88"/>
        <v>0</v>
      </c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</row>
    <row r="158" spans="1:43" ht="28.5" hidden="1" customHeight="1">
      <c r="A158" s="77" t="s">
        <v>318</v>
      </c>
      <c r="B158" s="154" t="s">
        <v>319</v>
      </c>
      <c r="C158" s="154"/>
      <c r="D158" s="164">
        <f t="shared" ref="D158:L163" si="89">D351</f>
        <v>0</v>
      </c>
      <c r="E158" s="164">
        <f t="shared" si="89"/>
        <v>0</v>
      </c>
      <c r="F158" s="164">
        <f t="shared" si="89"/>
        <v>0</v>
      </c>
      <c r="G158" s="164">
        <f t="shared" si="89"/>
        <v>0</v>
      </c>
      <c r="H158" s="164">
        <f t="shared" si="89"/>
        <v>0</v>
      </c>
      <c r="I158" s="164">
        <f t="shared" si="89"/>
        <v>0</v>
      </c>
      <c r="J158" s="164">
        <f t="shared" si="89"/>
        <v>0</v>
      </c>
      <c r="K158" s="164">
        <f t="shared" si="89"/>
        <v>0</v>
      </c>
      <c r="L158" s="164">
        <f t="shared" si="89"/>
        <v>0</v>
      </c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</row>
    <row r="159" spans="1:43" ht="15.75" customHeight="1">
      <c r="A159" s="77" t="s">
        <v>320</v>
      </c>
      <c r="B159" s="154" t="s">
        <v>321</v>
      </c>
      <c r="C159" s="154"/>
      <c r="D159" s="164">
        <f t="shared" si="89"/>
        <v>0</v>
      </c>
      <c r="E159" s="164">
        <f t="shared" si="89"/>
        <v>0</v>
      </c>
      <c r="F159" s="164">
        <f t="shared" si="89"/>
        <v>0</v>
      </c>
      <c r="G159" s="164">
        <f t="shared" si="89"/>
        <v>0</v>
      </c>
      <c r="H159" s="164">
        <f t="shared" si="89"/>
        <v>0</v>
      </c>
      <c r="I159" s="164">
        <f t="shared" si="89"/>
        <v>0</v>
      </c>
      <c r="J159" s="164">
        <f t="shared" si="89"/>
        <v>0</v>
      </c>
      <c r="K159" s="164">
        <f t="shared" si="89"/>
        <v>0</v>
      </c>
      <c r="L159" s="164">
        <f t="shared" si="89"/>
        <v>0</v>
      </c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</row>
    <row r="160" spans="1:43" ht="31.5" customHeight="1">
      <c r="A160" s="77" t="s">
        <v>322</v>
      </c>
      <c r="B160" s="154" t="s">
        <v>323</v>
      </c>
      <c r="C160" s="154"/>
      <c r="D160" s="178">
        <f t="shared" si="89"/>
        <v>10000</v>
      </c>
      <c r="E160" s="178">
        <f t="shared" si="89"/>
        <v>10000</v>
      </c>
      <c r="F160" s="178">
        <f t="shared" si="89"/>
        <v>1267</v>
      </c>
      <c r="G160" s="178">
        <f t="shared" si="89"/>
        <v>0</v>
      </c>
      <c r="H160" s="178">
        <f t="shared" si="89"/>
        <v>0</v>
      </c>
      <c r="I160" s="178">
        <f t="shared" si="89"/>
        <v>1267</v>
      </c>
      <c r="J160" s="178">
        <f t="shared" si="89"/>
        <v>1267</v>
      </c>
      <c r="K160" s="178">
        <f t="shared" si="89"/>
        <v>0</v>
      </c>
      <c r="L160" s="178">
        <f t="shared" si="89"/>
        <v>0</v>
      </c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</row>
    <row r="161" spans="1:43" ht="28.5" hidden="1" customHeight="1">
      <c r="A161" s="77" t="s">
        <v>324</v>
      </c>
      <c r="B161" s="154" t="s">
        <v>325</v>
      </c>
      <c r="C161" s="154"/>
      <c r="D161" s="164">
        <f t="shared" si="89"/>
        <v>0</v>
      </c>
      <c r="E161" s="164">
        <f t="shared" si="89"/>
        <v>0</v>
      </c>
      <c r="F161" s="164">
        <f t="shared" si="89"/>
        <v>0</v>
      </c>
      <c r="G161" s="164">
        <f t="shared" si="89"/>
        <v>0</v>
      </c>
      <c r="H161" s="164">
        <f t="shared" si="89"/>
        <v>0</v>
      </c>
      <c r="I161" s="164">
        <f t="shared" si="89"/>
        <v>0</v>
      </c>
      <c r="J161" s="164">
        <f t="shared" si="89"/>
        <v>0</v>
      </c>
      <c r="K161" s="164">
        <f t="shared" si="89"/>
        <v>0</v>
      </c>
      <c r="L161" s="164">
        <f t="shared" si="89"/>
        <v>0</v>
      </c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</row>
    <row r="162" spans="1:43" ht="15.75" hidden="1" customHeight="1">
      <c r="A162" s="77" t="s">
        <v>326</v>
      </c>
      <c r="B162" s="131" t="s">
        <v>327</v>
      </c>
      <c r="C162" s="131"/>
      <c r="D162" s="164">
        <f t="shared" si="89"/>
        <v>0</v>
      </c>
      <c r="E162" s="164">
        <f t="shared" si="89"/>
        <v>0</v>
      </c>
      <c r="F162" s="164">
        <f t="shared" si="89"/>
        <v>0</v>
      </c>
      <c r="G162" s="164">
        <f t="shared" si="89"/>
        <v>0</v>
      </c>
      <c r="H162" s="164">
        <f t="shared" si="89"/>
        <v>0</v>
      </c>
      <c r="I162" s="164">
        <f t="shared" si="89"/>
        <v>0</v>
      </c>
      <c r="J162" s="164">
        <f t="shared" si="89"/>
        <v>0</v>
      </c>
      <c r="K162" s="164">
        <f t="shared" si="89"/>
        <v>0</v>
      </c>
      <c r="L162" s="164">
        <f t="shared" si="89"/>
        <v>0</v>
      </c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</row>
    <row r="163" spans="1:43" ht="29.25" hidden="1" customHeight="1">
      <c r="A163" s="77" t="s">
        <v>328</v>
      </c>
      <c r="B163" s="131" t="s">
        <v>329</v>
      </c>
      <c r="C163" s="131"/>
      <c r="D163" s="164">
        <f t="shared" si="89"/>
        <v>0</v>
      </c>
      <c r="E163" s="164">
        <f t="shared" si="89"/>
        <v>0</v>
      </c>
      <c r="F163" s="164">
        <f t="shared" si="89"/>
        <v>0</v>
      </c>
      <c r="G163" s="164">
        <f t="shared" si="89"/>
        <v>0</v>
      </c>
      <c r="H163" s="164">
        <f t="shared" si="89"/>
        <v>0</v>
      </c>
      <c r="I163" s="164">
        <f t="shared" si="89"/>
        <v>0</v>
      </c>
      <c r="J163" s="164">
        <f t="shared" si="89"/>
        <v>0</v>
      </c>
      <c r="K163" s="164">
        <f t="shared" si="89"/>
        <v>0</v>
      </c>
      <c r="L163" s="164">
        <f t="shared" si="89"/>
        <v>0</v>
      </c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</row>
    <row r="164" spans="1:43" ht="29.25" hidden="1" customHeight="1">
      <c r="A164" s="77" t="s">
        <v>330</v>
      </c>
      <c r="B164" s="131" t="s">
        <v>331</v>
      </c>
      <c r="C164" s="131"/>
      <c r="D164" s="164">
        <f>D429</f>
        <v>0</v>
      </c>
      <c r="E164" s="164">
        <f>E429</f>
        <v>0</v>
      </c>
      <c r="F164" s="164">
        <f t="shared" ref="F164:L164" si="90">F429</f>
        <v>0</v>
      </c>
      <c r="G164" s="164">
        <f t="shared" si="90"/>
        <v>0</v>
      </c>
      <c r="H164" s="164">
        <f t="shared" si="90"/>
        <v>0</v>
      </c>
      <c r="I164" s="164">
        <f t="shared" si="90"/>
        <v>0</v>
      </c>
      <c r="J164" s="164">
        <f t="shared" si="90"/>
        <v>0</v>
      </c>
      <c r="K164" s="164">
        <f t="shared" si="90"/>
        <v>0</v>
      </c>
      <c r="L164" s="164">
        <f t="shared" si="90"/>
        <v>0</v>
      </c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</row>
    <row r="165" spans="1:43" ht="17.25" customHeight="1">
      <c r="A165" s="77" t="s">
        <v>332</v>
      </c>
      <c r="B165" s="131" t="s">
        <v>333</v>
      </c>
      <c r="C165" s="131"/>
      <c r="D165" s="178">
        <f t="shared" ref="D165:L169" si="91">D357</f>
        <v>3905000</v>
      </c>
      <c r="E165" s="178">
        <f t="shared" si="91"/>
        <v>3166000</v>
      </c>
      <c r="F165" s="178">
        <f t="shared" si="91"/>
        <v>3154185</v>
      </c>
      <c r="G165" s="178">
        <f t="shared" si="91"/>
        <v>0</v>
      </c>
      <c r="H165" s="178">
        <f t="shared" si="91"/>
        <v>0</v>
      </c>
      <c r="I165" s="178">
        <f t="shared" si="91"/>
        <v>3154185</v>
      </c>
      <c r="J165" s="178">
        <f t="shared" si="91"/>
        <v>3154185</v>
      </c>
      <c r="K165" s="178">
        <f t="shared" si="91"/>
        <v>0</v>
      </c>
      <c r="L165" s="178">
        <f t="shared" si="91"/>
        <v>0</v>
      </c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</row>
    <row r="166" spans="1:43" ht="27" hidden="1" customHeight="1">
      <c r="A166" s="77" t="s">
        <v>334</v>
      </c>
      <c r="B166" s="131" t="s">
        <v>335</v>
      </c>
      <c r="C166" s="131"/>
      <c r="D166" s="164">
        <f t="shared" si="91"/>
        <v>0</v>
      </c>
      <c r="E166" s="164">
        <f t="shared" si="91"/>
        <v>0</v>
      </c>
      <c r="F166" s="164">
        <f t="shared" si="91"/>
        <v>0</v>
      </c>
      <c r="G166" s="164">
        <f t="shared" si="91"/>
        <v>0</v>
      </c>
      <c r="H166" s="164">
        <f t="shared" si="91"/>
        <v>0</v>
      </c>
      <c r="I166" s="164">
        <f t="shared" si="91"/>
        <v>0</v>
      </c>
      <c r="J166" s="164">
        <f t="shared" si="91"/>
        <v>0</v>
      </c>
      <c r="K166" s="164">
        <f t="shared" si="91"/>
        <v>0</v>
      </c>
      <c r="L166" s="164">
        <f t="shared" si="91"/>
        <v>0</v>
      </c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</row>
    <row r="167" spans="1:43" ht="27" hidden="1" customHeight="1">
      <c r="A167" s="77" t="s">
        <v>336</v>
      </c>
      <c r="B167" s="131" t="s">
        <v>337</v>
      </c>
      <c r="C167" s="131"/>
      <c r="D167" s="164">
        <f t="shared" si="91"/>
        <v>0</v>
      </c>
      <c r="E167" s="164">
        <f t="shared" si="91"/>
        <v>0</v>
      </c>
      <c r="F167" s="164">
        <f t="shared" si="91"/>
        <v>0</v>
      </c>
      <c r="G167" s="164">
        <f t="shared" si="91"/>
        <v>0</v>
      </c>
      <c r="H167" s="164">
        <f t="shared" si="91"/>
        <v>0</v>
      </c>
      <c r="I167" s="164">
        <f t="shared" si="91"/>
        <v>0</v>
      </c>
      <c r="J167" s="164">
        <f t="shared" si="91"/>
        <v>0</v>
      </c>
      <c r="K167" s="164">
        <f t="shared" si="91"/>
        <v>0</v>
      </c>
      <c r="L167" s="164">
        <f t="shared" si="91"/>
        <v>0</v>
      </c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</row>
    <row r="168" spans="1:43" ht="27" hidden="1" customHeight="1">
      <c r="A168" s="77" t="s">
        <v>338</v>
      </c>
      <c r="B168" s="131" t="s">
        <v>339</v>
      </c>
      <c r="C168" s="131"/>
      <c r="D168" s="164">
        <f t="shared" si="91"/>
        <v>0</v>
      </c>
      <c r="E168" s="164">
        <f t="shared" si="91"/>
        <v>0</v>
      </c>
      <c r="F168" s="164">
        <f t="shared" si="91"/>
        <v>0</v>
      </c>
      <c r="G168" s="164">
        <f t="shared" si="91"/>
        <v>0</v>
      </c>
      <c r="H168" s="164">
        <f t="shared" si="91"/>
        <v>0</v>
      </c>
      <c r="I168" s="164">
        <f t="shared" si="91"/>
        <v>0</v>
      </c>
      <c r="J168" s="164">
        <f t="shared" si="91"/>
        <v>0</v>
      </c>
      <c r="K168" s="164">
        <f t="shared" si="91"/>
        <v>0</v>
      </c>
      <c r="L168" s="164">
        <f t="shared" si="91"/>
        <v>0</v>
      </c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</row>
    <row r="169" spans="1:43" ht="38.25" hidden="1" customHeight="1">
      <c r="A169" s="77" t="s">
        <v>340</v>
      </c>
      <c r="B169" s="131" t="s">
        <v>341</v>
      </c>
      <c r="C169" s="131"/>
      <c r="D169" s="164">
        <f t="shared" si="91"/>
        <v>0</v>
      </c>
      <c r="E169" s="164">
        <f t="shared" si="91"/>
        <v>0</v>
      </c>
      <c r="F169" s="164">
        <f t="shared" si="91"/>
        <v>0</v>
      </c>
      <c r="G169" s="164">
        <f t="shared" si="91"/>
        <v>0</v>
      </c>
      <c r="H169" s="164">
        <f t="shared" si="91"/>
        <v>0</v>
      </c>
      <c r="I169" s="164">
        <f t="shared" si="91"/>
        <v>0</v>
      </c>
      <c r="J169" s="164">
        <f t="shared" si="91"/>
        <v>0</v>
      </c>
      <c r="K169" s="164">
        <f t="shared" si="91"/>
        <v>0</v>
      </c>
      <c r="L169" s="164">
        <f t="shared" si="91"/>
        <v>0</v>
      </c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</row>
    <row r="170" spans="1:43" ht="38.25" customHeight="1">
      <c r="A170" s="77" t="s">
        <v>342</v>
      </c>
      <c r="B170" s="131" t="s">
        <v>343</v>
      </c>
      <c r="C170" s="131"/>
      <c r="D170" s="178">
        <f>D430</f>
        <v>14549529</v>
      </c>
      <c r="E170" s="178">
        <f>E430</f>
        <v>4549529</v>
      </c>
      <c r="F170" s="178">
        <f t="shared" ref="F170:L171" si="92">F430</f>
        <v>2914198</v>
      </c>
      <c r="G170" s="178">
        <f t="shared" si="92"/>
        <v>0</v>
      </c>
      <c r="H170" s="178">
        <f t="shared" si="92"/>
        <v>0</v>
      </c>
      <c r="I170" s="178">
        <f t="shared" si="92"/>
        <v>2914198</v>
      </c>
      <c r="J170" s="178">
        <f t="shared" si="92"/>
        <v>2914198</v>
      </c>
      <c r="K170" s="178">
        <f t="shared" si="92"/>
        <v>0</v>
      </c>
      <c r="L170" s="178">
        <f t="shared" si="92"/>
        <v>0</v>
      </c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</row>
    <row r="171" spans="1:43" ht="38.25" customHeight="1">
      <c r="A171" s="77" t="str">
        <f>A431</f>
        <v xml:space="preserve">Subventii de la bugetul de stat catre bugetele locale necesare sustinerii derularii proiectelor finantate din fonduri externe  nerambursabile (FEN) postaderare aferente perioadei de programare 2014-2020 </v>
      </c>
      <c r="B171" s="77" t="str">
        <f>B431</f>
        <v>42,02,69</v>
      </c>
      <c r="C171" s="77">
        <f>C431</f>
        <v>0</v>
      </c>
      <c r="D171" s="179">
        <f>D431</f>
        <v>0</v>
      </c>
      <c r="E171" s="179">
        <f>E431</f>
        <v>1197</v>
      </c>
      <c r="F171" s="179">
        <f t="shared" si="92"/>
        <v>220120</v>
      </c>
      <c r="G171" s="179">
        <f t="shared" si="92"/>
        <v>0</v>
      </c>
      <c r="H171" s="179">
        <f t="shared" si="92"/>
        <v>0</v>
      </c>
      <c r="I171" s="179">
        <f t="shared" si="92"/>
        <v>220120</v>
      </c>
      <c r="J171" s="179">
        <f t="shared" si="92"/>
        <v>220120</v>
      </c>
      <c r="K171" s="179">
        <f t="shared" si="92"/>
        <v>0</v>
      </c>
      <c r="L171" s="179">
        <f t="shared" si="92"/>
        <v>0</v>
      </c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</row>
    <row r="172" spans="1:43" ht="24.75" customHeight="1">
      <c r="A172" s="55" t="s">
        <v>344</v>
      </c>
      <c r="B172" s="180" t="s">
        <v>345</v>
      </c>
      <c r="C172" s="181"/>
      <c r="D172" s="112">
        <f>D173+D174+D175+D176+D177+D179+D180+D178</f>
        <v>60000</v>
      </c>
      <c r="E172" s="112">
        <f t="shared" ref="E172:L172" si="93">E173+E174+E175+E176+E177+E179+E180+E178</f>
        <v>80000</v>
      </c>
      <c r="F172" s="112">
        <f t="shared" si="93"/>
        <v>37716</v>
      </c>
      <c r="G172" s="112">
        <f t="shared" si="93"/>
        <v>0</v>
      </c>
      <c r="H172" s="112">
        <f t="shared" si="93"/>
        <v>0</v>
      </c>
      <c r="I172" s="112">
        <f t="shared" si="93"/>
        <v>37716</v>
      </c>
      <c r="J172" s="112">
        <f t="shared" si="93"/>
        <v>37716</v>
      </c>
      <c r="K172" s="112">
        <f t="shared" si="93"/>
        <v>0</v>
      </c>
      <c r="L172" s="112">
        <f t="shared" si="93"/>
        <v>0</v>
      </c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</row>
    <row r="173" spans="1:43" ht="24.95" hidden="1" customHeight="1">
      <c r="A173" s="105" t="s">
        <v>346</v>
      </c>
      <c r="B173" s="153" t="s">
        <v>347</v>
      </c>
      <c r="C173" s="154"/>
      <c r="D173" s="164">
        <f t="shared" ref="D173:L180" si="94">D363</f>
        <v>0</v>
      </c>
      <c r="E173" s="164">
        <f t="shared" si="94"/>
        <v>0</v>
      </c>
      <c r="F173" s="164">
        <f t="shared" si="94"/>
        <v>0</v>
      </c>
      <c r="G173" s="164">
        <f t="shared" si="94"/>
        <v>0</v>
      </c>
      <c r="H173" s="164">
        <f t="shared" si="94"/>
        <v>0</v>
      </c>
      <c r="I173" s="164">
        <f t="shared" si="94"/>
        <v>0</v>
      </c>
      <c r="J173" s="164">
        <f t="shared" si="94"/>
        <v>0</v>
      </c>
      <c r="K173" s="164">
        <f t="shared" si="94"/>
        <v>0</v>
      </c>
      <c r="L173" s="164">
        <f t="shared" si="94"/>
        <v>0</v>
      </c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</row>
    <row r="174" spans="1:43" ht="24.95" hidden="1" customHeight="1">
      <c r="A174" s="105" t="s">
        <v>348</v>
      </c>
      <c r="B174" s="153" t="s">
        <v>349</v>
      </c>
      <c r="C174" s="154"/>
      <c r="D174" s="164">
        <f t="shared" si="94"/>
        <v>0</v>
      </c>
      <c r="E174" s="164">
        <f t="shared" si="94"/>
        <v>0</v>
      </c>
      <c r="F174" s="164">
        <f t="shared" si="94"/>
        <v>0</v>
      </c>
      <c r="G174" s="164">
        <f t="shared" si="94"/>
        <v>0</v>
      </c>
      <c r="H174" s="164">
        <f t="shared" si="94"/>
        <v>0</v>
      </c>
      <c r="I174" s="164">
        <f t="shared" si="94"/>
        <v>0</v>
      </c>
      <c r="J174" s="164">
        <f t="shared" si="94"/>
        <v>0</v>
      </c>
      <c r="K174" s="164">
        <f t="shared" si="94"/>
        <v>0</v>
      </c>
      <c r="L174" s="164">
        <f t="shared" si="94"/>
        <v>0</v>
      </c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</row>
    <row r="175" spans="1:43" ht="24.95" hidden="1" customHeight="1">
      <c r="A175" s="105" t="s">
        <v>350</v>
      </c>
      <c r="B175" s="153" t="s">
        <v>351</v>
      </c>
      <c r="C175" s="154"/>
      <c r="D175" s="164">
        <f t="shared" si="94"/>
        <v>0</v>
      </c>
      <c r="E175" s="164">
        <f t="shared" si="94"/>
        <v>0</v>
      </c>
      <c r="F175" s="164">
        <f t="shared" si="94"/>
        <v>0</v>
      </c>
      <c r="G175" s="164">
        <f t="shared" si="94"/>
        <v>0</v>
      </c>
      <c r="H175" s="164">
        <f t="shared" si="94"/>
        <v>0</v>
      </c>
      <c r="I175" s="164">
        <f t="shared" si="94"/>
        <v>0</v>
      </c>
      <c r="J175" s="164">
        <f t="shared" si="94"/>
        <v>0</v>
      </c>
      <c r="K175" s="164">
        <f t="shared" si="94"/>
        <v>0</v>
      </c>
      <c r="L175" s="164">
        <f t="shared" si="94"/>
        <v>0</v>
      </c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</row>
    <row r="176" spans="1:43" ht="24.95" hidden="1" customHeight="1">
      <c r="A176" s="105" t="s">
        <v>352</v>
      </c>
      <c r="B176" s="153" t="s">
        <v>353</v>
      </c>
      <c r="C176" s="154"/>
      <c r="D176" s="164">
        <f t="shared" si="94"/>
        <v>0</v>
      </c>
      <c r="E176" s="164">
        <f t="shared" si="94"/>
        <v>0</v>
      </c>
      <c r="F176" s="164">
        <f t="shared" si="94"/>
        <v>0</v>
      </c>
      <c r="G176" s="164">
        <f t="shared" si="94"/>
        <v>0</v>
      </c>
      <c r="H176" s="164">
        <f t="shared" si="94"/>
        <v>0</v>
      </c>
      <c r="I176" s="164">
        <f t="shared" si="94"/>
        <v>0</v>
      </c>
      <c r="J176" s="164">
        <f t="shared" si="94"/>
        <v>0</v>
      </c>
      <c r="K176" s="164">
        <f t="shared" si="94"/>
        <v>0</v>
      </c>
      <c r="L176" s="164">
        <f t="shared" si="94"/>
        <v>0</v>
      </c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</row>
    <row r="177" spans="1:33" ht="24.95" hidden="1" customHeight="1">
      <c r="A177" s="105" t="s">
        <v>354</v>
      </c>
      <c r="B177" s="154" t="s">
        <v>355</v>
      </c>
      <c r="C177" s="154"/>
      <c r="D177" s="164">
        <f t="shared" si="94"/>
        <v>0</v>
      </c>
      <c r="E177" s="164">
        <f t="shared" si="94"/>
        <v>0</v>
      </c>
      <c r="F177" s="164">
        <f t="shared" si="94"/>
        <v>0</v>
      </c>
      <c r="G177" s="164">
        <f t="shared" si="94"/>
        <v>0</v>
      </c>
      <c r="H177" s="164">
        <f t="shared" si="94"/>
        <v>0</v>
      </c>
      <c r="I177" s="164">
        <f t="shared" si="94"/>
        <v>0</v>
      </c>
      <c r="J177" s="164">
        <f t="shared" si="94"/>
        <v>0</v>
      </c>
      <c r="K177" s="164">
        <f t="shared" si="94"/>
        <v>0</v>
      </c>
      <c r="L177" s="164">
        <f t="shared" si="94"/>
        <v>0</v>
      </c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</row>
    <row r="178" spans="1:33" ht="24.95" customHeight="1">
      <c r="A178" s="182" t="s">
        <v>356</v>
      </c>
      <c r="B178" s="183" t="s">
        <v>357</v>
      </c>
      <c r="C178" s="154"/>
      <c r="D178" s="178">
        <f t="shared" si="94"/>
        <v>60000</v>
      </c>
      <c r="E178" s="178">
        <f t="shared" si="94"/>
        <v>80000</v>
      </c>
      <c r="F178" s="178">
        <f t="shared" si="94"/>
        <v>37716</v>
      </c>
      <c r="G178" s="178">
        <f t="shared" si="94"/>
        <v>0</v>
      </c>
      <c r="H178" s="178">
        <f t="shared" si="94"/>
        <v>0</v>
      </c>
      <c r="I178" s="178">
        <f t="shared" si="94"/>
        <v>37716</v>
      </c>
      <c r="J178" s="178">
        <f t="shared" si="94"/>
        <v>37716</v>
      </c>
      <c r="K178" s="178">
        <f t="shared" si="94"/>
        <v>0</v>
      </c>
      <c r="L178" s="178">
        <f t="shared" si="94"/>
        <v>0</v>
      </c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</row>
    <row r="179" spans="1:33" ht="35.1" customHeight="1">
      <c r="A179" s="184" t="s">
        <v>358</v>
      </c>
      <c r="B179" s="185" t="s">
        <v>359</v>
      </c>
      <c r="C179" s="154"/>
      <c r="D179" s="164">
        <f t="shared" si="94"/>
        <v>0</v>
      </c>
      <c r="E179" s="164">
        <f t="shared" si="94"/>
        <v>0</v>
      </c>
      <c r="F179" s="164">
        <f t="shared" si="94"/>
        <v>0</v>
      </c>
      <c r="G179" s="164">
        <f t="shared" si="94"/>
        <v>0</v>
      </c>
      <c r="H179" s="164">
        <f t="shared" si="94"/>
        <v>0</v>
      </c>
      <c r="I179" s="164">
        <f t="shared" si="94"/>
        <v>0</v>
      </c>
      <c r="J179" s="164">
        <f t="shared" si="94"/>
        <v>0</v>
      </c>
      <c r="K179" s="164">
        <f t="shared" si="94"/>
        <v>0</v>
      </c>
      <c r="L179" s="164">
        <f t="shared" si="94"/>
        <v>0</v>
      </c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</row>
    <row r="180" spans="1:33" ht="24.95" customHeight="1">
      <c r="A180" s="186" t="s">
        <v>360</v>
      </c>
      <c r="B180" s="187" t="s">
        <v>361</v>
      </c>
      <c r="C180" s="154"/>
      <c r="D180" s="164">
        <f t="shared" si="94"/>
        <v>0</v>
      </c>
      <c r="E180" s="164">
        <f t="shared" si="94"/>
        <v>0</v>
      </c>
      <c r="F180" s="164">
        <f t="shared" si="94"/>
        <v>0</v>
      </c>
      <c r="G180" s="164">
        <f t="shared" si="94"/>
        <v>0</v>
      </c>
      <c r="H180" s="164">
        <f t="shared" si="94"/>
        <v>0</v>
      </c>
      <c r="I180" s="164">
        <f t="shared" si="94"/>
        <v>0</v>
      </c>
      <c r="J180" s="164">
        <f t="shared" si="94"/>
        <v>0</v>
      </c>
      <c r="K180" s="164">
        <f t="shared" si="94"/>
        <v>0</v>
      </c>
      <c r="L180" s="164">
        <f t="shared" si="94"/>
        <v>0</v>
      </c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</row>
    <row r="181" spans="1:33" ht="40.5" customHeight="1">
      <c r="A181" s="78" t="s">
        <v>362</v>
      </c>
      <c r="B181" s="188" t="s">
        <v>363</v>
      </c>
      <c r="C181" s="188"/>
      <c r="D181" s="158">
        <f>D182+D186+D190+D194+D198+D202+D206+D210+D214+D218+D222</f>
        <v>0</v>
      </c>
      <c r="E181" s="158">
        <f>E182+E186+E190+E194+E198+E202+E206+E210+E214+E218+E222</f>
        <v>37902</v>
      </c>
      <c r="F181" s="48">
        <f>H181+I181</f>
        <v>0</v>
      </c>
      <c r="G181" s="158">
        <f>G182+G186+G190+G194+G198+G202+G206+G210+G214+G218+G222</f>
        <v>0</v>
      </c>
      <c r="H181" s="158">
        <f>H182+H186+H190+H194+H198+H202+H206+H210+H214+H218+H222</f>
        <v>0</v>
      </c>
      <c r="I181" s="48">
        <f>J181</f>
        <v>0</v>
      </c>
      <c r="J181" s="158">
        <f>J182+J186+J190+J194+J198+J202+J206+J210+J214+J218+J222</f>
        <v>0</v>
      </c>
      <c r="K181" s="158">
        <f>K182+K186+K190+K194+K198+K202+K206+K210+K214+K218+K222</f>
        <v>0</v>
      </c>
      <c r="L181" s="52">
        <f>F181-J181-K181</f>
        <v>0</v>
      </c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</row>
    <row r="182" spans="1:33" ht="24" customHeight="1">
      <c r="A182" s="189" t="s">
        <v>364</v>
      </c>
      <c r="B182" s="190" t="s">
        <v>365</v>
      </c>
      <c r="C182" s="190"/>
      <c r="D182" s="191">
        <f t="shared" ref="D182:L197" si="95">D433</f>
        <v>0</v>
      </c>
      <c r="E182" s="191">
        <f t="shared" si="95"/>
        <v>0</v>
      </c>
      <c r="F182" s="191">
        <f t="shared" si="95"/>
        <v>0</v>
      </c>
      <c r="G182" s="191">
        <f t="shared" si="95"/>
        <v>0</v>
      </c>
      <c r="H182" s="191">
        <f t="shared" si="95"/>
        <v>0</v>
      </c>
      <c r="I182" s="191">
        <f t="shared" si="95"/>
        <v>0</v>
      </c>
      <c r="J182" s="191">
        <f t="shared" si="95"/>
        <v>0</v>
      </c>
      <c r="K182" s="191">
        <f t="shared" si="95"/>
        <v>0</v>
      </c>
      <c r="L182" s="192">
        <f t="shared" si="95"/>
        <v>0</v>
      </c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</row>
    <row r="183" spans="1:33" ht="14.25" customHeight="1">
      <c r="A183" s="77" t="s">
        <v>366</v>
      </c>
      <c r="B183" s="154" t="s">
        <v>367</v>
      </c>
      <c r="C183" s="154"/>
      <c r="D183" s="164">
        <f t="shared" si="95"/>
        <v>0</v>
      </c>
      <c r="E183" s="164">
        <f t="shared" si="95"/>
        <v>0</v>
      </c>
      <c r="F183" s="164">
        <f t="shared" si="95"/>
        <v>0</v>
      </c>
      <c r="G183" s="164">
        <f t="shared" si="95"/>
        <v>0</v>
      </c>
      <c r="H183" s="164">
        <f t="shared" si="95"/>
        <v>0</v>
      </c>
      <c r="I183" s="164">
        <f t="shared" si="95"/>
        <v>0</v>
      </c>
      <c r="J183" s="164">
        <f t="shared" si="95"/>
        <v>0</v>
      </c>
      <c r="K183" s="164">
        <f t="shared" si="95"/>
        <v>0</v>
      </c>
      <c r="L183" s="164">
        <f t="shared" si="95"/>
        <v>0</v>
      </c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</row>
    <row r="184" spans="1:33" ht="14.25" customHeight="1">
      <c r="A184" s="77" t="s">
        <v>368</v>
      </c>
      <c r="B184" s="154" t="s">
        <v>369</v>
      </c>
      <c r="C184" s="154"/>
      <c r="D184" s="164">
        <f t="shared" si="95"/>
        <v>0</v>
      </c>
      <c r="E184" s="164">
        <f t="shared" si="95"/>
        <v>0</v>
      </c>
      <c r="F184" s="164">
        <f t="shared" si="95"/>
        <v>0</v>
      </c>
      <c r="G184" s="164">
        <f t="shared" si="95"/>
        <v>0</v>
      </c>
      <c r="H184" s="164">
        <f t="shared" si="95"/>
        <v>0</v>
      </c>
      <c r="I184" s="164">
        <f t="shared" si="95"/>
        <v>0</v>
      </c>
      <c r="J184" s="164">
        <f t="shared" si="95"/>
        <v>0</v>
      </c>
      <c r="K184" s="164">
        <f t="shared" si="95"/>
        <v>0</v>
      </c>
      <c r="L184" s="164">
        <f t="shared" si="95"/>
        <v>0</v>
      </c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</row>
    <row r="185" spans="1:33" ht="14.25" customHeight="1">
      <c r="A185" s="77" t="s">
        <v>370</v>
      </c>
      <c r="B185" s="154" t="s">
        <v>371</v>
      </c>
      <c r="C185" s="154"/>
      <c r="D185" s="164">
        <f t="shared" si="95"/>
        <v>0</v>
      </c>
      <c r="E185" s="164">
        <f t="shared" si="95"/>
        <v>0</v>
      </c>
      <c r="F185" s="164">
        <f t="shared" si="95"/>
        <v>0</v>
      </c>
      <c r="G185" s="164">
        <f t="shared" si="95"/>
        <v>0</v>
      </c>
      <c r="H185" s="164">
        <f t="shared" si="95"/>
        <v>0</v>
      </c>
      <c r="I185" s="164">
        <f t="shared" si="95"/>
        <v>0</v>
      </c>
      <c r="J185" s="164">
        <f t="shared" si="95"/>
        <v>0</v>
      </c>
      <c r="K185" s="164">
        <f t="shared" si="95"/>
        <v>0</v>
      </c>
      <c r="L185" s="164">
        <f t="shared" si="95"/>
        <v>0</v>
      </c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</row>
    <row r="186" spans="1:33" ht="17.25" customHeight="1">
      <c r="A186" s="189" t="s">
        <v>372</v>
      </c>
      <c r="B186" s="190" t="s">
        <v>373</v>
      </c>
      <c r="C186" s="190"/>
      <c r="D186" s="191">
        <f t="shared" si="95"/>
        <v>0</v>
      </c>
      <c r="E186" s="191">
        <f t="shared" si="95"/>
        <v>37902</v>
      </c>
      <c r="F186" s="191">
        <f>F437</f>
        <v>0</v>
      </c>
      <c r="G186" s="191">
        <f t="shared" si="95"/>
        <v>0</v>
      </c>
      <c r="H186" s="191">
        <f t="shared" si="95"/>
        <v>0</v>
      </c>
      <c r="I186" s="191">
        <f>I437</f>
        <v>0</v>
      </c>
      <c r="J186" s="191">
        <f t="shared" si="95"/>
        <v>0</v>
      </c>
      <c r="K186" s="191">
        <f t="shared" si="95"/>
        <v>0</v>
      </c>
      <c r="L186" s="192">
        <f>L437</f>
        <v>0</v>
      </c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</row>
    <row r="187" spans="1:33" ht="12.75" customHeight="1">
      <c r="A187" s="77" t="s">
        <v>366</v>
      </c>
      <c r="B187" s="154" t="s">
        <v>374</v>
      </c>
      <c r="C187" s="154"/>
      <c r="D187" s="164">
        <f t="shared" si="95"/>
        <v>0</v>
      </c>
      <c r="E187" s="164">
        <f t="shared" si="95"/>
        <v>0</v>
      </c>
      <c r="F187" s="164">
        <f t="shared" si="95"/>
        <v>0</v>
      </c>
      <c r="G187" s="164">
        <f t="shared" si="95"/>
        <v>0</v>
      </c>
      <c r="H187" s="164">
        <f t="shared" si="95"/>
        <v>0</v>
      </c>
      <c r="I187" s="164">
        <f t="shared" si="95"/>
        <v>0</v>
      </c>
      <c r="J187" s="164">
        <f t="shared" si="95"/>
        <v>0</v>
      </c>
      <c r="K187" s="164">
        <f t="shared" si="95"/>
        <v>0</v>
      </c>
      <c r="L187" s="164">
        <f t="shared" si="95"/>
        <v>0</v>
      </c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</row>
    <row r="188" spans="1:33" ht="12.75" customHeight="1">
      <c r="A188" s="77" t="s">
        <v>368</v>
      </c>
      <c r="B188" s="154" t="s">
        <v>375</v>
      </c>
      <c r="C188" s="154"/>
      <c r="D188" s="178">
        <f t="shared" si="95"/>
        <v>0</v>
      </c>
      <c r="E188" s="178">
        <f t="shared" si="95"/>
        <v>37902</v>
      </c>
      <c r="F188" s="178">
        <f t="shared" si="95"/>
        <v>0</v>
      </c>
      <c r="G188" s="178">
        <f t="shared" si="95"/>
        <v>0</v>
      </c>
      <c r="H188" s="178">
        <f t="shared" si="95"/>
        <v>0</v>
      </c>
      <c r="I188" s="178">
        <f t="shared" si="95"/>
        <v>0</v>
      </c>
      <c r="J188" s="178">
        <f t="shared" si="95"/>
        <v>0</v>
      </c>
      <c r="K188" s="178">
        <f t="shared" si="95"/>
        <v>0</v>
      </c>
      <c r="L188" s="178">
        <f t="shared" si="95"/>
        <v>0</v>
      </c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</row>
    <row r="189" spans="1:33" ht="12.75" customHeight="1">
      <c r="A189" s="77" t="s">
        <v>370</v>
      </c>
      <c r="B189" s="154" t="s">
        <v>376</v>
      </c>
      <c r="C189" s="154"/>
      <c r="D189" s="164">
        <f t="shared" si="95"/>
        <v>0</v>
      </c>
      <c r="E189" s="164">
        <f t="shared" si="95"/>
        <v>0</v>
      </c>
      <c r="F189" s="164">
        <f t="shared" si="95"/>
        <v>0</v>
      </c>
      <c r="G189" s="164">
        <f t="shared" si="95"/>
        <v>0</v>
      </c>
      <c r="H189" s="164">
        <f t="shared" si="95"/>
        <v>0</v>
      </c>
      <c r="I189" s="164">
        <f t="shared" si="95"/>
        <v>0</v>
      </c>
      <c r="J189" s="164">
        <f t="shared" si="95"/>
        <v>0</v>
      </c>
      <c r="K189" s="164">
        <f t="shared" si="95"/>
        <v>0</v>
      </c>
      <c r="L189" s="164">
        <f t="shared" si="95"/>
        <v>0</v>
      </c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</row>
    <row r="190" spans="1:33" ht="25.5" hidden="1">
      <c r="A190" s="189" t="s">
        <v>377</v>
      </c>
      <c r="B190" s="190" t="s">
        <v>378</v>
      </c>
      <c r="C190" s="190"/>
      <c r="D190" s="191">
        <f t="shared" si="95"/>
        <v>0</v>
      </c>
      <c r="E190" s="191">
        <f t="shared" si="95"/>
        <v>0</v>
      </c>
      <c r="F190" s="191">
        <f ca="1">F441</f>
        <v>0</v>
      </c>
      <c r="G190" s="191">
        <f t="shared" si="95"/>
        <v>0</v>
      </c>
      <c r="H190" s="191">
        <f t="shared" si="95"/>
        <v>0</v>
      </c>
      <c r="I190" s="191">
        <f ca="1">I441</f>
        <v>0</v>
      </c>
      <c r="J190" s="191">
        <f t="shared" si="95"/>
        <v>0</v>
      </c>
      <c r="K190" s="191">
        <f t="shared" si="95"/>
        <v>0</v>
      </c>
      <c r="L190" s="192">
        <f ca="1">L441</f>
        <v>0</v>
      </c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</row>
    <row r="191" spans="1:33" hidden="1">
      <c r="A191" s="77" t="s">
        <v>366</v>
      </c>
      <c r="B191" s="154" t="s">
        <v>379</v>
      </c>
      <c r="C191" s="154"/>
      <c r="D191" s="164">
        <f t="shared" si="95"/>
        <v>0</v>
      </c>
      <c r="E191" s="164">
        <f t="shared" si="95"/>
        <v>0</v>
      </c>
      <c r="F191" s="193">
        <f>H191+I191</f>
        <v>0</v>
      </c>
      <c r="G191" s="164">
        <f t="shared" si="95"/>
        <v>0</v>
      </c>
      <c r="H191" s="164">
        <f t="shared" si="95"/>
        <v>0</v>
      </c>
      <c r="I191" s="194">
        <f>J191</f>
        <v>0</v>
      </c>
      <c r="J191" s="164">
        <f t="shared" si="95"/>
        <v>0</v>
      </c>
      <c r="K191" s="164">
        <f t="shared" si="95"/>
        <v>0</v>
      </c>
      <c r="L191" s="152">
        <f>F191-J191-K191</f>
        <v>0</v>
      </c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</row>
    <row r="192" spans="1:33" ht="12.75" hidden="1" customHeight="1">
      <c r="A192" s="77" t="s">
        <v>368</v>
      </c>
      <c r="B192" s="154" t="s">
        <v>380</v>
      </c>
      <c r="C192" s="154"/>
      <c r="D192" s="164">
        <f t="shared" si="95"/>
        <v>0</v>
      </c>
      <c r="E192" s="164">
        <f t="shared" si="95"/>
        <v>0</v>
      </c>
      <c r="F192" s="193">
        <f>H192+I192</f>
        <v>0</v>
      </c>
      <c r="G192" s="164">
        <f t="shared" si="95"/>
        <v>0</v>
      </c>
      <c r="H192" s="164">
        <f t="shared" si="95"/>
        <v>0</v>
      </c>
      <c r="I192" s="194">
        <f>J192</f>
        <v>0</v>
      </c>
      <c r="J192" s="164">
        <f t="shared" si="95"/>
        <v>0</v>
      </c>
      <c r="K192" s="164">
        <f t="shared" si="95"/>
        <v>0</v>
      </c>
      <c r="L192" s="152">
        <f>F192-J192-K192</f>
        <v>0</v>
      </c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</row>
    <row r="193" spans="1:33" ht="12.75" hidden="1" customHeight="1">
      <c r="A193" s="77" t="s">
        <v>370</v>
      </c>
      <c r="B193" s="154" t="s">
        <v>381</v>
      </c>
      <c r="C193" s="154"/>
      <c r="D193" s="164">
        <f t="shared" si="95"/>
        <v>0</v>
      </c>
      <c r="E193" s="164">
        <f t="shared" si="95"/>
        <v>0</v>
      </c>
      <c r="F193" s="193">
        <f>H193+I193</f>
        <v>0</v>
      </c>
      <c r="G193" s="164">
        <f t="shared" si="95"/>
        <v>0</v>
      </c>
      <c r="H193" s="164">
        <f t="shared" si="95"/>
        <v>0</v>
      </c>
      <c r="I193" s="194">
        <f>J193</f>
        <v>0</v>
      </c>
      <c r="J193" s="164">
        <f t="shared" si="95"/>
        <v>0</v>
      </c>
      <c r="K193" s="164">
        <f t="shared" si="95"/>
        <v>0</v>
      </c>
      <c r="L193" s="152">
        <f>F193-J193-K193</f>
        <v>0</v>
      </c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</row>
    <row r="194" spans="1:33" ht="26.25" hidden="1" customHeight="1">
      <c r="A194" s="189" t="s">
        <v>382</v>
      </c>
      <c r="B194" s="190" t="s">
        <v>383</v>
      </c>
      <c r="C194" s="190"/>
      <c r="D194" s="191">
        <f t="shared" si="95"/>
        <v>0</v>
      </c>
      <c r="E194" s="191">
        <f t="shared" si="95"/>
        <v>0</v>
      </c>
      <c r="F194" s="191">
        <f ca="1">F445</f>
        <v>0</v>
      </c>
      <c r="G194" s="191">
        <f t="shared" si="95"/>
        <v>0</v>
      </c>
      <c r="H194" s="191">
        <f t="shared" si="95"/>
        <v>0</v>
      </c>
      <c r="I194" s="191">
        <f ca="1">I445</f>
        <v>0</v>
      </c>
      <c r="J194" s="191">
        <f t="shared" si="95"/>
        <v>0</v>
      </c>
      <c r="K194" s="191">
        <f t="shared" si="95"/>
        <v>0</v>
      </c>
      <c r="L194" s="192">
        <f ca="1">L445</f>
        <v>0</v>
      </c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</row>
    <row r="195" spans="1:33" ht="19.5" hidden="1" customHeight="1">
      <c r="A195" s="77" t="s">
        <v>366</v>
      </c>
      <c r="B195" s="154" t="s">
        <v>384</v>
      </c>
      <c r="C195" s="154"/>
      <c r="D195" s="164">
        <f t="shared" si="95"/>
        <v>0</v>
      </c>
      <c r="E195" s="164">
        <f t="shared" si="95"/>
        <v>0</v>
      </c>
      <c r="F195" s="193">
        <f>H195+I195</f>
        <v>0</v>
      </c>
      <c r="G195" s="164">
        <f t="shared" si="95"/>
        <v>0</v>
      </c>
      <c r="H195" s="164">
        <f t="shared" si="95"/>
        <v>0</v>
      </c>
      <c r="I195" s="194">
        <f>J195</f>
        <v>0</v>
      </c>
      <c r="J195" s="164">
        <f t="shared" si="95"/>
        <v>0</v>
      </c>
      <c r="K195" s="164">
        <f t="shared" si="95"/>
        <v>0</v>
      </c>
      <c r="L195" s="152">
        <f>F195-J195-K195</f>
        <v>0</v>
      </c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</row>
    <row r="196" spans="1:33" ht="15" hidden="1" customHeight="1">
      <c r="A196" s="77" t="s">
        <v>368</v>
      </c>
      <c r="B196" s="154" t="s">
        <v>385</v>
      </c>
      <c r="C196" s="154"/>
      <c r="D196" s="164">
        <f t="shared" si="95"/>
        <v>0</v>
      </c>
      <c r="E196" s="164">
        <f t="shared" si="95"/>
        <v>0</v>
      </c>
      <c r="F196" s="193">
        <f>H196+I196</f>
        <v>0</v>
      </c>
      <c r="G196" s="164">
        <f t="shared" si="95"/>
        <v>0</v>
      </c>
      <c r="H196" s="164">
        <f t="shared" si="95"/>
        <v>0</v>
      </c>
      <c r="I196" s="194">
        <f>J196</f>
        <v>0</v>
      </c>
      <c r="J196" s="164">
        <f t="shared" si="95"/>
        <v>0</v>
      </c>
      <c r="K196" s="164">
        <f t="shared" si="95"/>
        <v>0</v>
      </c>
      <c r="L196" s="152">
        <f>F196-J196-K196</f>
        <v>0</v>
      </c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</row>
    <row r="197" spans="1:33" ht="15" hidden="1" customHeight="1">
      <c r="A197" s="77" t="s">
        <v>370</v>
      </c>
      <c r="B197" s="154" t="s">
        <v>386</v>
      </c>
      <c r="C197" s="154"/>
      <c r="D197" s="164">
        <f t="shared" si="95"/>
        <v>0</v>
      </c>
      <c r="E197" s="164">
        <f t="shared" si="95"/>
        <v>0</v>
      </c>
      <c r="F197" s="193">
        <f>H197+I197</f>
        <v>0</v>
      </c>
      <c r="G197" s="164">
        <f t="shared" si="95"/>
        <v>0</v>
      </c>
      <c r="H197" s="164">
        <f t="shared" si="95"/>
        <v>0</v>
      </c>
      <c r="I197" s="194">
        <f>J197</f>
        <v>0</v>
      </c>
      <c r="J197" s="164">
        <f t="shared" si="95"/>
        <v>0</v>
      </c>
      <c r="K197" s="164">
        <f t="shared" si="95"/>
        <v>0</v>
      </c>
      <c r="L197" s="152">
        <f>F197-J197-K197</f>
        <v>0</v>
      </c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</row>
    <row r="198" spans="1:33" ht="25.5" hidden="1" customHeight="1">
      <c r="A198" s="189" t="s">
        <v>387</v>
      </c>
      <c r="B198" s="190" t="s">
        <v>388</v>
      </c>
      <c r="C198" s="190"/>
      <c r="D198" s="191">
        <f t="shared" ref="D198:L213" si="96">D449</f>
        <v>0</v>
      </c>
      <c r="E198" s="191">
        <f t="shared" si="96"/>
        <v>0</v>
      </c>
      <c r="F198" s="191">
        <f ca="1">F449</f>
        <v>0</v>
      </c>
      <c r="G198" s="191">
        <f t="shared" ref="G198:H213" si="97">G449</f>
        <v>0</v>
      </c>
      <c r="H198" s="191">
        <f t="shared" si="97"/>
        <v>0</v>
      </c>
      <c r="I198" s="191">
        <f ca="1">I449</f>
        <v>0</v>
      </c>
      <c r="J198" s="191">
        <f t="shared" ref="J198:K213" si="98">J449</f>
        <v>0</v>
      </c>
      <c r="K198" s="191">
        <f t="shared" si="98"/>
        <v>0</v>
      </c>
      <c r="L198" s="192">
        <f ca="1">L449</f>
        <v>0</v>
      </c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</row>
    <row r="199" spans="1:33" ht="15" hidden="1" customHeight="1">
      <c r="A199" s="77" t="s">
        <v>366</v>
      </c>
      <c r="B199" s="154" t="s">
        <v>389</v>
      </c>
      <c r="C199" s="154"/>
      <c r="D199" s="164">
        <f t="shared" si="96"/>
        <v>0</v>
      </c>
      <c r="E199" s="164">
        <f t="shared" si="96"/>
        <v>0</v>
      </c>
      <c r="F199" s="193">
        <f>H199+I199</f>
        <v>0</v>
      </c>
      <c r="G199" s="164">
        <f t="shared" si="97"/>
        <v>0</v>
      </c>
      <c r="H199" s="164">
        <f t="shared" si="97"/>
        <v>0</v>
      </c>
      <c r="I199" s="194">
        <f>J199</f>
        <v>0</v>
      </c>
      <c r="J199" s="164">
        <f t="shared" si="98"/>
        <v>0</v>
      </c>
      <c r="K199" s="164">
        <f t="shared" si="98"/>
        <v>0</v>
      </c>
      <c r="L199" s="152">
        <f>F199-J199-K199</f>
        <v>0</v>
      </c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</row>
    <row r="200" spans="1:33" ht="15" hidden="1" customHeight="1">
      <c r="A200" s="77" t="s">
        <v>368</v>
      </c>
      <c r="B200" s="154" t="s">
        <v>390</v>
      </c>
      <c r="C200" s="154"/>
      <c r="D200" s="164">
        <f t="shared" si="96"/>
        <v>0</v>
      </c>
      <c r="E200" s="164">
        <f t="shared" si="96"/>
        <v>0</v>
      </c>
      <c r="F200" s="193">
        <f>H200+I200</f>
        <v>0</v>
      </c>
      <c r="G200" s="164">
        <f t="shared" si="97"/>
        <v>0</v>
      </c>
      <c r="H200" s="164">
        <f t="shared" si="97"/>
        <v>0</v>
      </c>
      <c r="I200" s="194">
        <f>J200</f>
        <v>0</v>
      </c>
      <c r="J200" s="164">
        <f t="shared" si="98"/>
        <v>0</v>
      </c>
      <c r="K200" s="164">
        <f t="shared" si="98"/>
        <v>0</v>
      </c>
      <c r="L200" s="152">
        <f>F200-J200-K200</f>
        <v>0</v>
      </c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</row>
    <row r="201" spans="1:33" ht="15" hidden="1" customHeight="1">
      <c r="A201" s="77" t="s">
        <v>370</v>
      </c>
      <c r="B201" s="154" t="s">
        <v>391</v>
      </c>
      <c r="C201" s="154"/>
      <c r="D201" s="164">
        <f t="shared" si="96"/>
        <v>0</v>
      </c>
      <c r="E201" s="164">
        <f t="shared" si="96"/>
        <v>0</v>
      </c>
      <c r="F201" s="193">
        <f>H201+I201</f>
        <v>0</v>
      </c>
      <c r="G201" s="164">
        <f t="shared" si="97"/>
        <v>0</v>
      </c>
      <c r="H201" s="164">
        <f t="shared" si="97"/>
        <v>0</v>
      </c>
      <c r="I201" s="194">
        <f>J201</f>
        <v>0</v>
      </c>
      <c r="J201" s="164">
        <f t="shared" si="98"/>
        <v>0</v>
      </c>
      <c r="K201" s="164">
        <f t="shared" si="98"/>
        <v>0</v>
      </c>
      <c r="L201" s="152">
        <f>F201-J201-K201</f>
        <v>0</v>
      </c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</row>
    <row r="202" spans="1:33" ht="27.75" hidden="1" customHeight="1">
      <c r="A202" s="189" t="s">
        <v>392</v>
      </c>
      <c r="B202" s="190" t="s">
        <v>393</v>
      </c>
      <c r="C202" s="190"/>
      <c r="D202" s="191">
        <f t="shared" si="96"/>
        <v>0</v>
      </c>
      <c r="E202" s="191">
        <f t="shared" si="96"/>
        <v>0</v>
      </c>
      <c r="F202" s="191">
        <f ca="1">F453</f>
        <v>0</v>
      </c>
      <c r="G202" s="191">
        <f t="shared" si="97"/>
        <v>0</v>
      </c>
      <c r="H202" s="191">
        <f t="shared" si="97"/>
        <v>0</v>
      </c>
      <c r="I202" s="191">
        <f ca="1">I453</f>
        <v>0</v>
      </c>
      <c r="J202" s="191">
        <f t="shared" si="98"/>
        <v>0</v>
      </c>
      <c r="K202" s="191">
        <f t="shared" si="98"/>
        <v>0</v>
      </c>
      <c r="L202" s="192">
        <f ca="1">L453</f>
        <v>0</v>
      </c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</row>
    <row r="203" spans="1:33" ht="18" hidden="1" customHeight="1">
      <c r="A203" s="77" t="s">
        <v>366</v>
      </c>
      <c r="B203" s="154" t="s">
        <v>394</v>
      </c>
      <c r="C203" s="154"/>
      <c r="D203" s="164">
        <f t="shared" si="96"/>
        <v>0</v>
      </c>
      <c r="E203" s="164">
        <f t="shared" si="96"/>
        <v>0</v>
      </c>
      <c r="F203" s="193">
        <f>H203+I203</f>
        <v>0</v>
      </c>
      <c r="G203" s="164">
        <f t="shared" si="97"/>
        <v>0</v>
      </c>
      <c r="H203" s="164">
        <f t="shared" si="97"/>
        <v>0</v>
      </c>
      <c r="I203" s="194">
        <f>J203</f>
        <v>0</v>
      </c>
      <c r="J203" s="164">
        <f t="shared" si="98"/>
        <v>0</v>
      </c>
      <c r="K203" s="164">
        <f t="shared" si="98"/>
        <v>0</v>
      </c>
      <c r="L203" s="152">
        <f>F203-J203-K203</f>
        <v>0</v>
      </c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</row>
    <row r="204" spans="1:33" ht="15.75" hidden="1" customHeight="1">
      <c r="A204" s="77" t="s">
        <v>368</v>
      </c>
      <c r="B204" s="154" t="s">
        <v>395</v>
      </c>
      <c r="C204" s="154"/>
      <c r="D204" s="164">
        <f t="shared" si="96"/>
        <v>0</v>
      </c>
      <c r="E204" s="164">
        <f t="shared" si="96"/>
        <v>0</v>
      </c>
      <c r="F204" s="193">
        <f>H204+I204</f>
        <v>0</v>
      </c>
      <c r="G204" s="164">
        <f t="shared" si="97"/>
        <v>0</v>
      </c>
      <c r="H204" s="164">
        <f t="shared" si="97"/>
        <v>0</v>
      </c>
      <c r="I204" s="194">
        <f>J204</f>
        <v>0</v>
      </c>
      <c r="J204" s="164">
        <f t="shared" si="98"/>
        <v>0</v>
      </c>
      <c r="K204" s="164">
        <f t="shared" si="98"/>
        <v>0</v>
      </c>
      <c r="L204" s="152">
        <f>F204-J204-K204</f>
        <v>0</v>
      </c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</row>
    <row r="205" spans="1:33" ht="19.5" hidden="1" customHeight="1">
      <c r="A205" s="77" t="s">
        <v>370</v>
      </c>
      <c r="B205" s="154" t="s">
        <v>396</v>
      </c>
      <c r="C205" s="154"/>
      <c r="D205" s="164">
        <f t="shared" si="96"/>
        <v>0</v>
      </c>
      <c r="E205" s="164">
        <f t="shared" si="96"/>
        <v>0</v>
      </c>
      <c r="F205" s="193">
        <f>H205+I205</f>
        <v>0</v>
      </c>
      <c r="G205" s="164">
        <f t="shared" si="97"/>
        <v>0</v>
      </c>
      <c r="H205" s="164">
        <f t="shared" si="97"/>
        <v>0</v>
      </c>
      <c r="I205" s="194">
        <f>J205</f>
        <v>0</v>
      </c>
      <c r="J205" s="164">
        <f t="shared" si="98"/>
        <v>0</v>
      </c>
      <c r="K205" s="164">
        <f t="shared" si="98"/>
        <v>0</v>
      </c>
      <c r="L205" s="152">
        <f>F205-J205-K205</f>
        <v>0</v>
      </c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</row>
    <row r="206" spans="1:33" ht="27.75" hidden="1" customHeight="1">
      <c r="A206" s="189" t="s">
        <v>397</v>
      </c>
      <c r="B206" s="190" t="s">
        <v>398</v>
      </c>
      <c r="C206" s="190"/>
      <c r="D206" s="191">
        <f t="shared" si="96"/>
        <v>0</v>
      </c>
      <c r="E206" s="191">
        <f t="shared" si="96"/>
        <v>0</v>
      </c>
      <c r="F206" s="191">
        <f>F457</f>
        <v>0</v>
      </c>
      <c r="G206" s="191">
        <f t="shared" si="97"/>
        <v>0</v>
      </c>
      <c r="H206" s="191">
        <f t="shared" si="97"/>
        <v>0</v>
      </c>
      <c r="I206" s="191">
        <f>I457</f>
        <v>0</v>
      </c>
      <c r="J206" s="191">
        <f t="shared" si="98"/>
        <v>0</v>
      </c>
      <c r="K206" s="191">
        <f t="shared" si="98"/>
        <v>0</v>
      </c>
      <c r="L206" s="192">
        <f>L457</f>
        <v>0</v>
      </c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</row>
    <row r="207" spans="1:33" ht="17.25" hidden="1" customHeight="1">
      <c r="A207" s="77" t="s">
        <v>366</v>
      </c>
      <c r="B207" s="154" t="s">
        <v>399</v>
      </c>
      <c r="C207" s="154"/>
      <c r="D207" s="164">
        <f t="shared" si="96"/>
        <v>0</v>
      </c>
      <c r="E207" s="164">
        <f t="shared" si="96"/>
        <v>0</v>
      </c>
      <c r="F207" s="164">
        <f t="shared" si="96"/>
        <v>0</v>
      </c>
      <c r="G207" s="164">
        <f t="shared" si="96"/>
        <v>0</v>
      </c>
      <c r="H207" s="164">
        <f t="shared" si="96"/>
        <v>0</v>
      </c>
      <c r="I207" s="164">
        <f t="shared" si="96"/>
        <v>0</v>
      </c>
      <c r="J207" s="164">
        <f t="shared" si="96"/>
        <v>0</v>
      </c>
      <c r="K207" s="164">
        <f t="shared" si="96"/>
        <v>0</v>
      </c>
      <c r="L207" s="164">
        <f t="shared" si="96"/>
        <v>0</v>
      </c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</row>
    <row r="208" spans="1:33" ht="17.25" hidden="1" customHeight="1">
      <c r="A208" s="77" t="s">
        <v>368</v>
      </c>
      <c r="B208" s="154" t="s">
        <v>400</v>
      </c>
      <c r="C208" s="154"/>
      <c r="D208" s="164">
        <f t="shared" si="96"/>
        <v>0</v>
      </c>
      <c r="E208" s="164">
        <f t="shared" si="96"/>
        <v>0</v>
      </c>
      <c r="F208" s="164">
        <f t="shared" si="96"/>
        <v>0</v>
      </c>
      <c r="G208" s="164">
        <f t="shared" si="96"/>
        <v>0</v>
      </c>
      <c r="H208" s="164">
        <f t="shared" si="96"/>
        <v>0</v>
      </c>
      <c r="I208" s="164">
        <f t="shared" si="96"/>
        <v>0</v>
      </c>
      <c r="J208" s="164">
        <f t="shared" si="96"/>
        <v>0</v>
      </c>
      <c r="K208" s="164">
        <f t="shared" si="96"/>
        <v>0</v>
      </c>
      <c r="L208" s="164">
        <f t="shared" si="96"/>
        <v>0</v>
      </c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</row>
    <row r="209" spans="1:33" hidden="1">
      <c r="A209" s="77" t="s">
        <v>370</v>
      </c>
      <c r="B209" s="154" t="s">
        <v>401</v>
      </c>
      <c r="C209" s="154"/>
      <c r="D209" s="164">
        <f t="shared" si="96"/>
        <v>0</v>
      </c>
      <c r="E209" s="164">
        <f t="shared" si="96"/>
        <v>0</v>
      </c>
      <c r="F209" s="164">
        <f t="shared" si="96"/>
        <v>0</v>
      </c>
      <c r="G209" s="164">
        <f t="shared" si="96"/>
        <v>0</v>
      </c>
      <c r="H209" s="164">
        <f t="shared" si="96"/>
        <v>0</v>
      </c>
      <c r="I209" s="164">
        <f t="shared" si="96"/>
        <v>0</v>
      </c>
      <c r="J209" s="164">
        <f t="shared" si="96"/>
        <v>0</v>
      </c>
      <c r="K209" s="164">
        <f t="shared" si="96"/>
        <v>0</v>
      </c>
      <c r="L209" s="164">
        <f t="shared" si="96"/>
        <v>0</v>
      </c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</row>
    <row r="210" spans="1:33" ht="27.75" hidden="1" customHeight="1">
      <c r="A210" s="189" t="s">
        <v>402</v>
      </c>
      <c r="B210" s="190" t="s">
        <v>403</v>
      </c>
      <c r="C210" s="190"/>
      <c r="D210" s="191">
        <f t="shared" si="96"/>
        <v>0</v>
      </c>
      <c r="E210" s="191">
        <f t="shared" si="96"/>
        <v>0</v>
      </c>
      <c r="F210" s="191">
        <f>F461</f>
        <v>0</v>
      </c>
      <c r="G210" s="191">
        <f t="shared" si="97"/>
        <v>0</v>
      </c>
      <c r="H210" s="191">
        <f t="shared" si="97"/>
        <v>0</v>
      </c>
      <c r="I210" s="191">
        <f>I461</f>
        <v>0</v>
      </c>
      <c r="J210" s="191">
        <f t="shared" si="98"/>
        <v>0</v>
      </c>
      <c r="K210" s="191">
        <f t="shared" si="98"/>
        <v>0</v>
      </c>
      <c r="L210" s="192">
        <f>L461</f>
        <v>0</v>
      </c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</row>
    <row r="211" spans="1:33" ht="17.25" hidden="1" customHeight="1">
      <c r="A211" s="77" t="s">
        <v>366</v>
      </c>
      <c r="B211" s="154" t="s">
        <v>404</v>
      </c>
      <c r="C211" s="154"/>
      <c r="D211" s="164">
        <f t="shared" si="96"/>
        <v>0</v>
      </c>
      <c r="E211" s="164">
        <f t="shared" si="96"/>
        <v>0</v>
      </c>
      <c r="F211" s="193">
        <f>H211+I211</f>
        <v>0</v>
      </c>
      <c r="G211" s="164">
        <f t="shared" si="97"/>
        <v>0</v>
      </c>
      <c r="H211" s="164">
        <f t="shared" si="97"/>
        <v>0</v>
      </c>
      <c r="I211" s="194">
        <f>J211</f>
        <v>0</v>
      </c>
      <c r="J211" s="164">
        <f t="shared" si="98"/>
        <v>0</v>
      </c>
      <c r="K211" s="164">
        <f t="shared" si="98"/>
        <v>0</v>
      </c>
      <c r="L211" s="152">
        <f>F211-J211-K211</f>
        <v>0</v>
      </c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</row>
    <row r="212" spans="1:33" ht="17.25" hidden="1" customHeight="1">
      <c r="A212" s="77" t="s">
        <v>368</v>
      </c>
      <c r="B212" s="154" t="s">
        <v>405</v>
      </c>
      <c r="C212" s="154"/>
      <c r="D212" s="164">
        <f t="shared" si="96"/>
        <v>0</v>
      </c>
      <c r="E212" s="164">
        <f t="shared" si="96"/>
        <v>0</v>
      </c>
      <c r="F212" s="193">
        <f>H212+I212</f>
        <v>0</v>
      </c>
      <c r="G212" s="164">
        <f t="shared" si="97"/>
        <v>0</v>
      </c>
      <c r="H212" s="164">
        <f t="shared" si="97"/>
        <v>0</v>
      </c>
      <c r="I212" s="194">
        <f>J212</f>
        <v>0</v>
      </c>
      <c r="J212" s="164">
        <f t="shared" si="98"/>
        <v>0</v>
      </c>
      <c r="K212" s="164">
        <f t="shared" si="98"/>
        <v>0</v>
      </c>
      <c r="L212" s="152">
        <f>F212-J212-K212</f>
        <v>0</v>
      </c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</row>
    <row r="213" spans="1:33" ht="20.25" hidden="1" customHeight="1">
      <c r="A213" s="77" t="s">
        <v>370</v>
      </c>
      <c r="B213" s="154" t="s">
        <v>406</v>
      </c>
      <c r="C213" s="154"/>
      <c r="D213" s="164">
        <f t="shared" si="96"/>
        <v>0</v>
      </c>
      <c r="E213" s="164">
        <f t="shared" si="96"/>
        <v>0</v>
      </c>
      <c r="F213" s="193">
        <f>H213+I213</f>
        <v>0</v>
      </c>
      <c r="G213" s="164">
        <f t="shared" si="97"/>
        <v>0</v>
      </c>
      <c r="H213" s="164">
        <f t="shared" si="97"/>
        <v>0</v>
      </c>
      <c r="I213" s="194">
        <f>J213</f>
        <v>0</v>
      </c>
      <c r="J213" s="164">
        <f t="shared" si="98"/>
        <v>0</v>
      </c>
      <c r="K213" s="164">
        <f t="shared" si="98"/>
        <v>0</v>
      </c>
      <c r="L213" s="152">
        <f>F213-J213-K213</f>
        <v>0</v>
      </c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</row>
    <row r="214" spans="1:33" ht="25.5" hidden="1" customHeight="1">
      <c r="A214" s="189" t="s">
        <v>407</v>
      </c>
      <c r="B214" s="190" t="s">
        <v>408</v>
      </c>
      <c r="C214" s="190"/>
      <c r="D214" s="191">
        <f t="shared" ref="D214:E225" si="99">D465</f>
        <v>0</v>
      </c>
      <c r="E214" s="191">
        <f t="shared" si="99"/>
        <v>0</v>
      </c>
      <c r="F214" s="191">
        <f>F465</f>
        <v>0</v>
      </c>
      <c r="G214" s="191">
        <f t="shared" ref="G214:H225" si="100">G465</f>
        <v>0</v>
      </c>
      <c r="H214" s="191">
        <f t="shared" si="100"/>
        <v>0</v>
      </c>
      <c r="I214" s="191">
        <f>I465</f>
        <v>0</v>
      </c>
      <c r="J214" s="191">
        <f t="shared" ref="J214:K225" si="101">J465</f>
        <v>0</v>
      </c>
      <c r="K214" s="191">
        <f t="shared" si="101"/>
        <v>0</v>
      </c>
      <c r="L214" s="192">
        <f>L465</f>
        <v>0</v>
      </c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</row>
    <row r="215" spans="1:33" ht="17.25" hidden="1" customHeight="1">
      <c r="A215" s="77" t="s">
        <v>366</v>
      </c>
      <c r="B215" s="154" t="s">
        <v>409</v>
      </c>
      <c r="C215" s="154"/>
      <c r="D215" s="164">
        <f t="shared" si="99"/>
        <v>0</v>
      </c>
      <c r="E215" s="164">
        <f t="shared" si="99"/>
        <v>0</v>
      </c>
      <c r="F215" s="193">
        <f>H215+I215</f>
        <v>0</v>
      </c>
      <c r="G215" s="164">
        <f t="shared" si="100"/>
        <v>0</v>
      </c>
      <c r="H215" s="164">
        <f t="shared" si="100"/>
        <v>0</v>
      </c>
      <c r="I215" s="194">
        <f>J215</f>
        <v>0</v>
      </c>
      <c r="J215" s="164">
        <f t="shared" si="101"/>
        <v>0</v>
      </c>
      <c r="K215" s="164">
        <f t="shared" si="101"/>
        <v>0</v>
      </c>
      <c r="L215" s="152">
        <f>F215-J215-K215</f>
        <v>0</v>
      </c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</row>
    <row r="216" spans="1:33" ht="17.25" hidden="1" customHeight="1">
      <c r="A216" s="77" t="s">
        <v>368</v>
      </c>
      <c r="B216" s="154" t="s">
        <v>410</v>
      </c>
      <c r="C216" s="154"/>
      <c r="D216" s="164">
        <f t="shared" si="99"/>
        <v>0</v>
      </c>
      <c r="E216" s="164">
        <f t="shared" si="99"/>
        <v>0</v>
      </c>
      <c r="F216" s="193">
        <f>H216+I216</f>
        <v>0</v>
      </c>
      <c r="G216" s="164">
        <f t="shared" si="100"/>
        <v>0</v>
      </c>
      <c r="H216" s="164">
        <f t="shared" si="100"/>
        <v>0</v>
      </c>
      <c r="I216" s="194">
        <f>J216</f>
        <v>0</v>
      </c>
      <c r="J216" s="164">
        <f t="shared" si="101"/>
        <v>0</v>
      </c>
      <c r="K216" s="164">
        <f t="shared" si="101"/>
        <v>0</v>
      </c>
      <c r="L216" s="152">
        <f>F216-J216-K216</f>
        <v>0</v>
      </c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</row>
    <row r="217" spans="1:33" ht="16.5" hidden="1" customHeight="1">
      <c r="A217" s="77" t="s">
        <v>370</v>
      </c>
      <c r="B217" s="154" t="s">
        <v>411</v>
      </c>
      <c r="C217" s="154"/>
      <c r="D217" s="164">
        <f t="shared" si="99"/>
        <v>0</v>
      </c>
      <c r="E217" s="164">
        <f t="shared" si="99"/>
        <v>0</v>
      </c>
      <c r="F217" s="193">
        <f>H217+I217</f>
        <v>0</v>
      </c>
      <c r="G217" s="164">
        <f t="shared" si="100"/>
        <v>0</v>
      </c>
      <c r="H217" s="164">
        <f t="shared" si="100"/>
        <v>0</v>
      </c>
      <c r="I217" s="194">
        <f>J217</f>
        <v>0</v>
      </c>
      <c r="J217" s="164">
        <f t="shared" si="101"/>
        <v>0</v>
      </c>
      <c r="K217" s="164">
        <f t="shared" si="101"/>
        <v>0</v>
      </c>
      <c r="L217" s="152">
        <f>F217-J217-K217</f>
        <v>0</v>
      </c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</row>
    <row r="218" spans="1:33" ht="27" hidden="1" customHeight="1">
      <c r="A218" s="189" t="s">
        <v>412</v>
      </c>
      <c r="B218" s="190" t="s">
        <v>413</v>
      </c>
      <c r="C218" s="190"/>
      <c r="D218" s="191">
        <f t="shared" si="99"/>
        <v>0</v>
      </c>
      <c r="E218" s="191">
        <f t="shared" si="99"/>
        <v>0</v>
      </c>
      <c r="F218" s="191">
        <f>F469</f>
        <v>0</v>
      </c>
      <c r="G218" s="191">
        <f t="shared" si="100"/>
        <v>0</v>
      </c>
      <c r="H218" s="191">
        <f t="shared" si="100"/>
        <v>0</v>
      </c>
      <c r="I218" s="191">
        <f>I469</f>
        <v>0</v>
      </c>
      <c r="J218" s="191">
        <f t="shared" si="101"/>
        <v>0</v>
      </c>
      <c r="K218" s="191">
        <f t="shared" si="101"/>
        <v>0</v>
      </c>
      <c r="L218" s="192">
        <f>L469</f>
        <v>0</v>
      </c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</row>
    <row r="219" spans="1:33" ht="17.25" hidden="1" customHeight="1">
      <c r="A219" s="77" t="s">
        <v>366</v>
      </c>
      <c r="B219" s="154" t="s">
        <v>414</v>
      </c>
      <c r="C219" s="154"/>
      <c r="D219" s="164">
        <f t="shared" si="99"/>
        <v>0</v>
      </c>
      <c r="E219" s="164">
        <f t="shared" si="99"/>
        <v>0</v>
      </c>
      <c r="F219" s="193">
        <f>H219+I219</f>
        <v>0</v>
      </c>
      <c r="G219" s="164">
        <f t="shared" si="100"/>
        <v>0</v>
      </c>
      <c r="H219" s="164">
        <f t="shared" si="100"/>
        <v>0</v>
      </c>
      <c r="I219" s="194">
        <f>J219</f>
        <v>0</v>
      </c>
      <c r="J219" s="164">
        <f t="shared" si="101"/>
        <v>0</v>
      </c>
      <c r="K219" s="164">
        <f t="shared" si="101"/>
        <v>0</v>
      </c>
      <c r="L219" s="152">
        <f>F219-J219-K219</f>
        <v>0</v>
      </c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</row>
    <row r="220" spans="1:33" ht="17.25" hidden="1" customHeight="1">
      <c r="A220" s="77" t="s">
        <v>368</v>
      </c>
      <c r="B220" s="154" t="s">
        <v>415</v>
      </c>
      <c r="C220" s="154"/>
      <c r="D220" s="164">
        <f t="shared" si="99"/>
        <v>0</v>
      </c>
      <c r="E220" s="164">
        <f t="shared" si="99"/>
        <v>0</v>
      </c>
      <c r="F220" s="193">
        <f>H220+I220</f>
        <v>0</v>
      </c>
      <c r="G220" s="164">
        <f t="shared" si="100"/>
        <v>0</v>
      </c>
      <c r="H220" s="164">
        <f t="shared" si="100"/>
        <v>0</v>
      </c>
      <c r="I220" s="194">
        <f>J220</f>
        <v>0</v>
      </c>
      <c r="J220" s="164">
        <f t="shared" si="101"/>
        <v>0</v>
      </c>
      <c r="K220" s="164">
        <f t="shared" si="101"/>
        <v>0</v>
      </c>
      <c r="L220" s="152">
        <f>F220-J220-K220</f>
        <v>0</v>
      </c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</row>
    <row r="221" spans="1:33" ht="24" hidden="1" customHeight="1">
      <c r="A221" s="77" t="s">
        <v>416</v>
      </c>
      <c r="B221" s="154" t="s">
        <v>417</v>
      </c>
      <c r="C221" s="154"/>
      <c r="D221" s="164">
        <f t="shared" si="99"/>
        <v>0</v>
      </c>
      <c r="E221" s="164">
        <f t="shared" si="99"/>
        <v>0</v>
      </c>
      <c r="F221" s="193">
        <f>H221+I221</f>
        <v>0</v>
      </c>
      <c r="G221" s="164">
        <f t="shared" si="100"/>
        <v>0</v>
      </c>
      <c r="H221" s="164">
        <f t="shared" si="100"/>
        <v>0</v>
      </c>
      <c r="I221" s="194">
        <f>J221</f>
        <v>0</v>
      </c>
      <c r="J221" s="164">
        <f t="shared" si="101"/>
        <v>0</v>
      </c>
      <c r="K221" s="164">
        <f t="shared" si="101"/>
        <v>0</v>
      </c>
      <c r="L221" s="152">
        <f>F221-J221-K221</f>
        <v>0</v>
      </c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</row>
    <row r="222" spans="1:33" ht="29.25" hidden="1" customHeight="1">
      <c r="A222" s="189" t="s">
        <v>418</v>
      </c>
      <c r="B222" s="190" t="s">
        <v>419</v>
      </c>
      <c r="C222" s="190"/>
      <c r="D222" s="191">
        <f t="shared" si="99"/>
        <v>0</v>
      </c>
      <c r="E222" s="191">
        <f t="shared" si="99"/>
        <v>0</v>
      </c>
      <c r="F222" s="191">
        <f>F473</f>
        <v>0</v>
      </c>
      <c r="G222" s="191">
        <f t="shared" si="100"/>
        <v>0</v>
      </c>
      <c r="H222" s="191">
        <f t="shared" si="100"/>
        <v>0</v>
      </c>
      <c r="I222" s="191">
        <f>I473</f>
        <v>0</v>
      </c>
      <c r="J222" s="191">
        <f t="shared" si="101"/>
        <v>0</v>
      </c>
      <c r="K222" s="191">
        <f t="shared" si="101"/>
        <v>0</v>
      </c>
      <c r="L222" s="192">
        <f>L473</f>
        <v>0</v>
      </c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</row>
    <row r="223" spans="1:33" ht="17.25" hidden="1" customHeight="1">
      <c r="A223" s="77" t="s">
        <v>366</v>
      </c>
      <c r="B223" s="154" t="s">
        <v>420</v>
      </c>
      <c r="C223" s="154"/>
      <c r="D223" s="164">
        <f t="shared" si="99"/>
        <v>0</v>
      </c>
      <c r="E223" s="164">
        <f t="shared" si="99"/>
        <v>0</v>
      </c>
      <c r="F223" s="193">
        <f>H223+I223</f>
        <v>0</v>
      </c>
      <c r="G223" s="164">
        <f t="shared" si="100"/>
        <v>0</v>
      </c>
      <c r="H223" s="164">
        <f t="shared" si="100"/>
        <v>0</v>
      </c>
      <c r="I223" s="194">
        <f>J223</f>
        <v>0</v>
      </c>
      <c r="J223" s="164">
        <f t="shared" si="101"/>
        <v>0</v>
      </c>
      <c r="K223" s="164">
        <f t="shared" si="101"/>
        <v>0</v>
      </c>
      <c r="L223" s="152">
        <f>F223-J223-K223</f>
        <v>0</v>
      </c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</row>
    <row r="224" spans="1:33" ht="17.25" hidden="1" customHeight="1">
      <c r="A224" s="77" t="s">
        <v>368</v>
      </c>
      <c r="B224" s="154" t="s">
        <v>421</v>
      </c>
      <c r="C224" s="154"/>
      <c r="D224" s="164">
        <f t="shared" si="99"/>
        <v>0</v>
      </c>
      <c r="E224" s="164">
        <f t="shared" si="99"/>
        <v>0</v>
      </c>
      <c r="F224" s="193">
        <f>H224+I224</f>
        <v>0</v>
      </c>
      <c r="G224" s="164">
        <f t="shared" si="100"/>
        <v>0</v>
      </c>
      <c r="H224" s="164">
        <f t="shared" si="100"/>
        <v>0</v>
      </c>
      <c r="I224" s="194">
        <f>J224</f>
        <v>0</v>
      </c>
      <c r="J224" s="164">
        <f t="shared" si="101"/>
        <v>0</v>
      </c>
      <c r="K224" s="164">
        <f t="shared" si="101"/>
        <v>0</v>
      </c>
      <c r="L224" s="152">
        <f>F224-J224-K224</f>
        <v>0</v>
      </c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</row>
    <row r="225" spans="1:33" ht="18.75" hidden="1" customHeight="1">
      <c r="A225" s="57" t="s">
        <v>416</v>
      </c>
      <c r="B225" s="183" t="s">
        <v>422</v>
      </c>
      <c r="C225" s="183"/>
      <c r="D225" s="195">
        <f t="shared" si="99"/>
        <v>0</v>
      </c>
      <c r="E225" s="195">
        <f t="shared" si="99"/>
        <v>0</v>
      </c>
      <c r="F225" s="196">
        <f>H225+I225</f>
        <v>0</v>
      </c>
      <c r="G225" s="195">
        <f t="shared" si="100"/>
        <v>0</v>
      </c>
      <c r="H225" s="195">
        <f t="shared" si="100"/>
        <v>0</v>
      </c>
      <c r="I225" s="197">
        <f>J225</f>
        <v>0</v>
      </c>
      <c r="J225" s="195">
        <f t="shared" si="101"/>
        <v>0</v>
      </c>
      <c r="K225" s="195">
        <f t="shared" si="101"/>
        <v>0</v>
      </c>
      <c r="L225" s="198">
        <f>F225-J225-K225</f>
        <v>0</v>
      </c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</row>
    <row r="226" spans="1:33" ht="35.1" customHeight="1">
      <c r="A226" s="78" t="s">
        <v>423</v>
      </c>
      <c r="B226" s="188" t="s">
        <v>26</v>
      </c>
      <c r="C226" s="188"/>
      <c r="D226" s="145">
        <f t="shared" ref="D226:L226" si="102">D227+D231</f>
        <v>0</v>
      </c>
      <c r="E226" s="145">
        <f t="shared" si="102"/>
        <v>0</v>
      </c>
      <c r="F226" s="145">
        <f t="shared" si="102"/>
        <v>59781</v>
      </c>
      <c r="G226" s="145">
        <f t="shared" si="102"/>
        <v>0</v>
      </c>
      <c r="H226" s="145">
        <f t="shared" si="102"/>
        <v>0</v>
      </c>
      <c r="I226" s="145">
        <f t="shared" si="102"/>
        <v>59781</v>
      </c>
      <c r="J226" s="145">
        <f t="shared" si="102"/>
        <v>59781</v>
      </c>
      <c r="K226" s="145">
        <f t="shared" si="102"/>
        <v>0</v>
      </c>
      <c r="L226" s="145">
        <f t="shared" si="102"/>
        <v>0</v>
      </c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</row>
    <row r="227" spans="1:33" ht="24.95" customHeight="1">
      <c r="A227" s="189" t="s">
        <v>424</v>
      </c>
      <c r="B227" s="190" t="s">
        <v>425</v>
      </c>
      <c r="C227" s="190"/>
      <c r="D227" s="199">
        <f>D228+D229+D230</f>
        <v>0</v>
      </c>
      <c r="E227" s="199">
        <f>E228+E229+E230</f>
        <v>0</v>
      </c>
      <c r="F227" s="193">
        <f>H227+I227</f>
        <v>0</v>
      </c>
      <c r="G227" s="199">
        <f>G228+G229+G230</f>
        <v>0</v>
      </c>
      <c r="H227" s="199">
        <f>H228+H229+H230</f>
        <v>0</v>
      </c>
      <c r="I227" s="199">
        <f>I228+I229+I230</f>
        <v>0</v>
      </c>
      <c r="J227" s="199">
        <f>J228+J229+J230</f>
        <v>0</v>
      </c>
      <c r="K227" s="199">
        <f>K228+K229+K230</f>
        <v>0</v>
      </c>
      <c r="L227" s="200">
        <f>F227-J227-K227</f>
        <v>0</v>
      </c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</row>
    <row r="228" spans="1:33" ht="18.75" hidden="1" customHeight="1">
      <c r="A228" s="77" t="s">
        <v>366</v>
      </c>
      <c r="B228" s="154" t="s">
        <v>426</v>
      </c>
      <c r="C228" s="154"/>
      <c r="D228" s="201">
        <f t="shared" ref="D228:L230" si="103">D479</f>
        <v>0</v>
      </c>
      <c r="E228" s="201">
        <f t="shared" si="103"/>
        <v>0</v>
      </c>
      <c r="F228" s="201">
        <f t="shared" si="103"/>
        <v>0</v>
      </c>
      <c r="G228" s="201">
        <f t="shared" si="103"/>
        <v>0</v>
      </c>
      <c r="H228" s="201">
        <f t="shared" si="103"/>
        <v>0</v>
      </c>
      <c r="I228" s="201">
        <f t="shared" si="103"/>
        <v>0</v>
      </c>
      <c r="J228" s="201">
        <f t="shared" si="103"/>
        <v>0</v>
      </c>
      <c r="K228" s="201">
        <f t="shared" si="103"/>
        <v>0</v>
      </c>
      <c r="L228" s="201">
        <f t="shared" si="103"/>
        <v>0</v>
      </c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</row>
    <row r="229" spans="1:33" ht="18.75" hidden="1" customHeight="1">
      <c r="A229" s="77" t="s">
        <v>368</v>
      </c>
      <c r="B229" s="154" t="s">
        <v>427</v>
      </c>
      <c r="C229" s="154"/>
      <c r="D229" s="201">
        <f t="shared" si="103"/>
        <v>0</v>
      </c>
      <c r="E229" s="201">
        <f t="shared" si="103"/>
        <v>0</v>
      </c>
      <c r="F229" s="201">
        <f t="shared" si="103"/>
        <v>0</v>
      </c>
      <c r="G229" s="201">
        <f t="shared" si="103"/>
        <v>0</v>
      </c>
      <c r="H229" s="201">
        <f t="shared" si="103"/>
        <v>0</v>
      </c>
      <c r="I229" s="201">
        <f t="shared" si="103"/>
        <v>0</v>
      </c>
      <c r="J229" s="201">
        <f t="shared" si="103"/>
        <v>0</v>
      </c>
      <c r="K229" s="201">
        <f t="shared" si="103"/>
        <v>0</v>
      </c>
      <c r="L229" s="201">
        <f t="shared" si="103"/>
        <v>0</v>
      </c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</row>
    <row r="230" spans="1:33" ht="18.75" hidden="1" customHeight="1">
      <c r="A230" s="77" t="s">
        <v>370</v>
      </c>
      <c r="B230" s="154" t="s">
        <v>428</v>
      </c>
      <c r="C230" s="154"/>
      <c r="D230" s="201">
        <f t="shared" si="103"/>
        <v>0</v>
      </c>
      <c r="E230" s="201">
        <f t="shared" si="103"/>
        <v>0</v>
      </c>
      <c r="F230" s="201">
        <f t="shared" si="103"/>
        <v>0</v>
      </c>
      <c r="G230" s="201">
        <f t="shared" si="103"/>
        <v>0</v>
      </c>
      <c r="H230" s="201">
        <f t="shared" si="103"/>
        <v>0</v>
      </c>
      <c r="I230" s="201">
        <f t="shared" si="103"/>
        <v>0</v>
      </c>
      <c r="J230" s="201">
        <f t="shared" si="103"/>
        <v>0</v>
      </c>
      <c r="K230" s="201">
        <f t="shared" si="103"/>
        <v>0</v>
      </c>
      <c r="L230" s="201">
        <f t="shared" si="103"/>
        <v>0</v>
      </c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</row>
    <row r="231" spans="1:33" ht="24.95" customHeight="1">
      <c r="A231" s="189" t="s">
        <v>429</v>
      </c>
      <c r="B231" s="190" t="s">
        <v>430</v>
      </c>
      <c r="C231" s="190"/>
      <c r="D231" s="199">
        <f>D232+D233+D234</f>
        <v>0</v>
      </c>
      <c r="E231" s="199">
        <f>E232+E233+E234</f>
        <v>0</v>
      </c>
      <c r="F231" s="193">
        <f>F232+F233+F234</f>
        <v>59781</v>
      </c>
      <c r="G231" s="193">
        <f t="shared" ref="G231:L231" si="104">G232+G233+G234</f>
        <v>0</v>
      </c>
      <c r="H231" s="193">
        <f t="shared" si="104"/>
        <v>0</v>
      </c>
      <c r="I231" s="193">
        <f t="shared" si="104"/>
        <v>59781</v>
      </c>
      <c r="J231" s="193">
        <f t="shared" si="104"/>
        <v>59781</v>
      </c>
      <c r="K231" s="193">
        <f t="shared" si="104"/>
        <v>0</v>
      </c>
      <c r="L231" s="193">
        <f t="shared" si="104"/>
        <v>0</v>
      </c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</row>
    <row r="232" spans="1:33" ht="18.75" customHeight="1">
      <c r="A232" s="77" t="s">
        <v>366</v>
      </c>
      <c r="B232" s="154" t="s">
        <v>431</v>
      </c>
      <c r="C232" s="154"/>
      <c r="D232" s="202">
        <f t="shared" ref="D232:L234" si="105">D483</f>
        <v>0</v>
      </c>
      <c r="E232" s="202">
        <f t="shared" si="105"/>
        <v>0</v>
      </c>
      <c r="F232" s="202">
        <f t="shared" si="105"/>
        <v>21879</v>
      </c>
      <c r="G232" s="202">
        <f t="shared" si="105"/>
        <v>0</v>
      </c>
      <c r="H232" s="202">
        <f t="shared" si="105"/>
        <v>0</v>
      </c>
      <c r="I232" s="202">
        <f t="shared" si="105"/>
        <v>21879</v>
      </c>
      <c r="J232" s="202">
        <f t="shared" si="105"/>
        <v>21879</v>
      </c>
      <c r="K232" s="202">
        <f t="shared" si="105"/>
        <v>0</v>
      </c>
      <c r="L232" s="202">
        <f t="shared" si="105"/>
        <v>0</v>
      </c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</row>
    <row r="233" spans="1:33" ht="18.75" customHeight="1">
      <c r="A233" s="77" t="s">
        <v>368</v>
      </c>
      <c r="B233" s="154" t="s">
        <v>432</v>
      </c>
      <c r="C233" s="154"/>
      <c r="D233" s="202">
        <f t="shared" si="105"/>
        <v>0</v>
      </c>
      <c r="E233" s="202">
        <f t="shared" si="105"/>
        <v>0</v>
      </c>
      <c r="F233" s="202">
        <f t="shared" si="105"/>
        <v>37902</v>
      </c>
      <c r="G233" s="202">
        <f t="shared" si="105"/>
        <v>0</v>
      </c>
      <c r="H233" s="202">
        <f t="shared" si="105"/>
        <v>0</v>
      </c>
      <c r="I233" s="202">
        <f t="shared" si="105"/>
        <v>37902</v>
      </c>
      <c r="J233" s="202">
        <f t="shared" si="105"/>
        <v>37902</v>
      </c>
      <c r="K233" s="202">
        <f t="shared" si="105"/>
        <v>0</v>
      </c>
      <c r="L233" s="202">
        <f t="shared" si="105"/>
        <v>0</v>
      </c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</row>
    <row r="234" spans="1:33" ht="18.75" customHeight="1" thickBot="1">
      <c r="A234" s="77" t="s">
        <v>370</v>
      </c>
      <c r="B234" s="154" t="s">
        <v>433</v>
      </c>
      <c r="C234" s="154"/>
      <c r="D234" s="201">
        <f t="shared" si="105"/>
        <v>0</v>
      </c>
      <c r="E234" s="203">
        <f t="shared" si="105"/>
        <v>0</v>
      </c>
      <c r="F234" s="86">
        <f>H234+I234</f>
        <v>0</v>
      </c>
      <c r="G234" s="203"/>
      <c r="H234" s="203"/>
      <c r="I234" s="86">
        <f>J234</f>
        <v>0</v>
      </c>
      <c r="J234" s="203">
        <f>J485</f>
        <v>0</v>
      </c>
      <c r="K234" s="203"/>
      <c r="L234" s="204">
        <f>F234-J234-K234</f>
        <v>0</v>
      </c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</row>
    <row r="235" spans="1:33" ht="18.75" hidden="1" customHeight="1">
      <c r="A235" s="205"/>
      <c r="B235" s="206"/>
      <c r="C235" s="206"/>
      <c r="D235" s="207"/>
      <c r="E235" s="207"/>
      <c r="F235" s="208"/>
      <c r="G235" s="207"/>
      <c r="H235" s="207"/>
      <c r="I235" s="209"/>
      <c r="J235" s="207"/>
      <c r="K235" s="207"/>
      <c r="L235" s="21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</row>
    <row r="236" spans="1:33" ht="18.75" hidden="1" customHeight="1">
      <c r="A236" s="205"/>
      <c r="B236" s="206"/>
      <c r="C236" s="206"/>
      <c r="D236" s="207"/>
      <c r="E236" s="207"/>
      <c r="F236" s="208"/>
      <c r="G236" s="207"/>
      <c r="H236" s="207"/>
      <c r="I236" s="209"/>
      <c r="J236" s="207"/>
      <c r="K236" s="207"/>
      <c r="L236" s="21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</row>
    <row r="237" spans="1:33" ht="18.75" hidden="1" customHeight="1">
      <c r="A237" s="205"/>
      <c r="B237" s="206"/>
      <c r="C237" s="206"/>
      <c r="D237" s="207"/>
      <c r="E237" s="207"/>
      <c r="F237" s="208"/>
      <c r="G237" s="207"/>
      <c r="H237" s="207"/>
      <c r="I237" s="209"/>
      <c r="J237" s="207"/>
      <c r="K237" s="207"/>
      <c r="L237" s="21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</row>
    <row r="238" spans="1:33" ht="18.75" hidden="1" customHeight="1">
      <c r="A238" s="205"/>
      <c r="B238" s="206"/>
      <c r="C238" s="206"/>
      <c r="D238" s="207"/>
      <c r="E238" s="207"/>
      <c r="F238" s="208"/>
      <c r="G238" s="207"/>
      <c r="H238" s="207"/>
      <c r="I238" s="209"/>
      <c r="J238" s="207"/>
      <c r="K238" s="207"/>
      <c r="L238" s="21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</row>
    <row r="239" spans="1:33" ht="18.75" hidden="1" customHeight="1">
      <c r="A239" s="205"/>
      <c r="B239" s="206"/>
      <c r="C239" s="206"/>
      <c r="D239" s="207"/>
      <c r="E239" s="207"/>
      <c r="F239" s="208"/>
      <c r="G239" s="207"/>
      <c r="H239" s="207"/>
      <c r="I239" s="209"/>
      <c r="J239" s="207"/>
      <c r="K239" s="207"/>
      <c r="L239" s="21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</row>
    <row r="240" spans="1:33" ht="18.75" hidden="1" customHeight="1">
      <c r="A240" s="205"/>
      <c r="B240" s="206"/>
      <c r="C240" s="206"/>
      <c r="D240" s="207"/>
      <c r="E240" s="207"/>
      <c r="F240" s="208"/>
      <c r="G240" s="207"/>
      <c r="H240" s="207"/>
      <c r="I240" s="209"/>
      <c r="J240" s="207"/>
      <c r="K240" s="207"/>
      <c r="L240" s="21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</row>
    <row r="241" spans="1:33" ht="18.75" hidden="1" customHeight="1">
      <c r="A241" s="205"/>
      <c r="B241" s="206"/>
      <c r="C241" s="206"/>
      <c r="D241" s="207"/>
      <c r="E241" s="207"/>
      <c r="F241" s="208"/>
      <c r="G241" s="207"/>
      <c r="H241" s="207"/>
      <c r="I241" s="209"/>
      <c r="J241" s="207"/>
      <c r="K241" s="207"/>
      <c r="L241" s="21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</row>
    <row r="242" spans="1:33" ht="18.75" hidden="1" customHeight="1">
      <c r="A242" s="205"/>
      <c r="B242" s="206"/>
      <c r="C242" s="206"/>
      <c r="D242" s="207"/>
      <c r="E242" s="207"/>
      <c r="F242" s="208"/>
      <c r="G242" s="207"/>
      <c r="H242" s="207"/>
      <c r="I242" s="209"/>
      <c r="J242" s="207"/>
      <c r="K242" s="207"/>
      <c r="L242" s="21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</row>
    <row r="243" spans="1:33" ht="18.75" hidden="1" customHeight="1">
      <c r="A243" s="205"/>
      <c r="B243" s="206"/>
      <c r="C243" s="206"/>
      <c r="D243" s="207"/>
      <c r="E243" s="207"/>
      <c r="F243" s="208"/>
      <c r="G243" s="207"/>
      <c r="H243" s="207"/>
      <c r="I243" s="209"/>
      <c r="J243" s="207"/>
      <c r="K243" s="207"/>
      <c r="L243" s="21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</row>
    <row r="244" spans="1:33" ht="18.75" hidden="1" customHeight="1">
      <c r="A244" s="205"/>
      <c r="B244" s="206"/>
      <c r="C244" s="206"/>
      <c r="D244" s="207"/>
      <c r="E244" s="207"/>
      <c r="F244" s="208"/>
      <c r="G244" s="207"/>
      <c r="H244" s="207"/>
      <c r="I244" s="209"/>
      <c r="J244" s="207"/>
      <c r="K244" s="207"/>
      <c r="L244" s="21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</row>
    <row r="245" spans="1:33" ht="18.75" hidden="1" customHeight="1">
      <c r="A245" s="205"/>
      <c r="B245" s="206"/>
      <c r="C245" s="206"/>
      <c r="D245" s="207"/>
      <c r="E245" s="207"/>
      <c r="F245" s="208"/>
      <c r="G245" s="207"/>
      <c r="H245" s="207"/>
      <c r="I245" s="209"/>
      <c r="J245" s="207"/>
      <c r="K245" s="207"/>
      <c r="L245" s="21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</row>
    <row r="246" spans="1:33" ht="18.75" hidden="1" customHeight="1">
      <c r="A246" s="205"/>
      <c r="B246" s="206"/>
      <c r="C246" s="206"/>
      <c r="D246" s="207"/>
      <c r="E246" s="207"/>
      <c r="F246" s="208"/>
      <c r="G246" s="207"/>
      <c r="H246" s="207"/>
      <c r="I246" s="209"/>
      <c r="J246" s="207"/>
      <c r="K246" s="207"/>
      <c r="L246" s="21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</row>
    <row r="247" spans="1:33" ht="30.75" thickBot="1">
      <c r="A247" s="211" t="s">
        <v>434</v>
      </c>
      <c r="B247" s="212" t="s">
        <v>24</v>
      </c>
      <c r="C247" s="213"/>
      <c r="D247" s="214">
        <f t="shared" ref="D247:L247" si="106">D249+D339+D346</f>
        <v>163426367</v>
      </c>
      <c r="E247" s="214">
        <f t="shared" si="106"/>
        <v>179094379</v>
      </c>
      <c r="F247" s="214">
        <f t="shared" si="106"/>
        <v>234934089</v>
      </c>
      <c r="G247" s="215">
        <f t="shared" si="106"/>
        <v>0</v>
      </c>
      <c r="H247" s="214">
        <f t="shared" si="106"/>
        <v>62104578</v>
      </c>
      <c r="I247" s="214">
        <f t="shared" si="106"/>
        <v>172864282</v>
      </c>
      <c r="J247" s="214">
        <f t="shared" si="106"/>
        <v>178673054</v>
      </c>
      <c r="K247" s="214">
        <f t="shared" si="106"/>
        <v>0</v>
      </c>
      <c r="L247" s="214">
        <f t="shared" si="106"/>
        <v>56261035</v>
      </c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</row>
    <row r="248" spans="1:33" ht="15">
      <c r="A248" s="216" t="s">
        <v>435</v>
      </c>
      <c r="B248" s="217" t="s">
        <v>26</v>
      </c>
      <c r="C248" s="185"/>
      <c r="D248" s="218">
        <f t="shared" ref="D248:L248" si="107">D249-D280-D335+D339</f>
        <v>129036316</v>
      </c>
      <c r="E248" s="218">
        <f t="shared" si="107"/>
        <v>135035488</v>
      </c>
      <c r="F248" s="218">
        <f t="shared" si="107"/>
        <v>191083011</v>
      </c>
      <c r="G248" s="149">
        <f t="shared" si="107"/>
        <v>0</v>
      </c>
      <c r="H248" s="218">
        <f t="shared" si="107"/>
        <v>62104578</v>
      </c>
      <c r="I248" s="218">
        <f t="shared" si="107"/>
        <v>129013204</v>
      </c>
      <c r="J248" s="218">
        <f t="shared" si="107"/>
        <v>134821976</v>
      </c>
      <c r="K248" s="218">
        <f t="shared" si="107"/>
        <v>0</v>
      </c>
      <c r="L248" s="218">
        <f t="shared" si="107"/>
        <v>56261035</v>
      </c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</row>
    <row r="249" spans="1:33" ht="20.25" customHeight="1">
      <c r="A249" s="219" t="s">
        <v>436</v>
      </c>
      <c r="B249" s="220" t="s">
        <v>28</v>
      </c>
      <c r="C249" s="154"/>
      <c r="D249" s="149">
        <f t="shared" ref="D249:L249" si="108">D250+D300</f>
        <v>159451367</v>
      </c>
      <c r="E249" s="149">
        <f t="shared" si="108"/>
        <v>175838379</v>
      </c>
      <c r="F249" s="149">
        <f t="shared" si="108"/>
        <v>231740921</v>
      </c>
      <c r="G249" s="149">
        <f t="shared" si="108"/>
        <v>0</v>
      </c>
      <c r="H249" s="149">
        <f t="shared" si="108"/>
        <v>62104578</v>
      </c>
      <c r="I249" s="149">
        <f t="shared" si="108"/>
        <v>169671114</v>
      </c>
      <c r="J249" s="149">
        <f t="shared" si="108"/>
        <v>175479886</v>
      </c>
      <c r="K249" s="149">
        <f t="shared" si="108"/>
        <v>0</v>
      </c>
      <c r="L249" s="149">
        <f t="shared" si="108"/>
        <v>56261035</v>
      </c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</row>
    <row r="250" spans="1:33" ht="25.5">
      <c r="A250" s="221" t="s">
        <v>437</v>
      </c>
      <c r="B250" s="222" t="s">
        <v>30</v>
      </c>
      <c r="C250" s="154"/>
      <c r="D250" s="149">
        <f t="shared" ref="D250:L250" si="109">D251+D266+D268+D279+D297</f>
        <v>150844947</v>
      </c>
      <c r="E250" s="149">
        <f t="shared" si="109"/>
        <v>163260579</v>
      </c>
      <c r="F250" s="149">
        <f t="shared" si="109"/>
        <v>213956622</v>
      </c>
      <c r="G250" s="149">
        <f t="shared" si="109"/>
        <v>0</v>
      </c>
      <c r="H250" s="149">
        <f t="shared" si="109"/>
        <v>57718279</v>
      </c>
      <c r="I250" s="149">
        <f t="shared" si="109"/>
        <v>156273114</v>
      </c>
      <c r="J250" s="149">
        <f t="shared" si="109"/>
        <v>162757473</v>
      </c>
      <c r="K250" s="149">
        <f t="shared" si="109"/>
        <v>0</v>
      </c>
      <c r="L250" s="149">
        <f t="shared" si="109"/>
        <v>51199149</v>
      </c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</row>
    <row r="251" spans="1:33" ht="27.75" customHeight="1">
      <c r="A251" s="223" t="s">
        <v>438</v>
      </c>
      <c r="B251" s="222" t="s">
        <v>32</v>
      </c>
      <c r="C251" s="154"/>
      <c r="D251" s="149">
        <f t="shared" ref="D251:L251" si="110">D252+D255+D262</f>
        <v>72440168</v>
      </c>
      <c r="E251" s="149">
        <f t="shared" si="110"/>
        <v>75413826</v>
      </c>
      <c r="F251" s="149">
        <f t="shared" si="110"/>
        <v>75479703</v>
      </c>
      <c r="G251" s="149">
        <f t="shared" si="110"/>
        <v>0</v>
      </c>
      <c r="H251" s="149">
        <f t="shared" si="110"/>
        <v>91683</v>
      </c>
      <c r="I251" s="149">
        <f t="shared" si="110"/>
        <v>75388020</v>
      </c>
      <c r="J251" s="149">
        <f t="shared" si="110"/>
        <v>75306182</v>
      </c>
      <c r="K251" s="149">
        <f t="shared" si="110"/>
        <v>0</v>
      </c>
      <c r="L251" s="149">
        <f t="shared" si="110"/>
        <v>173521</v>
      </c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</row>
    <row r="252" spans="1:33" ht="27.75" customHeight="1">
      <c r="A252" s="221" t="s">
        <v>439</v>
      </c>
      <c r="B252" s="222" t="s">
        <v>34</v>
      </c>
      <c r="C252" s="154"/>
      <c r="D252" s="149">
        <f t="shared" ref="D252:L253" si="111">D253</f>
        <v>1600000</v>
      </c>
      <c r="E252" s="149">
        <f t="shared" si="111"/>
        <v>1500000</v>
      </c>
      <c r="F252" s="224">
        <f t="shared" si="111"/>
        <v>1400908</v>
      </c>
      <c r="G252" s="224">
        <f t="shared" si="111"/>
        <v>0</v>
      </c>
      <c r="H252" s="224">
        <f t="shared" si="111"/>
        <v>0</v>
      </c>
      <c r="I252" s="224">
        <f t="shared" si="111"/>
        <v>1400908</v>
      </c>
      <c r="J252" s="224">
        <f t="shared" si="111"/>
        <v>1400908</v>
      </c>
      <c r="K252" s="224">
        <f t="shared" si="111"/>
        <v>0</v>
      </c>
      <c r="L252" s="225">
        <f t="shared" si="111"/>
        <v>0</v>
      </c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</row>
    <row r="253" spans="1:33" ht="16.5" customHeight="1">
      <c r="A253" s="226" t="s">
        <v>440</v>
      </c>
      <c r="B253" s="227" t="s">
        <v>36</v>
      </c>
      <c r="C253" s="228"/>
      <c r="D253" s="229">
        <f t="shared" si="111"/>
        <v>1600000</v>
      </c>
      <c r="E253" s="229">
        <f t="shared" si="111"/>
        <v>1500000</v>
      </c>
      <c r="F253" s="230">
        <f t="shared" si="111"/>
        <v>1400908</v>
      </c>
      <c r="G253" s="230">
        <f t="shared" si="111"/>
        <v>0</v>
      </c>
      <c r="H253" s="230">
        <f t="shared" si="111"/>
        <v>0</v>
      </c>
      <c r="I253" s="230">
        <f t="shared" si="111"/>
        <v>1400908</v>
      </c>
      <c r="J253" s="230">
        <f t="shared" si="111"/>
        <v>1400908</v>
      </c>
      <c r="K253" s="230">
        <f t="shared" si="111"/>
        <v>0</v>
      </c>
      <c r="L253" s="231">
        <f t="shared" si="111"/>
        <v>0</v>
      </c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</row>
    <row r="254" spans="1:33" ht="27.75" customHeight="1">
      <c r="A254" s="57" t="s">
        <v>37</v>
      </c>
      <c r="B254" s="58" t="s">
        <v>38</v>
      </c>
      <c r="C254" s="232"/>
      <c r="D254" s="202">
        <v>1600000</v>
      </c>
      <c r="E254" s="202">
        <v>1500000</v>
      </c>
      <c r="F254" s="233">
        <v>1400908</v>
      </c>
      <c r="G254" s="234"/>
      <c r="H254" s="234"/>
      <c r="I254" s="233">
        <f>F254-H254</f>
        <v>1400908</v>
      </c>
      <c r="J254" s="234">
        <v>1400908</v>
      </c>
      <c r="K254" s="234"/>
      <c r="L254" s="235">
        <f>F254-J254-K254</f>
        <v>0</v>
      </c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</row>
    <row r="255" spans="1:33" ht="27.75" customHeight="1">
      <c r="A255" s="236" t="s">
        <v>39</v>
      </c>
      <c r="B255" s="237" t="s">
        <v>40</v>
      </c>
      <c r="C255" s="238"/>
      <c r="D255" s="145">
        <f t="shared" ref="D255:L255" si="112">D256+D259</f>
        <v>67666602</v>
      </c>
      <c r="E255" s="145">
        <f t="shared" si="112"/>
        <v>70470260</v>
      </c>
      <c r="F255" s="145">
        <f t="shared" si="112"/>
        <v>70439655</v>
      </c>
      <c r="G255" s="145">
        <f t="shared" si="112"/>
        <v>0</v>
      </c>
      <c r="H255" s="145">
        <f t="shared" si="112"/>
        <v>0</v>
      </c>
      <c r="I255" s="145">
        <f t="shared" si="112"/>
        <v>70439655</v>
      </c>
      <c r="J255" s="145">
        <f t="shared" si="112"/>
        <v>70439655</v>
      </c>
      <c r="K255" s="145">
        <f t="shared" si="112"/>
        <v>0</v>
      </c>
      <c r="L255" s="145">
        <f t="shared" si="112"/>
        <v>0</v>
      </c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</row>
    <row r="256" spans="1:33" ht="22.5" customHeight="1">
      <c r="A256" s="55" t="s">
        <v>41</v>
      </c>
      <c r="B256" s="65" t="s">
        <v>42</v>
      </c>
      <c r="C256" s="239"/>
      <c r="D256" s="240">
        <f t="shared" ref="D256:L256" si="113">D257+D258</f>
        <v>559602</v>
      </c>
      <c r="E256" s="240">
        <f t="shared" si="113"/>
        <v>199602</v>
      </c>
      <c r="F256" s="240">
        <f t="shared" si="113"/>
        <v>168997</v>
      </c>
      <c r="G256" s="240">
        <f t="shared" si="113"/>
        <v>0</v>
      </c>
      <c r="H256" s="240">
        <f t="shared" si="113"/>
        <v>0</v>
      </c>
      <c r="I256" s="240">
        <f t="shared" si="113"/>
        <v>168997</v>
      </c>
      <c r="J256" s="240">
        <f t="shared" si="113"/>
        <v>168997</v>
      </c>
      <c r="K256" s="240">
        <f t="shared" si="113"/>
        <v>0</v>
      </c>
      <c r="L256" s="240">
        <f t="shared" si="113"/>
        <v>0</v>
      </c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</row>
    <row r="257" spans="1:28" ht="18.75" customHeight="1">
      <c r="A257" s="67" t="s">
        <v>43</v>
      </c>
      <c r="B257" s="68" t="s">
        <v>44</v>
      </c>
      <c r="C257" s="232"/>
      <c r="D257" s="201"/>
      <c r="E257" s="203"/>
      <c r="F257" s="241">
        <v>0</v>
      </c>
      <c r="G257" s="242"/>
      <c r="H257" s="242"/>
      <c r="I257" s="241">
        <f>F257-H257</f>
        <v>0</v>
      </c>
      <c r="J257" s="242"/>
      <c r="K257" s="242"/>
      <c r="L257" s="243">
        <f>F257-J257-K257</f>
        <v>0</v>
      </c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</row>
    <row r="258" spans="1:28" ht="27.75" customHeight="1">
      <c r="A258" s="71" t="s">
        <v>45</v>
      </c>
      <c r="B258" s="72" t="s">
        <v>46</v>
      </c>
      <c r="C258" s="232"/>
      <c r="D258" s="202">
        <v>559602</v>
      </c>
      <c r="E258" s="202">
        <v>199602</v>
      </c>
      <c r="F258" s="233">
        <v>168997</v>
      </c>
      <c r="G258" s="234"/>
      <c r="H258" s="234"/>
      <c r="I258" s="233">
        <f>F258-H258</f>
        <v>168997</v>
      </c>
      <c r="J258" s="234">
        <v>168997</v>
      </c>
      <c r="K258" s="234"/>
      <c r="L258" s="235">
        <f>F258-J258-K258</f>
        <v>0</v>
      </c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</row>
    <row r="259" spans="1:28" ht="28.5" customHeight="1">
      <c r="A259" s="244" t="s">
        <v>47</v>
      </c>
      <c r="B259" s="74" t="s">
        <v>48</v>
      </c>
      <c r="C259" s="239"/>
      <c r="D259" s="240">
        <f t="shared" ref="D259:L259" si="114">D260+D261</f>
        <v>67107000</v>
      </c>
      <c r="E259" s="240">
        <f t="shared" si="114"/>
        <v>70270658</v>
      </c>
      <c r="F259" s="240">
        <f t="shared" si="114"/>
        <v>70270658</v>
      </c>
      <c r="G259" s="240">
        <f t="shared" si="114"/>
        <v>0</v>
      </c>
      <c r="H259" s="240">
        <f t="shared" si="114"/>
        <v>0</v>
      </c>
      <c r="I259" s="240">
        <f t="shared" si="114"/>
        <v>70270658</v>
      </c>
      <c r="J259" s="240">
        <f t="shared" si="114"/>
        <v>70270658</v>
      </c>
      <c r="K259" s="240">
        <f t="shared" si="114"/>
        <v>0</v>
      </c>
      <c r="L259" s="240">
        <f t="shared" si="114"/>
        <v>0</v>
      </c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</row>
    <row r="260" spans="1:28" ht="19.5" customHeight="1">
      <c r="A260" s="77" t="s">
        <v>49</v>
      </c>
      <c r="B260" s="72" t="s">
        <v>50</v>
      </c>
      <c r="C260" s="232"/>
      <c r="D260" s="202">
        <v>67107000</v>
      </c>
      <c r="E260" s="202">
        <v>70270658</v>
      </c>
      <c r="F260" s="233">
        <v>70270658</v>
      </c>
      <c r="G260" s="234"/>
      <c r="H260" s="234"/>
      <c r="I260" s="234">
        <f>F260-H260</f>
        <v>70270658</v>
      </c>
      <c r="J260" s="234">
        <v>70270658</v>
      </c>
      <c r="K260" s="234"/>
      <c r="L260" s="235">
        <f>F260-J260-K260</f>
        <v>0</v>
      </c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</row>
    <row r="261" spans="1:28" ht="27.75" customHeight="1">
      <c r="A261" s="77" t="s">
        <v>51</v>
      </c>
      <c r="B261" s="72" t="s">
        <v>52</v>
      </c>
      <c r="C261" s="232"/>
      <c r="D261" s="201">
        <v>0</v>
      </c>
      <c r="E261" s="203"/>
      <c r="F261" s="241">
        <v>0</v>
      </c>
      <c r="G261" s="242"/>
      <c r="H261" s="242"/>
      <c r="I261" s="242">
        <f>F261-H261</f>
        <v>0</v>
      </c>
      <c r="J261" s="242"/>
      <c r="K261" s="242"/>
      <c r="L261" s="243">
        <f>F261-J261-K261</f>
        <v>0</v>
      </c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</row>
    <row r="262" spans="1:28" ht="27.75" customHeight="1">
      <c r="A262" s="78" t="s">
        <v>441</v>
      </c>
      <c r="B262" s="47" t="s">
        <v>54</v>
      </c>
      <c r="C262" s="61"/>
      <c r="D262" s="145">
        <f t="shared" ref="D262:L263" si="115">D263</f>
        <v>3173566</v>
      </c>
      <c r="E262" s="145">
        <f t="shared" si="115"/>
        <v>3443566</v>
      </c>
      <c r="F262" s="145">
        <f t="shared" si="115"/>
        <v>3639140</v>
      </c>
      <c r="G262" s="145">
        <f t="shared" si="115"/>
        <v>0</v>
      </c>
      <c r="H262" s="145">
        <f t="shared" si="115"/>
        <v>91683</v>
      </c>
      <c r="I262" s="145">
        <f t="shared" si="115"/>
        <v>3547457</v>
      </c>
      <c r="J262" s="145">
        <f t="shared" si="115"/>
        <v>3465619</v>
      </c>
      <c r="K262" s="145">
        <f t="shared" si="115"/>
        <v>0</v>
      </c>
      <c r="L262" s="145">
        <f t="shared" si="115"/>
        <v>173521</v>
      </c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</row>
    <row r="263" spans="1:28" ht="29.25" customHeight="1">
      <c r="A263" s="55" t="s">
        <v>55</v>
      </c>
      <c r="B263" s="74" t="s">
        <v>56</v>
      </c>
      <c r="C263" s="66"/>
      <c r="D263" s="240">
        <f t="shared" si="115"/>
        <v>3173566</v>
      </c>
      <c r="E263" s="240">
        <f t="shared" si="115"/>
        <v>3443566</v>
      </c>
      <c r="F263" s="240">
        <f t="shared" si="115"/>
        <v>3639140</v>
      </c>
      <c r="G263" s="240">
        <f t="shared" si="115"/>
        <v>0</v>
      </c>
      <c r="H263" s="240">
        <f t="shared" si="115"/>
        <v>91683</v>
      </c>
      <c r="I263" s="240">
        <f t="shared" si="115"/>
        <v>3547457</v>
      </c>
      <c r="J263" s="240">
        <f t="shared" si="115"/>
        <v>3465619</v>
      </c>
      <c r="K263" s="240">
        <f t="shared" si="115"/>
        <v>0</v>
      </c>
      <c r="L263" s="240">
        <f t="shared" si="115"/>
        <v>173521</v>
      </c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</row>
    <row r="264" spans="1:28" ht="27.75" customHeight="1">
      <c r="A264" s="80" t="s">
        <v>57</v>
      </c>
      <c r="B264" s="72" t="s">
        <v>58</v>
      </c>
      <c r="C264" s="68"/>
      <c r="D264" s="202">
        <v>3173566</v>
      </c>
      <c r="E264" s="202">
        <v>3443566</v>
      </c>
      <c r="F264" s="233">
        <f>H264+I264</f>
        <v>3639140</v>
      </c>
      <c r="G264" s="234"/>
      <c r="H264" s="245">
        <v>91683</v>
      </c>
      <c r="I264" s="234">
        <v>3547457</v>
      </c>
      <c r="J264" s="234">
        <v>3465619</v>
      </c>
      <c r="K264" s="234"/>
      <c r="L264" s="235">
        <f>F264-J264-K264</f>
        <v>173521</v>
      </c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</row>
    <row r="265" spans="1:28" ht="24" hidden="1" customHeight="1">
      <c r="A265" s="81" t="s">
        <v>442</v>
      </c>
      <c r="B265" s="82"/>
      <c r="C265" s="83"/>
      <c r="D265" s="201">
        <f>D266</f>
        <v>0</v>
      </c>
      <c r="E265" s="203">
        <f>E266</f>
        <v>0</v>
      </c>
      <c r="F265" s="241">
        <v>0</v>
      </c>
      <c r="G265" s="242">
        <f>G266</f>
        <v>0</v>
      </c>
      <c r="H265" s="242">
        <v>0</v>
      </c>
      <c r="I265" s="242">
        <f>F265-H265</f>
        <v>0</v>
      </c>
      <c r="J265" s="242">
        <f>K265</f>
        <v>0</v>
      </c>
      <c r="K265" s="242">
        <f>K266</f>
        <v>0</v>
      </c>
      <c r="L265" s="243">
        <f>F265-J265-K265</f>
        <v>0</v>
      </c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</row>
    <row r="266" spans="1:28" ht="18.75" hidden="1" customHeight="1">
      <c r="A266" s="78" t="s">
        <v>60</v>
      </c>
      <c r="B266" s="47" t="s">
        <v>61</v>
      </c>
      <c r="C266" s="246"/>
      <c r="D266" s="247">
        <f>D267</f>
        <v>0</v>
      </c>
      <c r="E266" s="247">
        <f>E267</f>
        <v>0</v>
      </c>
      <c r="F266" s="248">
        <f>F267</f>
        <v>0</v>
      </c>
      <c r="G266" s="248">
        <f>G267</f>
        <v>0</v>
      </c>
      <c r="H266" s="248">
        <f>H267</f>
        <v>0</v>
      </c>
      <c r="I266" s="248">
        <f>I267</f>
        <v>0</v>
      </c>
      <c r="J266" s="248">
        <f>J267</f>
        <v>0</v>
      </c>
      <c r="K266" s="248">
        <f>K267</f>
        <v>0</v>
      </c>
      <c r="L266" s="249">
        <f>L267</f>
        <v>0</v>
      </c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</row>
    <row r="267" spans="1:28" ht="27.75" hidden="1" customHeight="1">
      <c r="A267" s="77" t="s">
        <v>62</v>
      </c>
      <c r="B267" s="72" t="s">
        <v>63</v>
      </c>
      <c r="C267" s="83"/>
      <c r="D267" s="201"/>
      <c r="E267" s="203"/>
      <c r="F267" s="241">
        <v>0</v>
      </c>
      <c r="G267" s="242"/>
      <c r="H267" s="242">
        <v>0</v>
      </c>
      <c r="I267" s="241">
        <f>F267-H267</f>
        <v>0</v>
      </c>
      <c r="J267" s="242"/>
      <c r="K267" s="242"/>
      <c r="L267" s="243">
        <f>F267-J267-K267</f>
        <v>0</v>
      </c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</row>
    <row r="268" spans="1:28" ht="27.75" customHeight="1">
      <c r="A268" s="46" t="s">
        <v>64</v>
      </c>
      <c r="B268" s="390" t="s">
        <v>65</v>
      </c>
      <c r="C268" s="390"/>
      <c r="D268" s="145">
        <f>D269</f>
        <v>33665690</v>
      </c>
      <c r="E268" s="145">
        <f t="shared" ref="E268:L268" si="116">E269</f>
        <v>36127664</v>
      </c>
      <c r="F268" s="145">
        <f t="shared" si="116"/>
        <v>70928687</v>
      </c>
      <c r="G268" s="145">
        <f t="shared" si="116"/>
        <v>0</v>
      </c>
      <c r="H268" s="145">
        <f t="shared" si="116"/>
        <v>42426746</v>
      </c>
      <c r="I268" s="145">
        <f t="shared" si="116"/>
        <v>28501941</v>
      </c>
      <c r="J268" s="145">
        <f t="shared" si="116"/>
        <v>35554015</v>
      </c>
      <c r="K268" s="145">
        <f t="shared" si="116"/>
        <v>0</v>
      </c>
      <c r="L268" s="145">
        <f t="shared" si="116"/>
        <v>35374672</v>
      </c>
      <c r="M268" s="50"/>
      <c r="N268" s="50"/>
    </row>
    <row r="269" spans="1:28" ht="27.75" customHeight="1">
      <c r="A269" s="250" t="s">
        <v>66</v>
      </c>
      <c r="B269" s="74" t="s">
        <v>67</v>
      </c>
      <c r="C269" s="75"/>
      <c r="D269" s="240">
        <f t="shared" ref="D269:L269" si="117">D270+D273+D277+D278</f>
        <v>33665690</v>
      </c>
      <c r="E269" s="240">
        <f t="shared" si="117"/>
        <v>36127664</v>
      </c>
      <c r="F269" s="240">
        <f t="shared" si="117"/>
        <v>70928687</v>
      </c>
      <c r="G269" s="240">
        <f t="shared" si="117"/>
        <v>0</v>
      </c>
      <c r="H269" s="240">
        <f t="shared" si="117"/>
        <v>42426746</v>
      </c>
      <c r="I269" s="240">
        <f t="shared" si="117"/>
        <v>28501941</v>
      </c>
      <c r="J269" s="240">
        <f t="shared" si="117"/>
        <v>35554015</v>
      </c>
      <c r="K269" s="240">
        <f t="shared" si="117"/>
        <v>0</v>
      </c>
      <c r="L269" s="240">
        <f t="shared" si="117"/>
        <v>35374672</v>
      </c>
      <c r="M269" s="50"/>
    </row>
    <row r="270" spans="1:28" ht="25.5">
      <c r="A270" s="251" t="s">
        <v>68</v>
      </c>
      <c r="B270" s="252" t="s">
        <v>69</v>
      </c>
      <c r="C270" s="98"/>
      <c r="D270" s="253">
        <f>D271+D272</f>
        <v>26264369</v>
      </c>
      <c r="E270" s="253">
        <f t="shared" ref="E270:L270" si="118">E271+E272</f>
        <v>28414369</v>
      </c>
      <c r="F270" s="253">
        <f t="shared" si="118"/>
        <v>58369946</v>
      </c>
      <c r="G270" s="253">
        <f t="shared" si="118"/>
        <v>0</v>
      </c>
      <c r="H270" s="253">
        <f t="shared" si="118"/>
        <v>37112652</v>
      </c>
      <c r="I270" s="253">
        <f t="shared" si="118"/>
        <v>21257294</v>
      </c>
      <c r="J270" s="253">
        <f t="shared" si="118"/>
        <v>28337228</v>
      </c>
      <c r="K270" s="253">
        <f t="shared" si="118"/>
        <v>0</v>
      </c>
      <c r="L270" s="253">
        <f t="shared" si="118"/>
        <v>30032718</v>
      </c>
      <c r="M270" s="50"/>
    </row>
    <row r="271" spans="1:28" ht="27.75" customHeight="1">
      <c r="A271" s="77" t="s">
        <v>70</v>
      </c>
      <c r="B271" s="392" t="s">
        <v>71</v>
      </c>
      <c r="C271" s="402"/>
      <c r="D271" s="202">
        <v>11484788</v>
      </c>
      <c r="E271" s="202">
        <v>11484788</v>
      </c>
      <c r="F271" s="254">
        <f>H271+I271</f>
        <v>15706065</v>
      </c>
      <c r="G271" s="234"/>
      <c r="H271" s="245">
        <v>4597723</v>
      </c>
      <c r="I271" s="245">
        <v>11108342</v>
      </c>
      <c r="J271" s="245">
        <v>11420649</v>
      </c>
      <c r="K271" s="234"/>
      <c r="L271" s="235">
        <f t="shared" ref="L271:L278" si="119">F271-J271-K271</f>
        <v>4285416</v>
      </c>
      <c r="M271" s="50"/>
    </row>
    <row r="272" spans="1:28" s="177" customFormat="1" ht="15">
      <c r="A272" s="128" t="s">
        <v>72</v>
      </c>
      <c r="B272" s="255" t="s">
        <v>73</v>
      </c>
      <c r="C272" s="135"/>
      <c r="D272" s="256">
        <v>14779581</v>
      </c>
      <c r="E272" s="256">
        <v>16929581</v>
      </c>
      <c r="F272" s="254">
        <f>H272+I272</f>
        <v>42663881</v>
      </c>
      <c r="G272" s="234"/>
      <c r="H272" s="245">
        <v>32514929</v>
      </c>
      <c r="I272" s="245">
        <v>10148952</v>
      </c>
      <c r="J272" s="245">
        <v>16916579</v>
      </c>
      <c r="K272" s="234"/>
      <c r="L272" s="235">
        <f t="shared" si="119"/>
        <v>25747302</v>
      </c>
      <c r="M272" s="176"/>
    </row>
    <row r="273" spans="1:23" ht="27.75" customHeight="1">
      <c r="A273" s="251" t="s">
        <v>443</v>
      </c>
      <c r="B273" s="414" t="s">
        <v>75</v>
      </c>
      <c r="C273" s="415"/>
      <c r="D273" s="199">
        <f>D274+D275+D276</f>
        <v>6043295</v>
      </c>
      <c r="E273" s="199">
        <f t="shared" ref="E273:L273" si="120">E274+E275+E276</f>
        <v>5843295</v>
      </c>
      <c r="F273" s="199">
        <f t="shared" si="120"/>
        <v>10463795</v>
      </c>
      <c r="G273" s="199">
        <f t="shared" si="120"/>
        <v>0</v>
      </c>
      <c r="H273" s="199">
        <f t="shared" si="120"/>
        <v>5093160</v>
      </c>
      <c r="I273" s="199">
        <f t="shared" si="120"/>
        <v>5370635</v>
      </c>
      <c r="J273" s="199">
        <f t="shared" si="120"/>
        <v>5305083</v>
      </c>
      <c r="K273" s="199">
        <f t="shared" si="120"/>
        <v>0</v>
      </c>
      <c r="L273" s="199">
        <f t="shared" si="120"/>
        <v>5158712</v>
      </c>
      <c r="M273" s="50"/>
    </row>
    <row r="274" spans="1:23" ht="15">
      <c r="A274" s="77" t="s">
        <v>76</v>
      </c>
      <c r="B274" s="392" t="s">
        <v>77</v>
      </c>
      <c r="C274" s="402"/>
      <c r="D274" s="202">
        <v>3131806</v>
      </c>
      <c r="E274" s="202">
        <v>3031806</v>
      </c>
      <c r="F274" s="254">
        <f>H274+I274</f>
        <v>4534986</v>
      </c>
      <c r="G274" s="234"/>
      <c r="H274" s="245">
        <v>1807185</v>
      </c>
      <c r="I274" s="245">
        <v>2727801</v>
      </c>
      <c r="J274" s="257">
        <v>2859948</v>
      </c>
      <c r="K274" s="234"/>
      <c r="L274" s="235">
        <f t="shared" si="119"/>
        <v>1675038</v>
      </c>
      <c r="M274" s="50"/>
      <c r="N274" s="50"/>
      <c r="O274" s="50"/>
      <c r="P274" s="50"/>
      <c r="Q274" s="50"/>
      <c r="R274" s="50"/>
    </row>
    <row r="275" spans="1:23" ht="15">
      <c r="A275" s="77" t="s">
        <v>78</v>
      </c>
      <c r="B275" s="100" t="s">
        <v>79</v>
      </c>
      <c r="C275" s="101"/>
      <c r="D275" s="202">
        <v>2026078</v>
      </c>
      <c r="E275" s="202">
        <v>1926078</v>
      </c>
      <c r="F275" s="254">
        <f>H275+I275</f>
        <v>4421914</v>
      </c>
      <c r="G275" s="234"/>
      <c r="H275" s="245">
        <v>2643747</v>
      </c>
      <c r="I275" s="245">
        <v>1778167</v>
      </c>
      <c r="J275" s="257">
        <v>1591213</v>
      </c>
      <c r="K275" s="234"/>
      <c r="L275" s="235">
        <f t="shared" si="119"/>
        <v>2830701</v>
      </c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</row>
    <row r="276" spans="1:23" ht="27.75" customHeight="1">
      <c r="A276" s="77" t="s">
        <v>444</v>
      </c>
      <c r="B276" s="100" t="s">
        <v>81</v>
      </c>
      <c r="C276" s="101"/>
      <c r="D276" s="202">
        <v>885411</v>
      </c>
      <c r="E276" s="202">
        <v>885411</v>
      </c>
      <c r="F276" s="254">
        <f>H276+I276</f>
        <v>1506895</v>
      </c>
      <c r="G276" s="234"/>
      <c r="H276" s="245">
        <v>642228</v>
      </c>
      <c r="I276" s="245">
        <v>864667</v>
      </c>
      <c r="J276" s="257">
        <v>853922</v>
      </c>
      <c r="K276" s="234"/>
      <c r="L276" s="235">
        <f t="shared" si="119"/>
        <v>652973</v>
      </c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</row>
    <row r="277" spans="1:23" ht="15">
      <c r="A277" s="77" t="s">
        <v>82</v>
      </c>
      <c r="B277" s="100" t="s">
        <v>83</v>
      </c>
      <c r="C277" s="101"/>
      <c r="D277" s="202">
        <v>1358026</v>
      </c>
      <c r="E277" s="202">
        <v>1870000</v>
      </c>
      <c r="F277" s="254">
        <f>H277+I277</f>
        <v>2094946</v>
      </c>
      <c r="G277" s="234"/>
      <c r="H277" s="245">
        <v>220934</v>
      </c>
      <c r="I277" s="245">
        <v>1874012</v>
      </c>
      <c r="J277" s="257">
        <v>1911704</v>
      </c>
      <c r="K277" s="234"/>
      <c r="L277" s="235">
        <f t="shared" si="119"/>
        <v>183242</v>
      </c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</row>
    <row r="278" spans="1:23" ht="15">
      <c r="A278" s="77" t="s">
        <v>84</v>
      </c>
      <c r="B278" s="100" t="s">
        <v>85</v>
      </c>
      <c r="C278" s="101"/>
      <c r="D278" s="202">
        <v>0</v>
      </c>
      <c r="E278" s="202">
        <v>0</v>
      </c>
      <c r="F278" s="254">
        <f>H278+I278</f>
        <v>0</v>
      </c>
      <c r="G278" s="234"/>
      <c r="H278" s="234">
        <v>0</v>
      </c>
      <c r="I278" s="245"/>
      <c r="J278" s="234">
        <v>0</v>
      </c>
      <c r="K278" s="234"/>
      <c r="L278" s="235">
        <f t="shared" si="119"/>
        <v>0</v>
      </c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</row>
    <row r="279" spans="1:23" ht="35.25" customHeight="1">
      <c r="A279" s="258" t="s">
        <v>86</v>
      </c>
      <c r="B279" s="416" t="s">
        <v>87</v>
      </c>
      <c r="C279" s="417"/>
      <c r="D279" s="259">
        <f t="shared" ref="D279:L279" si="121">D280+D286+D288+D291</f>
        <v>44739089</v>
      </c>
      <c r="E279" s="259">
        <f t="shared" si="121"/>
        <v>51719089</v>
      </c>
      <c r="F279" s="259">
        <f t="shared" si="121"/>
        <v>67274040</v>
      </c>
      <c r="G279" s="259">
        <f t="shared" si="121"/>
        <v>0</v>
      </c>
      <c r="H279" s="259">
        <f t="shared" si="121"/>
        <v>14925658</v>
      </c>
      <c r="I279" s="259">
        <f t="shared" si="121"/>
        <v>52383153</v>
      </c>
      <c r="J279" s="259">
        <f t="shared" si="121"/>
        <v>51897276</v>
      </c>
      <c r="K279" s="259">
        <f t="shared" si="121"/>
        <v>0</v>
      </c>
      <c r="L279" s="259">
        <f t="shared" si="121"/>
        <v>15376764</v>
      </c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</row>
    <row r="280" spans="1:23" ht="25.5">
      <c r="A280" s="260" t="s">
        <v>445</v>
      </c>
      <c r="B280" s="398" t="s">
        <v>89</v>
      </c>
      <c r="C280" s="405"/>
      <c r="D280" s="240">
        <f>D281+D282+D283+D284+D285</f>
        <v>34565000</v>
      </c>
      <c r="E280" s="240">
        <f t="shared" ref="E280:L280" si="122">E281+E282+E283+E284+E285</f>
        <v>40733800</v>
      </c>
      <c r="F280" s="240">
        <f t="shared" si="122"/>
        <v>40588819</v>
      </c>
      <c r="G280" s="240">
        <f t="shared" si="122"/>
        <v>0</v>
      </c>
      <c r="H280" s="240">
        <f t="shared" si="122"/>
        <v>0</v>
      </c>
      <c r="I280" s="240">
        <f t="shared" si="122"/>
        <v>40588819</v>
      </c>
      <c r="J280" s="240">
        <f t="shared" si="122"/>
        <v>40588819</v>
      </c>
      <c r="K280" s="240">
        <f t="shared" si="122"/>
        <v>0</v>
      </c>
      <c r="L280" s="240">
        <f t="shared" si="122"/>
        <v>0</v>
      </c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</row>
    <row r="281" spans="1:23" ht="25.5">
      <c r="A281" s="107" t="s">
        <v>90</v>
      </c>
      <c r="B281" s="392" t="s">
        <v>91</v>
      </c>
      <c r="C281" s="402"/>
      <c r="D281" s="201">
        <v>0</v>
      </c>
      <c r="E281" s="201"/>
      <c r="F281" s="261">
        <v>0</v>
      </c>
      <c r="G281" s="242"/>
      <c r="H281" s="242"/>
      <c r="I281" s="241">
        <f>F281-H281</f>
        <v>0</v>
      </c>
      <c r="J281" s="262"/>
      <c r="K281" s="262"/>
      <c r="L281" s="243">
        <f>F281-J281-K281</f>
        <v>0</v>
      </c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</row>
    <row r="282" spans="1:23" ht="54.75" customHeight="1">
      <c r="A282" s="107" t="s">
        <v>92</v>
      </c>
      <c r="B282" s="384" t="s">
        <v>93</v>
      </c>
      <c r="C282" s="385"/>
      <c r="D282" s="202">
        <v>34372000</v>
      </c>
      <c r="E282" s="202">
        <v>31195800</v>
      </c>
      <c r="F282" s="254">
        <v>31054018</v>
      </c>
      <c r="G282" s="234"/>
      <c r="H282" s="234"/>
      <c r="I282" s="233">
        <f>F282-H282</f>
        <v>31054018</v>
      </c>
      <c r="J282" s="234">
        <v>31054018</v>
      </c>
      <c r="K282" s="234"/>
      <c r="L282" s="235">
        <f>F282-J282-K282</f>
        <v>0</v>
      </c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</row>
    <row r="283" spans="1:23" ht="25.5">
      <c r="A283" s="107" t="s">
        <v>446</v>
      </c>
      <c r="B283" s="106" t="s">
        <v>95</v>
      </c>
      <c r="C283" s="37"/>
      <c r="D283" s="201">
        <v>0</v>
      </c>
      <c r="E283" s="201"/>
      <c r="F283" s="261">
        <v>0</v>
      </c>
      <c r="G283" s="242"/>
      <c r="H283" s="242"/>
      <c r="I283" s="241">
        <f>F283-H283</f>
        <v>0</v>
      </c>
      <c r="J283" s="262"/>
      <c r="K283" s="262"/>
      <c r="L283" s="243">
        <f>F283-J283-K283</f>
        <v>0</v>
      </c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</row>
    <row r="284" spans="1:23" ht="25.5">
      <c r="A284" s="107" t="s">
        <v>96</v>
      </c>
      <c r="B284" s="106" t="s">
        <v>97</v>
      </c>
      <c r="C284" s="37"/>
      <c r="D284" s="202">
        <v>0</v>
      </c>
      <c r="E284" s="202">
        <v>9345000</v>
      </c>
      <c r="F284" s="254">
        <v>9345000</v>
      </c>
      <c r="G284" s="234"/>
      <c r="H284" s="234"/>
      <c r="I284" s="233">
        <f>F284-H284</f>
        <v>9345000</v>
      </c>
      <c r="J284" s="234">
        <v>9345000</v>
      </c>
      <c r="K284" s="234"/>
      <c r="L284" s="235">
        <f>F284-J284-K284</f>
        <v>0</v>
      </c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</row>
    <row r="285" spans="1:23" ht="38.25">
      <c r="A285" s="107" t="s">
        <v>100</v>
      </c>
      <c r="B285" s="263" t="s">
        <v>101</v>
      </c>
      <c r="C285" s="37"/>
      <c r="D285" s="202">
        <v>193000</v>
      </c>
      <c r="E285" s="202">
        <v>193000</v>
      </c>
      <c r="F285" s="254">
        <v>189801</v>
      </c>
      <c r="G285" s="234"/>
      <c r="H285" s="234"/>
      <c r="I285" s="233">
        <f>F285-H285</f>
        <v>189801</v>
      </c>
      <c r="J285" s="234">
        <v>189801</v>
      </c>
      <c r="K285" s="234"/>
      <c r="L285" s="235">
        <f>F285-J285-K285</f>
        <v>0</v>
      </c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</row>
    <row r="286" spans="1:23" ht="27.75" customHeight="1">
      <c r="A286" s="250" t="s">
        <v>102</v>
      </c>
      <c r="B286" s="110" t="s">
        <v>103</v>
      </c>
      <c r="C286" s="111"/>
      <c r="D286" s="240">
        <f t="shared" ref="D286:L286" si="123">D287</f>
        <v>0</v>
      </c>
      <c r="E286" s="240">
        <f t="shared" si="123"/>
        <v>0</v>
      </c>
      <c r="F286" s="240">
        <f t="shared" si="123"/>
        <v>0</v>
      </c>
      <c r="G286" s="240">
        <f t="shared" si="123"/>
        <v>0</v>
      </c>
      <c r="H286" s="240">
        <f t="shared" si="123"/>
        <v>34771</v>
      </c>
      <c r="I286" s="240">
        <f t="shared" si="123"/>
        <v>0</v>
      </c>
      <c r="J286" s="240">
        <f t="shared" si="123"/>
        <v>0</v>
      </c>
      <c r="K286" s="240">
        <f t="shared" si="123"/>
        <v>0</v>
      </c>
      <c r="L286" s="240">
        <f t="shared" si="123"/>
        <v>0</v>
      </c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</row>
    <row r="287" spans="1:23" ht="15">
      <c r="A287" s="77" t="s">
        <v>104</v>
      </c>
      <c r="B287" s="106" t="s">
        <v>105</v>
      </c>
      <c r="C287" s="232"/>
      <c r="D287" s="201"/>
      <c r="E287" s="201"/>
      <c r="F287" s="241"/>
      <c r="G287" s="242"/>
      <c r="H287" s="264">
        <v>34771</v>
      </c>
      <c r="I287" s="264"/>
      <c r="J287" s="242">
        <v>0</v>
      </c>
      <c r="K287" s="262"/>
      <c r="L287" s="243">
        <f>F287-J287-K287</f>
        <v>0</v>
      </c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</row>
    <row r="288" spans="1:23" ht="17.25" customHeight="1">
      <c r="A288" s="250" t="s">
        <v>106</v>
      </c>
      <c r="B288" s="110" t="s">
        <v>107</v>
      </c>
      <c r="C288" s="239"/>
      <c r="D288" s="240">
        <f t="shared" ref="D288:L288" si="124">D289+D290</f>
        <v>33871</v>
      </c>
      <c r="E288" s="240">
        <f t="shared" si="124"/>
        <v>33871</v>
      </c>
      <c r="F288" s="240">
        <f t="shared" si="124"/>
        <v>38198</v>
      </c>
      <c r="G288" s="240">
        <f t="shared" si="124"/>
        <v>0</v>
      </c>
      <c r="H288" s="240">
        <f t="shared" si="124"/>
        <v>2188</v>
      </c>
      <c r="I288" s="240">
        <f t="shared" si="124"/>
        <v>36010</v>
      </c>
      <c r="J288" s="240">
        <f t="shared" si="124"/>
        <v>38198</v>
      </c>
      <c r="K288" s="240">
        <f t="shared" si="124"/>
        <v>0</v>
      </c>
      <c r="L288" s="240">
        <f t="shared" si="124"/>
        <v>0</v>
      </c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</row>
    <row r="289" spans="1:23" ht="16.5" customHeight="1">
      <c r="A289" s="77" t="s">
        <v>108</v>
      </c>
      <c r="B289" s="106" t="s">
        <v>109</v>
      </c>
      <c r="C289" s="232"/>
      <c r="D289" s="202">
        <v>33871</v>
      </c>
      <c r="E289" s="202">
        <v>33871</v>
      </c>
      <c r="F289" s="233">
        <f>H289+I289</f>
        <v>38198</v>
      </c>
      <c r="G289" s="234"/>
      <c r="H289" s="245">
        <v>2188</v>
      </c>
      <c r="I289" s="233">
        <f>38198-2188</f>
        <v>36010</v>
      </c>
      <c r="J289" s="234">
        <v>38198</v>
      </c>
      <c r="K289" s="234"/>
      <c r="L289" s="265">
        <f>F289-J289-K289</f>
        <v>0</v>
      </c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</row>
    <row r="290" spans="1:23" ht="15.75" customHeight="1">
      <c r="A290" s="77" t="s">
        <v>110</v>
      </c>
      <c r="B290" s="106" t="s">
        <v>111</v>
      </c>
      <c r="C290" s="232"/>
      <c r="D290" s="201">
        <v>0</v>
      </c>
      <c r="E290" s="201"/>
      <c r="F290" s="241">
        <v>0</v>
      </c>
      <c r="G290" s="242"/>
      <c r="H290" s="242"/>
      <c r="I290" s="241">
        <f>J290</f>
        <v>0</v>
      </c>
      <c r="J290" s="242"/>
      <c r="K290" s="262"/>
      <c r="L290" s="243">
        <f>F290-J290-K290</f>
        <v>0</v>
      </c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</row>
    <row r="291" spans="1:23" ht="38.25">
      <c r="A291" s="250" t="s">
        <v>112</v>
      </c>
      <c r="B291" s="110" t="s">
        <v>113</v>
      </c>
      <c r="C291" s="232"/>
      <c r="D291" s="240">
        <f t="shared" ref="D291:L291" si="125">D292+D295+D296</f>
        <v>10140218</v>
      </c>
      <c r="E291" s="240">
        <f t="shared" si="125"/>
        <v>10951418</v>
      </c>
      <c r="F291" s="240">
        <f t="shared" si="125"/>
        <v>26647023</v>
      </c>
      <c r="G291" s="240">
        <f t="shared" si="125"/>
        <v>0</v>
      </c>
      <c r="H291" s="240">
        <f t="shared" si="125"/>
        <v>14888699</v>
      </c>
      <c r="I291" s="240">
        <f t="shared" si="125"/>
        <v>11758324</v>
      </c>
      <c r="J291" s="240">
        <f t="shared" si="125"/>
        <v>11270259</v>
      </c>
      <c r="K291" s="240">
        <f t="shared" si="125"/>
        <v>0</v>
      </c>
      <c r="L291" s="240">
        <f t="shared" si="125"/>
        <v>15376764</v>
      </c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</row>
    <row r="292" spans="1:23" ht="25.5">
      <c r="A292" s="266" t="s">
        <v>114</v>
      </c>
      <c r="B292" s="267" t="s">
        <v>115</v>
      </c>
      <c r="C292" s="268"/>
      <c r="D292" s="199">
        <f t="shared" ref="D292:L292" si="126">D293+D294</f>
        <v>9650218</v>
      </c>
      <c r="E292" s="199">
        <f t="shared" si="126"/>
        <v>10394418</v>
      </c>
      <c r="F292" s="199">
        <f t="shared" si="126"/>
        <v>26087590</v>
      </c>
      <c r="G292" s="199">
        <f t="shared" si="126"/>
        <v>0</v>
      </c>
      <c r="H292" s="199">
        <f t="shared" si="126"/>
        <v>14887802</v>
      </c>
      <c r="I292" s="199">
        <f t="shared" si="126"/>
        <v>11199788</v>
      </c>
      <c r="J292" s="199">
        <f t="shared" si="126"/>
        <v>10713957</v>
      </c>
      <c r="K292" s="199">
        <f t="shared" si="126"/>
        <v>0</v>
      </c>
      <c r="L292" s="199">
        <f t="shared" si="126"/>
        <v>15373633</v>
      </c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</row>
    <row r="293" spans="1:23" ht="25.5">
      <c r="A293" s="77" t="s">
        <v>116</v>
      </c>
      <c r="B293" s="106" t="s">
        <v>117</v>
      </c>
      <c r="C293" s="232"/>
      <c r="D293" s="202">
        <v>6137322</v>
      </c>
      <c r="E293" s="202">
        <v>6341522</v>
      </c>
      <c r="F293" s="254">
        <f>H293+I293</f>
        <v>15481298</v>
      </c>
      <c r="G293" s="234"/>
      <c r="H293" s="245">
        <v>8291569</v>
      </c>
      <c r="I293" s="254">
        <v>7189729</v>
      </c>
      <c r="J293" s="257">
        <v>6584496</v>
      </c>
      <c r="K293" s="234"/>
      <c r="L293" s="235">
        <f>F293-J293-K293</f>
        <v>8896802</v>
      </c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</row>
    <row r="294" spans="1:23" ht="28.5" customHeight="1">
      <c r="A294" s="77" t="s">
        <v>118</v>
      </c>
      <c r="B294" s="106" t="s">
        <v>119</v>
      </c>
      <c r="C294" s="232"/>
      <c r="D294" s="202">
        <v>3512896</v>
      </c>
      <c r="E294" s="202">
        <v>4052896</v>
      </c>
      <c r="F294" s="254">
        <f>H294+I294</f>
        <v>10606292</v>
      </c>
      <c r="G294" s="234"/>
      <c r="H294" s="245">
        <v>6596233</v>
      </c>
      <c r="I294" s="254">
        <v>4010059</v>
      </c>
      <c r="J294" s="257">
        <v>4129461</v>
      </c>
      <c r="K294" s="234"/>
      <c r="L294" s="235">
        <f>F294-J294-K294</f>
        <v>6476831</v>
      </c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</row>
    <row r="295" spans="1:23" ht="25.5" customHeight="1">
      <c r="A295" s="77" t="s">
        <v>120</v>
      </c>
      <c r="B295" s="106" t="s">
        <v>121</v>
      </c>
      <c r="C295" s="232"/>
      <c r="D295" s="202">
        <v>490000</v>
      </c>
      <c r="E295" s="202">
        <v>557000</v>
      </c>
      <c r="F295" s="254">
        <f>H295+I295</f>
        <v>559433</v>
      </c>
      <c r="G295" s="234"/>
      <c r="H295" s="245">
        <v>897</v>
      </c>
      <c r="I295" s="254">
        <f>556336+2200</f>
        <v>558536</v>
      </c>
      <c r="J295" s="245">
        <v>556302</v>
      </c>
      <c r="K295" s="234"/>
      <c r="L295" s="235">
        <f>F295-J295-K295</f>
        <v>3131</v>
      </c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</row>
    <row r="296" spans="1:23" ht="27" customHeight="1">
      <c r="A296" s="77" t="s">
        <v>122</v>
      </c>
      <c r="B296" s="106" t="s">
        <v>123</v>
      </c>
      <c r="C296" s="232"/>
      <c r="D296" s="201">
        <v>0</v>
      </c>
      <c r="E296" s="201"/>
      <c r="F296" s="261">
        <v>0</v>
      </c>
      <c r="G296" s="242"/>
      <c r="H296" s="242"/>
      <c r="I296" s="261">
        <f>F296-H296</f>
        <v>0</v>
      </c>
      <c r="J296" s="262"/>
      <c r="K296" s="262"/>
      <c r="L296" s="243">
        <f>F296-J296-K296</f>
        <v>0</v>
      </c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</row>
    <row r="297" spans="1:23" ht="15.75" customHeight="1">
      <c r="A297" s="78" t="s">
        <v>124</v>
      </c>
      <c r="B297" s="390" t="s">
        <v>125</v>
      </c>
      <c r="C297" s="390"/>
      <c r="D297" s="145">
        <f t="shared" ref="D297:L298" si="127">D298</f>
        <v>0</v>
      </c>
      <c r="E297" s="145">
        <f t="shared" si="127"/>
        <v>0</v>
      </c>
      <c r="F297" s="145">
        <f t="shared" si="127"/>
        <v>274192</v>
      </c>
      <c r="G297" s="145">
        <f t="shared" si="127"/>
        <v>0</v>
      </c>
      <c r="H297" s="145">
        <f t="shared" si="127"/>
        <v>274192</v>
      </c>
      <c r="I297" s="145">
        <f t="shared" si="127"/>
        <v>0</v>
      </c>
      <c r="J297" s="145">
        <f t="shared" si="127"/>
        <v>0</v>
      </c>
      <c r="K297" s="145">
        <f t="shared" si="127"/>
        <v>0</v>
      </c>
      <c r="L297" s="145">
        <f t="shared" si="127"/>
        <v>274192</v>
      </c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</row>
    <row r="298" spans="1:23" ht="21" customHeight="1">
      <c r="A298" s="78" t="s">
        <v>126</v>
      </c>
      <c r="B298" s="412" t="s">
        <v>127</v>
      </c>
      <c r="C298" s="413"/>
      <c r="D298" s="145">
        <f t="shared" si="127"/>
        <v>0</v>
      </c>
      <c r="E298" s="145">
        <f t="shared" si="127"/>
        <v>0</v>
      </c>
      <c r="F298" s="145">
        <f t="shared" si="127"/>
        <v>274192</v>
      </c>
      <c r="G298" s="145">
        <f t="shared" si="127"/>
        <v>0</v>
      </c>
      <c r="H298" s="145">
        <f t="shared" si="127"/>
        <v>274192</v>
      </c>
      <c r="I298" s="145">
        <f t="shared" si="127"/>
        <v>0</v>
      </c>
      <c r="J298" s="145">
        <f t="shared" si="127"/>
        <v>0</v>
      </c>
      <c r="K298" s="145">
        <f t="shared" si="127"/>
        <v>0</v>
      </c>
      <c r="L298" s="145">
        <f t="shared" si="127"/>
        <v>274192</v>
      </c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</row>
    <row r="299" spans="1:23" ht="15.75" customHeight="1">
      <c r="A299" s="77" t="s">
        <v>128</v>
      </c>
      <c r="B299" s="392" t="s">
        <v>129</v>
      </c>
      <c r="C299" s="402"/>
      <c r="D299" s="202">
        <v>0</v>
      </c>
      <c r="E299" s="202">
        <v>0</v>
      </c>
      <c r="F299" s="233">
        <f>H299+I299</f>
        <v>274192</v>
      </c>
      <c r="G299" s="234"/>
      <c r="H299" s="245">
        <v>274192</v>
      </c>
      <c r="I299" s="233">
        <v>0</v>
      </c>
      <c r="J299" s="234">
        <v>0</v>
      </c>
      <c r="K299" s="234"/>
      <c r="L299" s="235">
        <f>F299-J299-K299</f>
        <v>274192</v>
      </c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</row>
    <row r="300" spans="1:23" ht="15" customHeight="1">
      <c r="A300" s="78" t="s">
        <v>130</v>
      </c>
      <c r="B300" s="390" t="s">
        <v>131</v>
      </c>
      <c r="C300" s="390"/>
      <c r="D300" s="145">
        <f t="shared" ref="D300:L300" si="128">D301+D311</f>
        <v>8606420</v>
      </c>
      <c r="E300" s="145">
        <f t="shared" si="128"/>
        <v>12577800</v>
      </c>
      <c r="F300" s="145">
        <f t="shared" si="128"/>
        <v>17784299</v>
      </c>
      <c r="G300" s="145">
        <f t="shared" si="128"/>
        <v>0</v>
      </c>
      <c r="H300" s="145">
        <f t="shared" si="128"/>
        <v>4386299</v>
      </c>
      <c r="I300" s="145">
        <f t="shared" si="128"/>
        <v>13398000</v>
      </c>
      <c r="J300" s="145">
        <f t="shared" si="128"/>
        <v>12722413</v>
      </c>
      <c r="K300" s="145">
        <f t="shared" si="128"/>
        <v>0</v>
      </c>
      <c r="L300" s="145">
        <f t="shared" si="128"/>
        <v>5061886</v>
      </c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</row>
    <row r="301" spans="1:23" ht="14.25" customHeight="1">
      <c r="A301" s="78" t="s">
        <v>132</v>
      </c>
      <c r="B301" s="390" t="s">
        <v>133</v>
      </c>
      <c r="C301" s="390"/>
      <c r="D301" s="145">
        <f t="shared" ref="D301:L301" si="129">D302+D309</f>
        <v>2118838</v>
      </c>
      <c r="E301" s="145">
        <f t="shared" si="129"/>
        <v>2176694</v>
      </c>
      <c r="F301" s="145">
        <f t="shared" si="129"/>
        <v>2943189</v>
      </c>
      <c r="G301" s="145">
        <f t="shared" si="129"/>
        <v>0</v>
      </c>
      <c r="H301" s="145">
        <f t="shared" si="129"/>
        <v>775220</v>
      </c>
      <c r="I301" s="145">
        <f t="shared" si="129"/>
        <v>2167969</v>
      </c>
      <c r="J301" s="145">
        <f t="shared" si="129"/>
        <v>2291156</v>
      </c>
      <c r="K301" s="145">
        <f t="shared" si="129"/>
        <v>0</v>
      </c>
      <c r="L301" s="145">
        <f t="shared" si="129"/>
        <v>652033</v>
      </c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</row>
    <row r="302" spans="1:23" ht="30" customHeight="1">
      <c r="A302" s="55" t="s">
        <v>447</v>
      </c>
      <c r="B302" s="110" t="s">
        <v>135</v>
      </c>
      <c r="C302" s="111"/>
      <c r="D302" s="240">
        <f t="shared" ref="D302:L302" si="130">D303+D304+D305+D306+D308</f>
        <v>2084444</v>
      </c>
      <c r="E302" s="240">
        <f t="shared" si="130"/>
        <v>2172300</v>
      </c>
      <c r="F302" s="240">
        <f t="shared" si="130"/>
        <v>2942589</v>
      </c>
      <c r="G302" s="240">
        <f t="shared" si="130"/>
        <v>0</v>
      </c>
      <c r="H302" s="240">
        <f t="shared" si="130"/>
        <v>775220</v>
      </c>
      <c r="I302" s="240">
        <f t="shared" si="130"/>
        <v>2167369</v>
      </c>
      <c r="J302" s="240">
        <f t="shared" si="130"/>
        <v>2290556</v>
      </c>
      <c r="K302" s="240">
        <f t="shared" si="130"/>
        <v>0</v>
      </c>
      <c r="L302" s="240">
        <f t="shared" si="130"/>
        <v>652033</v>
      </c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</row>
    <row r="303" spans="1:23" ht="25.5" hidden="1" customHeight="1">
      <c r="A303" s="77" t="s">
        <v>136</v>
      </c>
      <c r="B303" s="403" t="s">
        <v>137</v>
      </c>
      <c r="C303" s="404"/>
      <c r="D303" s="201"/>
      <c r="E303" s="201"/>
      <c r="F303" s="241">
        <v>0</v>
      </c>
      <c r="G303" s="242"/>
      <c r="H303" s="242"/>
      <c r="I303" s="241">
        <f t="shared" ref="I303:I308" si="131">F303-H303</f>
        <v>0</v>
      </c>
      <c r="J303" s="262"/>
      <c r="K303" s="262"/>
      <c r="L303" s="243">
        <f>F303-J303-K303</f>
        <v>0</v>
      </c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</row>
    <row r="304" spans="1:23" ht="27" hidden="1" customHeight="1">
      <c r="A304" s="128" t="s">
        <v>138</v>
      </c>
      <c r="B304" s="408" t="s">
        <v>139</v>
      </c>
      <c r="C304" s="409"/>
      <c r="D304" s="201"/>
      <c r="E304" s="201"/>
      <c r="F304" s="241">
        <v>0</v>
      </c>
      <c r="G304" s="242"/>
      <c r="H304" s="242"/>
      <c r="I304" s="241">
        <f t="shared" si="131"/>
        <v>0</v>
      </c>
      <c r="J304" s="262"/>
      <c r="K304" s="262"/>
      <c r="L304" s="243">
        <f>F304-J304-K304</f>
        <v>0</v>
      </c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</row>
    <row r="305" spans="1:23" ht="15.75" customHeight="1">
      <c r="A305" s="77" t="s">
        <v>140</v>
      </c>
      <c r="B305" s="392" t="s">
        <v>141</v>
      </c>
      <c r="C305" s="402"/>
      <c r="D305" s="202">
        <v>2084444</v>
      </c>
      <c r="E305" s="202">
        <v>2172300</v>
      </c>
      <c r="F305" s="233">
        <f>H305+I305</f>
        <v>2942589</v>
      </c>
      <c r="G305" s="234"/>
      <c r="H305" s="245">
        <v>775220</v>
      </c>
      <c r="I305" s="233">
        <v>2167369</v>
      </c>
      <c r="J305" s="234">
        <v>2290556</v>
      </c>
      <c r="K305" s="234"/>
      <c r="L305" s="235">
        <f>F305-J305-K305</f>
        <v>652033</v>
      </c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</row>
    <row r="306" spans="1:23" ht="15" hidden="1">
      <c r="A306" s="189" t="s">
        <v>142</v>
      </c>
      <c r="B306" s="410" t="s">
        <v>143</v>
      </c>
      <c r="C306" s="411"/>
      <c r="D306" s="199">
        <f t="shared" ref="D306:L306" si="132">D307</f>
        <v>0</v>
      </c>
      <c r="E306" s="199">
        <f t="shared" si="132"/>
        <v>0</v>
      </c>
      <c r="F306" s="199">
        <f t="shared" si="132"/>
        <v>0</v>
      </c>
      <c r="G306" s="199">
        <f t="shared" si="132"/>
        <v>0</v>
      </c>
      <c r="H306" s="199">
        <f t="shared" si="132"/>
        <v>0</v>
      </c>
      <c r="I306" s="199">
        <f t="shared" si="132"/>
        <v>0</v>
      </c>
      <c r="J306" s="199">
        <f t="shared" si="132"/>
        <v>0</v>
      </c>
      <c r="K306" s="199">
        <f t="shared" si="132"/>
        <v>0</v>
      </c>
      <c r="L306" s="199">
        <f t="shared" si="132"/>
        <v>0</v>
      </c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</row>
    <row r="307" spans="1:23" ht="14.25" hidden="1" customHeight="1">
      <c r="A307" s="130" t="s">
        <v>144</v>
      </c>
      <c r="B307" s="131" t="s">
        <v>145</v>
      </c>
      <c r="C307" s="131"/>
      <c r="D307" s="201"/>
      <c r="E307" s="201"/>
      <c r="F307" s="241">
        <v>0</v>
      </c>
      <c r="G307" s="242"/>
      <c r="H307" s="242"/>
      <c r="I307" s="241">
        <f t="shared" si="131"/>
        <v>0</v>
      </c>
      <c r="J307" s="262"/>
      <c r="K307" s="262"/>
      <c r="L307" s="243">
        <f>F307-J307-K307</f>
        <v>0</v>
      </c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</row>
    <row r="308" spans="1:23" ht="13.5" hidden="1" customHeight="1">
      <c r="A308" s="77" t="s">
        <v>146</v>
      </c>
      <c r="B308" s="392" t="s">
        <v>147</v>
      </c>
      <c r="C308" s="402"/>
      <c r="D308" s="201">
        <v>0</v>
      </c>
      <c r="E308" s="201">
        <v>0</v>
      </c>
      <c r="F308" s="241">
        <v>0</v>
      </c>
      <c r="G308" s="242"/>
      <c r="H308" s="242"/>
      <c r="I308" s="241">
        <f t="shared" si="131"/>
        <v>0</v>
      </c>
      <c r="J308" s="262">
        <v>0</v>
      </c>
      <c r="K308" s="262"/>
      <c r="L308" s="243">
        <f>F308-J308-K308</f>
        <v>0</v>
      </c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</row>
    <row r="309" spans="1:23" ht="15" customHeight="1">
      <c r="A309" s="55" t="s">
        <v>148</v>
      </c>
      <c r="B309" s="398" t="s">
        <v>149</v>
      </c>
      <c r="C309" s="405"/>
      <c r="D309" s="240">
        <f t="shared" ref="D309:L309" si="133">D310</f>
        <v>34394</v>
      </c>
      <c r="E309" s="240">
        <f t="shared" si="133"/>
        <v>4394</v>
      </c>
      <c r="F309" s="240">
        <f t="shared" si="133"/>
        <v>600</v>
      </c>
      <c r="G309" s="240">
        <f t="shared" si="133"/>
        <v>0</v>
      </c>
      <c r="H309" s="240">
        <f t="shared" si="133"/>
        <v>0</v>
      </c>
      <c r="I309" s="240">
        <f t="shared" si="133"/>
        <v>600</v>
      </c>
      <c r="J309" s="240">
        <f t="shared" si="133"/>
        <v>600</v>
      </c>
      <c r="K309" s="240">
        <f t="shared" si="133"/>
        <v>0</v>
      </c>
      <c r="L309" s="240">
        <f t="shared" si="133"/>
        <v>0</v>
      </c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</row>
    <row r="310" spans="1:23">
      <c r="A310" s="77" t="s">
        <v>150</v>
      </c>
      <c r="B310" s="384" t="s">
        <v>151</v>
      </c>
      <c r="C310" s="385"/>
      <c r="D310" s="202">
        <v>34394</v>
      </c>
      <c r="E310" s="202">
        <v>4394</v>
      </c>
      <c r="F310" s="233">
        <v>600</v>
      </c>
      <c r="G310" s="234"/>
      <c r="H310" s="234"/>
      <c r="I310" s="234">
        <f>F310-H310</f>
        <v>600</v>
      </c>
      <c r="J310" s="234">
        <v>600</v>
      </c>
      <c r="K310" s="234">
        <v>0</v>
      </c>
      <c r="L310" s="235">
        <f>F310-J310-K310</f>
        <v>0</v>
      </c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</row>
    <row r="311" spans="1:23" ht="26.25" customHeight="1">
      <c r="A311" s="78" t="s">
        <v>152</v>
      </c>
      <c r="B311" s="390" t="s">
        <v>153</v>
      </c>
      <c r="C311" s="390"/>
      <c r="D311" s="145">
        <f t="shared" ref="D311:L311" si="134">D312+D320+D323+D328+D335</f>
        <v>6487582</v>
      </c>
      <c r="E311" s="145">
        <f t="shared" si="134"/>
        <v>10401106</v>
      </c>
      <c r="F311" s="145">
        <f t="shared" si="134"/>
        <v>14841110</v>
      </c>
      <c r="G311" s="145">
        <f t="shared" si="134"/>
        <v>0</v>
      </c>
      <c r="H311" s="145">
        <f t="shared" si="134"/>
        <v>3611079</v>
      </c>
      <c r="I311" s="145">
        <f t="shared" si="134"/>
        <v>11230031</v>
      </c>
      <c r="J311" s="145">
        <f t="shared" si="134"/>
        <v>10431257</v>
      </c>
      <c r="K311" s="145">
        <f t="shared" si="134"/>
        <v>0</v>
      </c>
      <c r="L311" s="145">
        <f t="shared" si="134"/>
        <v>4409853</v>
      </c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</row>
    <row r="312" spans="1:23" ht="39" customHeight="1">
      <c r="A312" s="55" t="s">
        <v>154</v>
      </c>
      <c r="B312" s="406" t="s">
        <v>155</v>
      </c>
      <c r="C312" s="407"/>
      <c r="D312" s="240">
        <f t="shared" ref="D312:L312" si="135">D313+D314+D315+D316+D317+D318+D319</f>
        <v>222601</v>
      </c>
      <c r="E312" s="240">
        <f t="shared" si="135"/>
        <v>202000</v>
      </c>
      <c r="F312" s="240">
        <f t="shared" si="135"/>
        <v>434129</v>
      </c>
      <c r="G312" s="240">
        <f t="shared" si="135"/>
        <v>0</v>
      </c>
      <c r="H312" s="240">
        <f t="shared" si="135"/>
        <v>223679</v>
      </c>
      <c r="I312" s="240">
        <f t="shared" si="135"/>
        <v>210450</v>
      </c>
      <c r="J312" s="240">
        <f t="shared" si="135"/>
        <v>210450</v>
      </c>
      <c r="K312" s="240">
        <f t="shared" si="135"/>
        <v>0</v>
      </c>
      <c r="L312" s="240">
        <f t="shared" si="135"/>
        <v>223679</v>
      </c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</row>
    <row r="313" spans="1:23" ht="16.5" customHeight="1">
      <c r="A313" s="77" t="s">
        <v>156</v>
      </c>
      <c r="B313" s="392" t="s">
        <v>157</v>
      </c>
      <c r="C313" s="402"/>
      <c r="D313" s="201">
        <v>0</v>
      </c>
      <c r="E313" s="201"/>
      <c r="F313" s="241">
        <v>0</v>
      </c>
      <c r="G313" s="242"/>
      <c r="H313" s="242"/>
      <c r="I313" s="241">
        <f>F313-H313</f>
        <v>0</v>
      </c>
      <c r="J313" s="262"/>
      <c r="K313" s="262"/>
      <c r="L313" s="243">
        <f t="shared" ref="L313:L319" si="136">F313-J313-K313</f>
        <v>0</v>
      </c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</row>
    <row r="314" spans="1:23" ht="30" customHeight="1">
      <c r="A314" s="77" t="s">
        <v>158</v>
      </c>
      <c r="B314" s="384" t="s">
        <v>159</v>
      </c>
      <c r="C314" s="385"/>
      <c r="D314" s="202">
        <v>110000</v>
      </c>
      <c r="E314" s="202">
        <v>130000</v>
      </c>
      <c r="F314" s="233">
        <v>137185</v>
      </c>
      <c r="G314" s="234"/>
      <c r="H314" s="234"/>
      <c r="I314" s="233">
        <f>F314-H314</f>
        <v>137185</v>
      </c>
      <c r="J314" s="234">
        <v>137185</v>
      </c>
      <c r="K314" s="234"/>
      <c r="L314" s="235">
        <f t="shared" si="136"/>
        <v>0</v>
      </c>
      <c r="M314" s="50"/>
      <c r="S314" s="50"/>
      <c r="T314" s="50"/>
      <c r="U314" s="50"/>
      <c r="V314" s="50"/>
      <c r="W314" s="50"/>
    </row>
    <row r="315" spans="1:23" ht="30.75" hidden="1" customHeight="1">
      <c r="A315" s="77" t="s">
        <v>160</v>
      </c>
      <c r="B315" s="392" t="s">
        <v>161</v>
      </c>
      <c r="C315" s="402"/>
      <c r="D315" s="201">
        <v>0</v>
      </c>
      <c r="E315" s="201"/>
      <c r="F315" s="241">
        <v>0</v>
      </c>
      <c r="G315" s="242"/>
      <c r="H315" s="242"/>
      <c r="I315" s="241">
        <f>F315-H315</f>
        <v>0</v>
      </c>
      <c r="J315" s="262"/>
      <c r="K315" s="262"/>
      <c r="L315" s="243">
        <f t="shared" si="136"/>
        <v>0</v>
      </c>
      <c r="M315" s="50"/>
    </row>
    <row r="316" spans="1:23" ht="15.75" hidden="1" customHeight="1">
      <c r="A316" s="77" t="s">
        <v>162</v>
      </c>
      <c r="B316" s="392" t="s">
        <v>163</v>
      </c>
      <c r="C316" s="402"/>
      <c r="D316" s="201">
        <v>0</v>
      </c>
      <c r="E316" s="201"/>
      <c r="F316" s="241">
        <v>0</v>
      </c>
      <c r="G316" s="242"/>
      <c r="H316" s="242"/>
      <c r="I316" s="241">
        <f>F316-H316</f>
        <v>0</v>
      </c>
      <c r="J316" s="262"/>
      <c r="K316" s="262"/>
      <c r="L316" s="243">
        <f t="shared" si="136"/>
        <v>0</v>
      </c>
      <c r="M316" s="50"/>
    </row>
    <row r="317" spans="1:23" ht="28.5" customHeight="1">
      <c r="A317" s="77" t="s">
        <v>164</v>
      </c>
      <c r="B317" s="392" t="s">
        <v>165</v>
      </c>
      <c r="C317" s="402"/>
      <c r="D317" s="201">
        <v>0</v>
      </c>
      <c r="E317" s="201"/>
      <c r="F317" s="241">
        <v>0</v>
      </c>
      <c r="G317" s="242"/>
      <c r="H317" s="242"/>
      <c r="I317" s="241">
        <f>F317-H317</f>
        <v>0</v>
      </c>
      <c r="J317" s="262"/>
      <c r="K317" s="262"/>
      <c r="L317" s="243">
        <f t="shared" si="136"/>
        <v>0</v>
      </c>
      <c r="M317" s="50"/>
    </row>
    <row r="318" spans="1:23" ht="15" customHeight="1">
      <c r="A318" s="77" t="s">
        <v>166</v>
      </c>
      <c r="B318" s="392" t="s">
        <v>167</v>
      </c>
      <c r="C318" s="402"/>
      <c r="D318" s="202">
        <v>19601</v>
      </c>
      <c r="E318" s="202">
        <v>29000</v>
      </c>
      <c r="F318" s="233">
        <f>H318+I318</f>
        <v>248876</v>
      </c>
      <c r="G318" s="234"/>
      <c r="H318" s="245">
        <v>223679</v>
      </c>
      <c r="I318" s="233">
        <v>25197</v>
      </c>
      <c r="J318" s="257">
        <v>25197</v>
      </c>
      <c r="K318" s="234"/>
      <c r="L318" s="235">
        <f t="shared" si="136"/>
        <v>223679</v>
      </c>
      <c r="M318" s="50"/>
    </row>
    <row r="319" spans="1:23" ht="13.5" customHeight="1">
      <c r="A319" s="77" t="s">
        <v>168</v>
      </c>
      <c r="B319" s="403" t="s">
        <v>169</v>
      </c>
      <c r="C319" s="404"/>
      <c r="D319" s="202">
        <v>93000</v>
      </c>
      <c r="E319" s="202">
        <v>43000</v>
      </c>
      <c r="F319" s="233">
        <f>H319+I319</f>
        <v>48068</v>
      </c>
      <c r="G319" s="234"/>
      <c r="H319" s="234"/>
      <c r="I319" s="233">
        <v>48068</v>
      </c>
      <c r="J319" s="234">
        <v>48068</v>
      </c>
      <c r="K319" s="234"/>
      <c r="L319" s="235">
        <f t="shared" si="136"/>
        <v>0</v>
      </c>
      <c r="M319" s="50"/>
    </row>
    <row r="320" spans="1:23" ht="30.75" customHeight="1">
      <c r="A320" s="55" t="s">
        <v>170</v>
      </c>
      <c r="B320" s="398" t="s">
        <v>171</v>
      </c>
      <c r="C320" s="405"/>
      <c r="D320" s="240">
        <f t="shared" ref="D320:L320" si="137">D321+D322</f>
        <v>166100</v>
      </c>
      <c r="E320" s="240">
        <f t="shared" si="137"/>
        <v>131100</v>
      </c>
      <c r="F320" s="240">
        <f t="shared" si="137"/>
        <v>121088</v>
      </c>
      <c r="G320" s="240">
        <f t="shared" si="137"/>
        <v>0</v>
      </c>
      <c r="H320" s="240">
        <f t="shared" si="137"/>
        <v>0</v>
      </c>
      <c r="I320" s="240">
        <f t="shared" si="137"/>
        <v>121088</v>
      </c>
      <c r="J320" s="240">
        <f t="shared" si="137"/>
        <v>121088</v>
      </c>
      <c r="K320" s="240">
        <f t="shared" si="137"/>
        <v>0</v>
      </c>
      <c r="L320" s="240">
        <f t="shared" si="137"/>
        <v>0</v>
      </c>
      <c r="M320" s="50"/>
    </row>
    <row r="321" spans="1:13" ht="14.25" customHeight="1">
      <c r="A321" s="77" t="s">
        <v>172</v>
      </c>
      <c r="B321" s="392" t="s">
        <v>173</v>
      </c>
      <c r="C321" s="402"/>
      <c r="D321" s="202">
        <v>42187</v>
      </c>
      <c r="E321" s="202">
        <v>7187</v>
      </c>
      <c r="F321" s="233">
        <f>H321+I321</f>
        <v>4641</v>
      </c>
      <c r="G321" s="234"/>
      <c r="H321" s="234">
        <v>0</v>
      </c>
      <c r="I321" s="234">
        <v>4641</v>
      </c>
      <c r="J321" s="234">
        <v>4641</v>
      </c>
      <c r="K321" s="234"/>
      <c r="L321" s="235">
        <f>F321-J321-K321</f>
        <v>0</v>
      </c>
      <c r="M321" s="50"/>
    </row>
    <row r="322" spans="1:13" s="177" customFormat="1" ht="14.25" customHeight="1">
      <c r="A322" s="128" t="s">
        <v>174</v>
      </c>
      <c r="B322" s="396" t="s">
        <v>175</v>
      </c>
      <c r="C322" s="397"/>
      <c r="D322" s="202">
        <v>123913</v>
      </c>
      <c r="E322" s="202">
        <v>123913</v>
      </c>
      <c r="F322" s="233">
        <f>H322+I322</f>
        <v>116447</v>
      </c>
      <c r="G322" s="234"/>
      <c r="H322" s="234"/>
      <c r="I322" s="234">
        <v>116447</v>
      </c>
      <c r="J322" s="234">
        <v>116447</v>
      </c>
      <c r="K322" s="234"/>
      <c r="L322" s="235">
        <f>F322-J322-K322</f>
        <v>0</v>
      </c>
      <c r="M322" s="176"/>
    </row>
    <row r="323" spans="1:13" ht="31.5" customHeight="1">
      <c r="A323" s="55" t="s">
        <v>176</v>
      </c>
      <c r="B323" s="398" t="s">
        <v>177</v>
      </c>
      <c r="C323" s="399"/>
      <c r="D323" s="240">
        <f t="shared" ref="D323:L323" si="138">D324+D325+D326+D327</f>
        <v>4383174</v>
      </c>
      <c r="E323" s="240">
        <f t="shared" si="138"/>
        <v>4409753</v>
      </c>
      <c r="F323" s="240">
        <f t="shared" si="138"/>
        <v>7512480</v>
      </c>
      <c r="G323" s="240">
        <f t="shared" si="138"/>
        <v>0</v>
      </c>
      <c r="H323" s="240">
        <f t="shared" si="138"/>
        <v>2608937</v>
      </c>
      <c r="I323" s="240">
        <f t="shared" si="138"/>
        <v>4903543</v>
      </c>
      <c r="J323" s="240">
        <f t="shared" si="138"/>
        <v>4387127</v>
      </c>
      <c r="K323" s="240">
        <f t="shared" si="138"/>
        <v>0</v>
      </c>
      <c r="L323" s="240">
        <f t="shared" si="138"/>
        <v>3125353</v>
      </c>
      <c r="M323" s="50"/>
    </row>
    <row r="324" spans="1:13" ht="27.75" customHeight="1">
      <c r="A324" s="105" t="s">
        <v>178</v>
      </c>
      <c r="B324" s="400" t="s">
        <v>179</v>
      </c>
      <c r="C324" s="401"/>
      <c r="D324" s="202">
        <v>4376753</v>
      </c>
      <c r="E324" s="202">
        <v>4376753</v>
      </c>
      <c r="F324" s="233">
        <f>H324+I324</f>
        <v>5627198</v>
      </c>
      <c r="G324" s="234"/>
      <c r="H324" s="245">
        <v>754424</v>
      </c>
      <c r="I324" s="254">
        <v>4872774</v>
      </c>
      <c r="J324" s="257">
        <v>4356358</v>
      </c>
      <c r="K324" s="234"/>
      <c r="L324" s="235">
        <f>F324-J324-K324</f>
        <v>1270840</v>
      </c>
      <c r="M324" s="50"/>
    </row>
    <row r="325" spans="1:13" ht="27.75" hidden="1" customHeight="1">
      <c r="A325" s="105" t="s">
        <v>180</v>
      </c>
      <c r="B325" s="392" t="s">
        <v>181</v>
      </c>
      <c r="C325" s="393"/>
      <c r="D325" s="201">
        <v>0</v>
      </c>
      <c r="E325" s="201"/>
      <c r="F325" s="241">
        <v>0</v>
      </c>
      <c r="G325" s="242"/>
      <c r="H325" s="242"/>
      <c r="I325" s="261">
        <f>F325-H325</f>
        <v>0</v>
      </c>
      <c r="J325" s="262"/>
      <c r="K325" s="262"/>
      <c r="L325" s="243">
        <f>F325-J325-K325</f>
        <v>0</v>
      </c>
      <c r="M325" s="50"/>
    </row>
    <row r="326" spans="1:13" ht="24.75" hidden="1" customHeight="1">
      <c r="A326" s="105" t="s">
        <v>182</v>
      </c>
      <c r="B326" s="392" t="s">
        <v>183</v>
      </c>
      <c r="C326" s="393"/>
      <c r="D326" s="201">
        <v>0</v>
      </c>
      <c r="E326" s="201"/>
      <c r="F326" s="241">
        <v>0</v>
      </c>
      <c r="G326" s="242"/>
      <c r="H326" s="242"/>
      <c r="I326" s="261">
        <f>F326-H326</f>
        <v>0</v>
      </c>
      <c r="J326" s="262"/>
      <c r="K326" s="262"/>
      <c r="L326" s="243">
        <f>F326-J326-K326</f>
        <v>0</v>
      </c>
      <c r="M326" s="50"/>
    </row>
    <row r="327" spans="1:13" ht="20.100000000000001" customHeight="1">
      <c r="A327" s="105" t="s">
        <v>184</v>
      </c>
      <c r="B327" s="384" t="s">
        <v>185</v>
      </c>
      <c r="C327" s="389"/>
      <c r="D327" s="202">
        <v>6421</v>
      </c>
      <c r="E327" s="202">
        <v>33000</v>
      </c>
      <c r="F327" s="233">
        <f>H327+I327</f>
        <v>1885282</v>
      </c>
      <c r="G327" s="234"/>
      <c r="H327" s="245">
        <v>1854513</v>
      </c>
      <c r="I327" s="254">
        <v>30769</v>
      </c>
      <c r="J327" s="234">
        <v>30769</v>
      </c>
      <c r="K327" s="234"/>
      <c r="L327" s="235">
        <f>F327-J327-K327</f>
        <v>1854513</v>
      </c>
      <c r="M327" s="50"/>
    </row>
    <row r="328" spans="1:13" ht="27.75" customHeight="1">
      <c r="A328" s="55" t="s">
        <v>448</v>
      </c>
      <c r="B328" s="110" t="s">
        <v>187</v>
      </c>
      <c r="C328" s="269"/>
      <c r="D328" s="240">
        <f t="shared" ref="D328:L328" si="139">D329+D330+D331+D332+D334+D333</f>
        <v>5865656</v>
      </c>
      <c r="E328" s="240">
        <f t="shared" si="139"/>
        <v>5589162</v>
      </c>
      <c r="F328" s="240">
        <f t="shared" si="139"/>
        <v>6704322</v>
      </c>
      <c r="G328" s="240">
        <f t="shared" si="139"/>
        <v>0</v>
      </c>
      <c r="H328" s="240">
        <f t="shared" si="139"/>
        <v>778463</v>
      </c>
      <c r="I328" s="240">
        <f t="shared" si="139"/>
        <v>5925859</v>
      </c>
      <c r="J328" s="240">
        <f t="shared" si="139"/>
        <v>5643501</v>
      </c>
      <c r="K328" s="240">
        <f t="shared" si="139"/>
        <v>0</v>
      </c>
      <c r="L328" s="240">
        <f t="shared" si="139"/>
        <v>1060821</v>
      </c>
      <c r="M328" s="50"/>
    </row>
    <row r="329" spans="1:13" ht="20.25" hidden="1" customHeight="1">
      <c r="A329" s="77" t="s">
        <v>188</v>
      </c>
      <c r="B329" s="131" t="s">
        <v>189</v>
      </c>
      <c r="C329" s="270"/>
      <c r="D329" s="201">
        <v>0</v>
      </c>
      <c r="E329" s="201"/>
      <c r="F329" s="241">
        <v>0</v>
      </c>
      <c r="G329" s="242"/>
      <c r="H329" s="242"/>
      <c r="I329" s="241">
        <f>F329-H329</f>
        <v>0</v>
      </c>
      <c r="J329" s="262"/>
      <c r="K329" s="262"/>
      <c r="L329" s="243">
        <f t="shared" ref="L329:L334" si="140">F329-J329-K329</f>
        <v>0</v>
      </c>
      <c r="M329" s="50"/>
    </row>
    <row r="330" spans="1:13" ht="24.75" hidden="1" customHeight="1">
      <c r="A330" s="77" t="s">
        <v>190</v>
      </c>
      <c r="B330" s="100" t="s">
        <v>191</v>
      </c>
      <c r="C330" s="271"/>
      <c r="D330" s="201">
        <v>0</v>
      </c>
      <c r="E330" s="201"/>
      <c r="F330" s="241">
        <v>0</v>
      </c>
      <c r="G330" s="242"/>
      <c r="H330" s="242"/>
      <c r="I330" s="241">
        <f>F330-H330</f>
        <v>0</v>
      </c>
      <c r="J330" s="262"/>
      <c r="K330" s="262"/>
      <c r="L330" s="243">
        <f t="shared" si="140"/>
        <v>0</v>
      </c>
      <c r="M330" s="50"/>
    </row>
    <row r="331" spans="1:13" ht="15">
      <c r="A331" s="128" t="s">
        <v>192</v>
      </c>
      <c r="B331" s="135" t="s">
        <v>193</v>
      </c>
      <c r="C331" s="271"/>
      <c r="D331" s="202">
        <v>300000</v>
      </c>
      <c r="E331" s="202">
        <v>515001</v>
      </c>
      <c r="F331" s="233">
        <v>1159039</v>
      </c>
      <c r="G331" s="234"/>
      <c r="H331" s="245">
        <v>728985</v>
      </c>
      <c r="I331" s="233">
        <f>F331-H331</f>
        <v>430054</v>
      </c>
      <c r="J331" s="257">
        <v>524905</v>
      </c>
      <c r="K331" s="234"/>
      <c r="L331" s="235">
        <f t="shared" si="140"/>
        <v>634134</v>
      </c>
      <c r="M331" s="50"/>
    </row>
    <row r="332" spans="1:13" hidden="1">
      <c r="A332" s="77" t="s">
        <v>196</v>
      </c>
      <c r="B332" s="392" t="s">
        <v>197</v>
      </c>
      <c r="C332" s="393"/>
      <c r="D332" s="201"/>
      <c r="E332" s="201"/>
      <c r="F332" s="241">
        <v>0</v>
      </c>
      <c r="G332" s="242"/>
      <c r="H332" s="242"/>
      <c r="I332" s="241">
        <f>F332-H332</f>
        <v>0</v>
      </c>
      <c r="J332" s="262"/>
      <c r="K332" s="262"/>
      <c r="L332" s="243">
        <f t="shared" si="140"/>
        <v>0</v>
      </c>
      <c r="M332" s="50"/>
    </row>
    <row r="333" spans="1:13" ht="25.5" hidden="1">
      <c r="A333" s="128" t="s">
        <v>204</v>
      </c>
      <c r="B333" s="101" t="s">
        <v>205</v>
      </c>
      <c r="C333" s="271"/>
      <c r="D333" s="201"/>
      <c r="E333" s="201"/>
      <c r="F333" s="241">
        <v>0</v>
      </c>
      <c r="G333" s="242"/>
      <c r="H333" s="242"/>
      <c r="I333" s="241">
        <f>F333-H333</f>
        <v>0</v>
      </c>
      <c r="J333" s="262"/>
      <c r="K333" s="262"/>
      <c r="L333" s="243">
        <f t="shared" si="140"/>
        <v>0</v>
      </c>
      <c r="M333" s="50"/>
    </row>
    <row r="334" spans="1:13" ht="16.5" customHeight="1">
      <c r="A334" s="77" t="s">
        <v>208</v>
      </c>
      <c r="B334" s="392" t="s">
        <v>209</v>
      </c>
      <c r="C334" s="393"/>
      <c r="D334" s="202">
        <v>5565656</v>
      </c>
      <c r="E334" s="202">
        <v>5074161</v>
      </c>
      <c r="F334" s="233">
        <f>H334+I334</f>
        <v>5545283</v>
      </c>
      <c r="G334" s="234"/>
      <c r="H334" s="234">
        <v>49478</v>
      </c>
      <c r="I334" s="233">
        <f>5135828+359977</f>
        <v>5495805</v>
      </c>
      <c r="J334" s="234">
        <v>5118596</v>
      </c>
      <c r="K334" s="234"/>
      <c r="L334" s="235">
        <f t="shared" si="140"/>
        <v>426687</v>
      </c>
      <c r="M334" s="50"/>
    </row>
    <row r="335" spans="1:13" ht="25.5">
      <c r="A335" s="55" t="s">
        <v>449</v>
      </c>
      <c r="B335" s="141" t="s">
        <v>211</v>
      </c>
      <c r="C335" s="272"/>
      <c r="D335" s="240">
        <f t="shared" ref="D335:L335" si="141">D336+D337+D338</f>
        <v>-4149949</v>
      </c>
      <c r="E335" s="240">
        <f t="shared" si="141"/>
        <v>69091</v>
      </c>
      <c r="F335" s="240">
        <f t="shared" si="141"/>
        <v>69091</v>
      </c>
      <c r="G335" s="240">
        <f t="shared" si="141"/>
        <v>0</v>
      </c>
      <c r="H335" s="240">
        <f t="shared" si="141"/>
        <v>0</v>
      </c>
      <c r="I335" s="240">
        <f t="shared" si="141"/>
        <v>69091</v>
      </c>
      <c r="J335" s="240">
        <f t="shared" si="141"/>
        <v>69091</v>
      </c>
      <c r="K335" s="240">
        <f t="shared" si="141"/>
        <v>0</v>
      </c>
      <c r="L335" s="240">
        <f t="shared" si="141"/>
        <v>0</v>
      </c>
      <c r="M335" s="50"/>
    </row>
    <row r="336" spans="1:13" ht="18.75" customHeight="1">
      <c r="A336" s="77" t="s">
        <v>212</v>
      </c>
      <c r="B336" s="100" t="s">
        <v>213</v>
      </c>
      <c r="C336" s="271"/>
      <c r="D336" s="202">
        <v>15000</v>
      </c>
      <c r="E336" s="202">
        <v>69091</v>
      </c>
      <c r="F336" s="233">
        <v>69091</v>
      </c>
      <c r="G336" s="234"/>
      <c r="H336" s="234"/>
      <c r="I336" s="273">
        <v>69091</v>
      </c>
      <c r="J336" s="234">
        <v>69091</v>
      </c>
      <c r="K336" s="234"/>
      <c r="L336" s="235">
        <f>F336-J336-K336</f>
        <v>0</v>
      </c>
      <c r="M336" s="50"/>
    </row>
    <row r="337" spans="1:23" ht="42" customHeight="1">
      <c r="A337" s="274" t="s">
        <v>450</v>
      </c>
      <c r="B337" s="135" t="s">
        <v>215</v>
      </c>
      <c r="C337" s="271"/>
      <c r="D337" s="202">
        <v>-4436949</v>
      </c>
      <c r="E337" s="202"/>
      <c r="F337" s="233">
        <v>0</v>
      </c>
      <c r="G337" s="234"/>
      <c r="H337" s="234"/>
      <c r="I337" s="273">
        <f>F337-H337</f>
        <v>0</v>
      </c>
      <c r="J337" s="234"/>
      <c r="K337" s="234"/>
      <c r="L337" s="235">
        <f>F337-J337-K337</f>
        <v>0</v>
      </c>
      <c r="M337" s="50"/>
    </row>
    <row r="338" spans="1:23">
      <c r="A338" s="77" t="s">
        <v>218</v>
      </c>
      <c r="B338" s="100" t="s">
        <v>219</v>
      </c>
      <c r="C338" s="271"/>
      <c r="D338" s="202">
        <v>272000</v>
      </c>
      <c r="E338" s="202"/>
      <c r="F338" s="233">
        <v>0</v>
      </c>
      <c r="G338" s="234"/>
      <c r="H338" s="234"/>
      <c r="I338" s="273">
        <f>F338-H338</f>
        <v>0</v>
      </c>
      <c r="J338" s="234"/>
      <c r="K338" s="234"/>
      <c r="L338" s="235">
        <f>F338-J338-K338</f>
        <v>0</v>
      </c>
      <c r="M338" s="50"/>
    </row>
    <row r="339" spans="1:23" ht="21" customHeight="1">
      <c r="A339" s="55" t="s">
        <v>234</v>
      </c>
      <c r="B339" s="394" t="s">
        <v>235</v>
      </c>
      <c r="C339" s="395"/>
      <c r="D339" s="240">
        <f t="shared" ref="D339:L339" si="142">D340</f>
        <v>0</v>
      </c>
      <c r="E339" s="240">
        <f t="shared" si="142"/>
        <v>0</v>
      </c>
      <c r="F339" s="240">
        <f t="shared" si="142"/>
        <v>0</v>
      </c>
      <c r="G339" s="240">
        <f t="shared" si="142"/>
        <v>0</v>
      </c>
      <c r="H339" s="240">
        <f t="shared" si="142"/>
        <v>0</v>
      </c>
      <c r="I339" s="240">
        <f t="shared" si="142"/>
        <v>0</v>
      </c>
      <c r="J339" s="240">
        <f t="shared" si="142"/>
        <v>0</v>
      </c>
      <c r="K339" s="240">
        <f t="shared" si="142"/>
        <v>0</v>
      </c>
      <c r="L339" s="240">
        <f t="shared" si="142"/>
        <v>0</v>
      </c>
      <c r="M339" s="50"/>
    </row>
    <row r="340" spans="1:23" ht="26.25" hidden="1" customHeight="1">
      <c r="A340" s="55" t="s">
        <v>451</v>
      </c>
      <c r="B340" s="110" t="s">
        <v>237</v>
      </c>
      <c r="C340" s="275"/>
      <c r="D340" s="240">
        <f t="shared" ref="D340:L340" si="143">D341+D342+D343+D344+D345</f>
        <v>0</v>
      </c>
      <c r="E340" s="240">
        <f t="shared" si="143"/>
        <v>0</v>
      </c>
      <c r="F340" s="240">
        <f t="shared" si="143"/>
        <v>0</v>
      </c>
      <c r="G340" s="240">
        <f t="shared" si="143"/>
        <v>0</v>
      </c>
      <c r="H340" s="240">
        <f t="shared" si="143"/>
        <v>0</v>
      </c>
      <c r="I340" s="240">
        <f t="shared" si="143"/>
        <v>0</v>
      </c>
      <c r="J340" s="240">
        <f t="shared" si="143"/>
        <v>0</v>
      </c>
      <c r="K340" s="240">
        <f t="shared" si="143"/>
        <v>0</v>
      </c>
      <c r="L340" s="240">
        <f t="shared" si="143"/>
        <v>0</v>
      </c>
      <c r="M340" s="50"/>
    </row>
    <row r="341" spans="1:23" ht="24.95" hidden="1" customHeight="1">
      <c r="A341" s="105" t="s">
        <v>238</v>
      </c>
      <c r="B341" s="385" t="s">
        <v>239</v>
      </c>
      <c r="C341" s="389"/>
      <c r="D341" s="201"/>
      <c r="E341" s="201"/>
      <c r="F341" s="241">
        <v>0</v>
      </c>
      <c r="G341" s="242"/>
      <c r="H341" s="242"/>
      <c r="I341" s="241">
        <f>F341-H341</f>
        <v>0</v>
      </c>
      <c r="J341" s="262"/>
      <c r="K341" s="262"/>
      <c r="L341" s="243">
        <f>F341-J341-K341</f>
        <v>0</v>
      </c>
      <c r="M341" s="50"/>
    </row>
    <row r="342" spans="1:23" ht="24.95" hidden="1" customHeight="1">
      <c r="A342" s="105" t="s">
        <v>452</v>
      </c>
      <c r="B342" s="385" t="s">
        <v>241</v>
      </c>
      <c r="C342" s="389"/>
      <c r="D342" s="201"/>
      <c r="E342" s="201"/>
      <c r="F342" s="241">
        <v>0</v>
      </c>
      <c r="G342" s="242"/>
      <c r="H342" s="242"/>
      <c r="I342" s="241">
        <f>F342-H342</f>
        <v>0</v>
      </c>
      <c r="J342" s="262"/>
      <c r="K342" s="262"/>
      <c r="L342" s="243">
        <f>F342-J342-K342</f>
        <v>0</v>
      </c>
      <c r="M342" s="50"/>
    </row>
    <row r="343" spans="1:23" ht="24.95" hidden="1" customHeight="1">
      <c r="A343" s="105" t="s">
        <v>242</v>
      </c>
      <c r="B343" s="385" t="s">
        <v>243</v>
      </c>
      <c r="C343" s="389"/>
      <c r="D343" s="201"/>
      <c r="E343" s="201"/>
      <c r="F343" s="241">
        <v>0</v>
      </c>
      <c r="G343" s="242"/>
      <c r="H343" s="242"/>
      <c r="I343" s="241">
        <f>F343-H343</f>
        <v>0</v>
      </c>
      <c r="J343" s="262"/>
      <c r="K343" s="262"/>
      <c r="L343" s="243">
        <f>F343-J343-K343</f>
        <v>0</v>
      </c>
      <c r="M343" s="50"/>
    </row>
    <row r="344" spans="1:23" ht="24.95" hidden="1" customHeight="1">
      <c r="A344" s="276" t="s">
        <v>244</v>
      </c>
      <c r="B344" s="385" t="s">
        <v>245</v>
      </c>
      <c r="C344" s="389"/>
      <c r="D344" s="201"/>
      <c r="E344" s="201"/>
      <c r="F344" s="241">
        <v>0</v>
      </c>
      <c r="G344" s="242"/>
      <c r="H344" s="242"/>
      <c r="I344" s="241">
        <f>F344-H344</f>
        <v>0</v>
      </c>
      <c r="J344" s="262"/>
      <c r="K344" s="262"/>
      <c r="L344" s="243">
        <f>F344-J344-K344</f>
        <v>0</v>
      </c>
      <c r="M344" s="50"/>
    </row>
    <row r="345" spans="1:23" ht="15.75" hidden="1" customHeight="1">
      <c r="A345" s="77" t="s">
        <v>252</v>
      </c>
      <c r="B345" s="277" t="s">
        <v>253</v>
      </c>
      <c r="C345" s="278"/>
      <c r="D345" s="201"/>
      <c r="E345" s="201"/>
      <c r="F345" s="241">
        <v>0</v>
      </c>
      <c r="G345" s="242"/>
      <c r="H345" s="242"/>
      <c r="I345" s="241">
        <f>F345-H345</f>
        <v>0</v>
      </c>
      <c r="J345" s="262"/>
      <c r="K345" s="262"/>
      <c r="L345" s="243">
        <f>F345-J345-K345</f>
        <v>0</v>
      </c>
      <c r="M345" s="50"/>
    </row>
    <row r="346" spans="1:23" ht="20.25" customHeight="1">
      <c r="A346" s="189" t="s">
        <v>453</v>
      </c>
      <c r="B346" s="279" t="s">
        <v>255</v>
      </c>
      <c r="C346" s="280"/>
      <c r="D346" s="199">
        <f t="shared" ref="D346:L346" si="144">D347</f>
        <v>3975000</v>
      </c>
      <c r="E346" s="199">
        <f t="shared" si="144"/>
        <v>3256000</v>
      </c>
      <c r="F346" s="199">
        <f t="shared" si="144"/>
        <v>3193168</v>
      </c>
      <c r="G346" s="199">
        <f t="shared" si="144"/>
        <v>0</v>
      </c>
      <c r="H346" s="199">
        <f t="shared" si="144"/>
        <v>0</v>
      </c>
      <c r="I346" s="199">
        <f t="shared" si="144"/>
        <v>3193168</v>
      </c>
      <c r="J346" s="199">
        <f t="shared" si="144"/>
        <v>3193168</v>
      </c>
      <c r="K346" s="199">
        <f t="shared" si="144"/>
        <v>0</v>
      </c>
      <c r="L346" s="199">
        <f t="shared" si="144"/>
        <v>0</v>
      </c>
      <c r="M346" s="50"/>
    </row>
    <row r="347" spans="1:23" ht="30.75" customHeight="1">
      <c r="A347" s="189" t="s">
        <v>256</v>
      </c>
      <c r="B347" s="279" t="s">
        <v>257</v>
      </c>
      <c r="C347" s="280"/>
      <c r="D347" s="199">
        <f t="shared" ref="D347:L347" si="145">D348+D362</f>
        <v>3975000</v>
      </c>
      <c r="E347" s="199">
        <f t="shared" si="145"/>
        <v>3256000</v>
      </c>
      <c r="F347" s="199">
        <f t="shared" si="145"/>
        <v>3193168</v>
      </c>
      <c r="G347" s="199">
        <f t="shared" si="145"/>
        <v>0</v>
      </c>
      <c r="H347" s="199">
        <f t="shared" si="145"/>
        <v>0</v>
      </c>
      <c r="I347" s="199">
        <f t="shared" si="145"/>
        <v>3193168</v>
      </c>
      <c r="J347" s="199">
        <f t="shared" si="145"/>
        <v>3193168</v>
      </c>
      <c r="K347" s="199">
        <f t="shared" si="145"/>
        <v>0</v>
      </c>
      <c r="L347" s="199">
        <f t="shared" si="145"/>
        <v>0</v>
      </c>
      <c r="M347" s="50"/>
    </row>
    <row r="348" spans="1:23" ht="43.5" customHeight="1">
      <c r="A348" s="189" t="s">
        <v>454</v>
      </c>
      <c r="B348" s="281" t="s">
        <v>259</v>
      </c>
      <c r="C348" s="280"/>
      <c r="D348" s="199">
        <f t="shared" ref="D348:L348" si="146">D349+D350+D351+D352+D353+D354+D355+D356+D357+D358+D359+D360+D361</f>
        <v>3915000</v>
      </c>
      <c r="E348" s="199">
        <f t="shared" si="146"/>
        <v>3176000</v>
      </c>
      <c r="F348" s="199">
        <f t="shared" si="146"/>
        <v>3155452</v>
      </c>
      <c r="G348" s="199">
        <f t="shared" si="146"/>
        <v>0</v>
      </c>
      <c r="H348" s="199">
        <f t="shared" si="146"/>
        <v>0</v>
      </c>
      <c r="I348" s="199">
        <f t="shared" si="146"/>
        <v>3155452</v>
      </c>
      <c r="J348" s="199">
        <f t="shared" si="146"/>
        <v>3155452</v>
      </c>
      <c r="K348" s="199">
        <f t="shared" si="146"/>
        <v>0</v>
      </c>
      <c r="L348" s="199">
        <f t="shared" si="146"/>
        <v>0</v>
      </c>
      <c r="M348" s="50"/>
    </row>
    <row r="349" spans="1:23" ht="20.100000000000001" hidden="1" customHeight="1">
      <c r="A349" s="105" t="s">
        <v>312</v>
      </c>
      <c r="B349" s="153" t="s">
        <v>313</v>
      </c>
      <c r="C349" s="232"/>
      <c r="D349" s="201"/>
      <c r="E349" s="201"/>
      <c r="F349" s="241">
        <v>0</v>
      </c>
      <c r="G349" s="242"/>
      <c r="H349" s="242"/>
      <c r="I349" s="241">
        <f>F349-H349</f>
        <v>0</v>
      </c>
      <c r="J349" s="262"/>
      <c r="K349" s="262"/>
      <c r="L349" s="243">
        <f t="shared" ref="L349:L361" si="147">F349-J349-K349</f>
        <v>0</v>
      </c>
      <c r="M349" s="50"/>
    </row>
    <row r="350" spans="1:23" ht="20.100000000000001" hidden="1" customHeight="1">
      <c r="A350" s="105" t="s">
        <v>314</v>
      </c>
      <c r="B350" s="153" t="s">
        <v>315</v>
      </c>
      <c r="C350" s="232"/>
      <c r="D350" s="201"/>
      <c r="E350" s="201"/>
      <c r="F350" s="241">
        <v>0</v>
      </c>
      <c r="G350" s="242"/>
      <c r="H350" s="242"/>
      <c r="I350" s="241">
        <f t="shared" ref="I350:I361" si="148">F350-H350</f>
        <v>0</v>
      </c>
      <c r="J350" s="262"/>
      <c r="K350" s="262"/>
      <c r="L350" s="243">
        <f t="shared" si="147"/>
        <v>0</v>
      </c>
      <c r="M350" s="50"/>
    </row>
    <row r="351" spans="1:23" ht="20.100000000000001" hidden="1" customHeight="1">
      <c r="A351" s="105" t="s">
        <v>318</v>
      </c>
      <c r="B351" s="154" t="s">
        <v>319</v>
      </c>
      <c r="C351" s="232"/>
      <c r="D351" s="201"/>
      <c r="E351" s="201"/>
      <c r="F351" s="241">
        <v>0</v>
      </c>
      <c r="G351" s="242"/>
      <c r="H351" s="242"/>
      <c r="I351" s="241">
        <f t="shared" si="148"/>
        <v>0</v>
      </c>
      <c r="J351" s="262"/>
      <c r="K351" s="262"/>
      <c r="L351" s="243">
        <f t="shared" si="147"/>
        <v>0</v>
      </c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</row>
    <row r="352" spans="1:23" ht="20.100000000000001" hidden="1" customHeight="1">
      <c r="A352" s="105" t="s">
        <v>320</v>
      </c>
      <c r="B352" s="154" t="s">
        <v>321</v>
      </c>
      <c r="C352" s="232"/>
      <c r="D352" s="201"/>
      <c r="E352" s="201"/>
      <c r="F352" s="241">
        <v>0</v>
      </c>
      <c r="G352" s="242"/>
      <c r="H352" s="242"/>
      <c r="I352" s="241">
        <f t="shared" si="148"/>
        <v>0</v>
      </c>
      <c r="J352" s="262"/>
      <c r="K352" s="262"/>
      <c r="L352" s="243">
        <f t="shared" si="147"/>
        <v>0</v>
      </c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</row>
    <row r="353" spans="1:23" ht="20.100000000000001" customHeight="1">
      <c r="A353" s="105" t="s">
        <v>322</v>
      </c>
      <c r="B353" s="154" t="s">
        <v>323</v>
      </c>
      <c r="C353" s="232"/>
      <c r="D353" s="202">
        <v>10000</v>
      </c>
      <c r="E353" s="202">
        <v>10000</v>
      </c>
      <c r="F353" s="233">
        <v>1267</v>
      </c>
      <c r="G353" s="234"/>
      <c r="H353" s="234"/>
      <c r="I353" s="233">
        <f t="shared" si="148"/>
        <v>1267</v>
      </c>
      <c r="J353" s="234">
        <v>1267</v>
      </c>
      <c r="K353" s="234"/>
      <c r="L353" s="235">
        <f t="shared" si="147"/>
        <v>0</v>
      </c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</row>
    <row r="354" spans="1:23" ht="20.100000000000001" hidden="1" customHeight="1">
      <c r="A354" s="105" t="s">
        <v>324</v>
      </c>
      <c r="B354" s="154" t="s">
        <v>325</v>
      </c>
      <c r="C354" s="232"/>
      <c r="D354" s="201"/>
      <c r="E354" s="201"/>
      <c r="F354" s="241">
        <v>0</v>
      </c>
      <c r="G354" s="242"/>
      <c r="H354" s="242"/>
      <c r="I354" s="241">
        <f t="shared" si="148"/>
        <v>0</v>
      </c>
      <c r="J354" s="262"/>
      <c r="K354" s="262"/>
      <c r="L354" s="243">
        <f t="shared" si="147"/>
        <v>0</v>
      </c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</row>
    <row r="355" spans="1:23" ht="20.100000000000001" hidden="1" customHeight="1">
      <c r="A355" s="105" t="s">
        <v>326</v>
      </c>
      <c r="B355" s="131" t="s">
        <v>327</v>
      </c>
      <c r="C355" s="232"/>
      <c r="D355" s="201"/>
      <c r="E355" s="201"/>
      <c r="F355" s="241">
        <v>0</v>
      </c>
      <c r="G355" s="242"/>
      <c r="H355" s="242"/>
      <c r="I355" s="241">
        <f t="shared" si="148"/>
        <v>0</v>
      </c>
      <c r="J355" s="262"/>
      <c r="K355" s="262"/>
      <c r="L355" s="243">
        <f t="shared" si="147"/>
        <v>0</v>
      </c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</row>
    <row r="356" spans="1:23" ht="20.100000000000001" hidden="1" customHeight="1">
      <c r="A356" s="105" t="s">
        <v>328</v>
      </c>
      <c r="B356" s="131" t="s">
        <v>329</v>
      </c>
      <c r="C356" s="232"/>
      <c r="D356" s="201"/>
      <c r="E356" s="201"/>
      <c r="F356" s="241">
        <v>0</v>
      </c>
      <c r="G356" s="242"/>
      <c r="H356" s="242"/>
      <c r="I356" s="241">
        <f t="shared" si="148"/>
        <v>0</v>
      </c>
      <c r="J356" s="262"/>
      <c r="K356" s="262"/>
      <c r="L356" s="243">
        <f t="shared" si="147"/>
        <v>0</v>
      </c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</row>
    <row r="357" spans="1:23" ht="20.100000000000001" customHeight="1">
      <c r="A357" s="105" t="s">
        <v>332</v>
      </c>
      <c r="B357" s="131" t="s">
        <v>333</v>
      </c>
      <c r="C357" s="232"/>
      <c r="D357" s="202">
        <v>3905000</v>
      </c>
      <c r="E357" s="202">
        <v>3166000</v>
      </c>
      <c r="F357" s="233">
        <v>3154185</v>
      </c>
      <c r="G357" s="234"/>
      <c r="H357" s="234"/>
      <c r="I357" s="233">
        <f t="shared" si="148"/>
        <v>3154185</v>
      </c>
      <c r="J357" s="234">
        <v>3154185</v>
      </c>
      <c r="K357" s="234"/>
      <c r="L357" s="235">
        <f t="shared" si="147"/>
        <v>0</v>
      </c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</row>
    <row r="358" spans="1:23" ht="20.100000000000001" customHeight="1">
      <c r="A358" s="105" t="s">
        <v>334</v>
      </c>
      <c r="B358" s="131" t="s">
        <v>335</v>
      </c>
      <c r="C358" s="232"/>
      <c r="D358" s="201"/>
      <c r="E358" s="201"/>
      <c r="F358" s="241">
        <v>0</v>
      </c>
      <c r="G358" s="242"/>
      <c r="H358" s="242"/>
      <c r="I358" s="241">
        <f t="shared" si="148"/>
        <v>0</v>
      </c>
      <c r="J358" s="262"/>
      <c r="K358" s="262"/>
      <c r="L358" s="243">
        <f t="shared" si="147"/>
        <v>0</v>
      </c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</row>
    <row r="359" spans="1:23" ht="20.100000000000001" hidden="1" customHeight="1">
      <c r="A359" s="105" t="s">
        <v>336</v>
      </c>
      <c r="B359" s="131" t="s">
        <v>337</v>
      </c>
      <c r="C359" s="232"/>
      <c r="D359" s="201"/>
      <c r="E359" s="201"/>
      <c r="F359" s="241">
        <v>0</v>
      </c>
      <c r="G359" s="242"/>
      <c r="H359" s="242"/>
      <c r="I359" s="241">
        <f t="shared" si="148"/>
        <v>0</v>
      </c>
      <c r="J359" s="262"/>
      <c r="K359" s="262"/>
      <c r="L359" s="243">
        <f t="shared" si="147"/>
        <v>0</v>
      </c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</row>
    <row r="360" spans="1:23" ht="20.100000000000001" hidden="1" customHeight="1">
      <c r="A360" s="105" t="s">
        <v>338</v>
      </c>
      <c r="B360" s="131" t="s">
        <v>339</v>
      </c>
      <c r="C360" s="232"/>
      <c r="D360" s="201"/>
      <c r="E360" s="201"/>
      <c r="F360" s="241">
        <v>0</v>
      </c>
      <c r="G360" s="242"/>
      <c r="H360" s="242"/>
      <c r="I360" s="241">
        <f t="shared" si="148"/>
        <v>0</v>
      </c>
      <c r="J360" s="262"/>
      <c r="K360" s="262"/>
      <c r="L360" s="243">
        <f t="shared" si="147"/>
        <v>0</v>
      </c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</row>
    <row r="361" spans="1:23" ht="20.100000000000001" hidden="1" customHeight="1">
      <c r="A361" s="105" t="s">
        <v>340</v>
      </c>
      <c r="B361" s="131" t="s">
        <v>341</v>
      </c>
      <c r="C361" s="232"/>
      <c r="D361" s="201"/>
      <c r="E361" s="201"/>
      <c r="F361" s="241">
        <v>0</v>
      </c>
      <c r="G361" s="242"/>
      <c r="H361" s="242"/>
      <c r="I361" s="241">
        <f t="shared" si="148"/>
        <v>0</v>
      </c>
      <c r="J361" s="262"/>
      <c r="K361" s="262"/>
      <c r="L361" s="243">
        <f t="shared" si="147"/>
        <v>0</v>
      </c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</row>
    <row r="362" spans="1:23" ht="29.25" customHeight="1">
      <c r="A362" s="189" t="s">
        <v>344</v>
      </c>
      <c r="B362" s="282" t="s">
        <v>345</v>
      </c>
      <c r="C362" s="268"/>
      <c r="D362" s="199">
        <f>D363+D364+D365+D366+D367+D369+D370+D368</f>
        <v>60000</v>
      </c>
      <c r="E362" s="199">
        <f t="shared" ref="E362:L362" si="149">E363+E364+E365+E366+E367+E369+E370+E368</f>
        <v>80000</v>
      </c>
      <c r="F362" s="199">
        <f t="shared" si="149"/>
        <v>37716</v>
      </c>
      <c r="G362" s="199">
        <f t="shared" si="149"/>
        <v>0</v>
      </c>
      <c r="H362" s="199">
        <f t="shared" si="149"/>
        <v>0</v>
      </c>
      <c r="I362" s="199">
        <f t="shared" si="149"/>
        <v>37716</v>
      </c>
      <c r="J362" s="199">
        <f t="shared" si="149"/>
        <v>37716</v>
      </c>
      <c r="K362" s="199">
        <f t="shared" si="149"/>
        <v>0</v>
      </c>
      <c r="L362" s="199">
        <f t="shared" si="149"/>
        <v>0</v>
      </c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</row>
    <row r="363" spans="1:23" ht="27.75" hidden="1" customHeight="1">
      <c r="A363" s="77" t="s">
        <v>346</v>
      </c>
      <c r="B363" s="153" t="s">
        <v>347</v>
      </c>
      <c r="C363" s="232"/>
      <c r="D363" s="201"/>
      <c r="E363" s="203"/>
      <c r="F363" s="241">
        <v>0</v>
      </c>
      <c r="G363" s="242"/>
      <c r="H363" s="242"/>
      <c r="I363" s="241">
        <f>F363</f>
        <v>0</v>
      </c>
      <c r="J363" s="242"/>
      <c r="K363" s="262"/>
      <c r="L363" s="243">
        <f t="shared" ref="L363:L370" si="150">F363-J363-K363</f>
        <v>0</v>
      </c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</row>
    <row r="364" spans="1:23" ht="26.25" hidden="1" customHeight="1">
      <c r="A364" s="77" t="s">
        <v>348</v>
      </c>
      <c r="B364" s="153" t="s">
        <v>349</v>
      </c>
      <c r="C364" s="232"/>
      <c r="D364" s="201"/>
      <c r="E364" s="203"/>
      <c r="F364" s="241">
        <v>0</v>
      </c>
      <c r="G364" s="242"/>
      <c r="H364" s="242"/>
      <c r="I364" s="241">
        <f t="shared" ref="I364:I370" si="151">F364</f>
        <v>0</v>
      </c>
      <c r="J364" s="242"/>
      <c r="K364" s="262"/>
      <c r="L364" s="243">
        <f t="shared" si="150"/>
        <v>0</v>
      </c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</row>
    <row r="365" spans="1:23" ht="29.25" hidden="1" customHeight="1">
      <c r="A365" s="77" t="s">
        <v>350</v>
      </c>
      <c r="B365" s="153" t="s">
        <v>351</v>
      </c>
      <c r="C365" s="232"/>
      <c r="D365" s="201"/>
      <c r="E365" s="203"/>
      <c r="F365" s="86">
        <v>0</v>
      </c>
      <c r="G365" s="203"/>
      <c r="H365" s="203"/>
      <c r="I365" s="241">
        <f t="shared" si="151"/>
        <v>0</v>
      </c>
      <c r="J365" s="203"/>
      <c r="K365" s="201"/>
      <c r="L365" s="152">
        <f t="shared" si="150"/>
        <v>0</v>
      </c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</row>
    <row r="366" spans="1:23" ht="27" hidden="1" customHeight="1">
      <c r="A366" s="57" t="s">
        <v>352</v>
      </c>
      <c r="B366" s="283" t="s">
        <v>353</v>
      </c>
      <c r="C366" s="284"/>
      <c r="D366" s="285"/>
      <c r="E366" s="286"/>
      <c r="F366" s="287">
        <v>0</v>
      </c>
      <c r="G366" s="286"/>
      <c r="H366" s="286"/>
      <c r="I366" s="241">
        <f t="shared" si="151"/>
        <v>0</v>
      </c>
      <c r="J366" s="286"/>
      <c r="K366" s="285"/>
      <c r="L366" s="198">
        <f t="shared" si="150"/>
        <v>0</v>
      </c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</row>
    <row r="367" spans="1:23" ht="27" hidden="1" customHeight="1">
      <c r="A367" s="288" t="s">
        <v>354</v>
      </c>
      <c r="B367" s="183" t="s">
        <v>355</v>
      </c>
      <c r="C367" s="284"/>
      <c r="D367" s="289"/>
      <c r="E367" s="290"/>
      <c r="F367" s="291">
        <v>0</v>
      </c>
      <c r="G367" s="292"/>
      <c r="H367" s="292"/>
      <c r="I367" s="241">
        <f t="shared" si="151"/>
        <v>0</v>
      </c>
      <c r="J367" s="292"/>
      <c r="K367" s="293"/>
      <c r="L367" s="294">
        <f t="shared" si="150"/>
        <v>0</v>
      </c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</row>
    <row r="368" spans="1:23" ht="41.25" customHeight="1" thickBot="1">
      <c r="A368" s="182" t="s">
        <v>356</v>
      </c>
      <c r="B368" s="183" t="s">
        <v>357</v>
      </c>
      <c r="C368" s="284"/>
      <c r="D368" s="295">
        <v>60000</v>
      </c>
      <c r="E368" s="295">
        <v>80000</v>
      </c>
      <c r="F368" s="296">
        <v>37716</v>
      </c>
      <c r="G368" s="297"/>
      <c r="H368" s="297"/>
      <c r="I368" s="298">
        <f t="shared" si="151"/>
        <v>37716</v>
      </c>
      <c r="J368" s="297">
        <v>37716</v>
      </c>
      <c r="K368" s="297"/>
      <c r="L368" s="299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</row>
    <row r="369" spans="1:23" ht="39.950000000000003" hidden="1" customHeight="1">
      <c r="A369" s="184" t="s">
        <v>358</v>
      </c>
      <c r="B369" s="185" t="s">
        <v>359</v>
      </c>
      <c r="C369" s="232"/>
      <c r="D369" s="300"/>
      <c r="E369" s="300"/>
      <c r="F369" s="291">
        <v>0</v>
      </c>
      <c r="G369" s="301"/>
      <c r="H369" s="301"/>
      <c r="I369" s="241">
        <f t="shared" si="151"/>
        <v>0</v>
      </c>
      <c r="J369" s="301"/>
      <c r="K369" s="301"/>
      <c r="L369" s="294">
        <f t="shared" si="150"/>
        <v>0</v>
      </c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</row>
    <row r="370" spans="1:23" ht="38.1" hidden="1" customHeight="1">
      <c r="A370" s="186" t="s">
        <v>360</v>
      </c>
      <c r="B370" s="187" t="s">
        <v>361</v>
      </c>
      <c r="C370" s="232"/>
      <c r="D370" s="290"/>
      <c r="E370" s="290"/>
      <c r="F370" s="291">
        <v>0</v>
      </c>
      <c r="G370" s="301"/>
      <c r="H370" s="292"/>
      <c r="I370" s="241">
        <f t="shared" si="151"/>
        <v>0</v>
      </c>
      <c r="J370" s="292"/>
      <c r="K370" s="301"/>
      <c r="L370" s="294">
        <f t="shared" si="150"/>
        <v>0</v>
      </c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</row>
    <row r="371" spans="1:23" ht="29.25" customHeight="1" thickBot="1">
      <c r="A371" s="302" t="s">
        <v>455</v>
      </c>
      <c r="B371" s="303" t="s">
        <v>24</v>
      </c>
      <c r="C371" s="304"/>
      <c r="D371" s="305">
        <f>D373+D387+D394+D399+D432+D477</f>
        <v>19199800</v>
      </c>
      <c r="E371" s="305">
        <f t="shared" ref="E371:L371" si="152">E373+E387+E394+E399+E432+E477</f>
        <v>6082937</v>
      </c>
      <c r="F371" s="305">
        <f t="shared" ca="1" si="152"/>
        <v>4952869</v>
      </c>
      <c r="G371" s="305">
        <f t="shared" si="152"/>
        <v>0</v>
      </c>
      <c r="H371" s="305">
        <f t="shared" si="152"/>
        <v>0</v>
      </c>
      <c r="I371" s="305">
        <f t="shared" ca="1" si="152"/>
        <v>4952869</v>
      </c>
      <c r="J371" s="305">
        <f t="shared" si="152"/>
        <v>4952869</v>
      </c>
      <c r="K371" s="305">
        <f t="shared" si="152"/>
        <v>0</v>
      </c>
      <c r="L371" s="305">
        <f t="shared" ca="1" si="152"/>
        <v>0</v>
      </c>
      <c r="M371" s="50"/>
    </row>
    <row r="372" spans="1:23" ht="26.25" customHeight="1">
      <c r="A372" s="306" t="s">
        <v>456</v>
      </c>
      <c r="B372" s="307" t="s">
        <v>26</v>
      </c>
      <c r="C372" s="308"/>
      <c r="D372" s="309">
        <f t="shared" ref="D372:L372" si="153">D373-D376-D385+D387+D394</f>
        <v>213322</v>
      </c>
      <c r="E372" s="309">
        <f t="shared" si="153"/>
        <v>1494309</v>
      </c>
      <c r="F372" s="309">
        <f t="shared" si="153"/>
        <v>1758770</v>
      </c>
      <c r="G372" s="309">
        <f t="shared" si="153"/>
        <v>0</v>
      </c>
      <c r="H372" s="309">
        <f t="shared" si="153"/>
        <v>0</v>
      </c>
      <c r="I372" s="309">
        <f t="shared" si="153"/>
        <v>1758770</v>
      </c>
      <c r="J372" s="309">
        <f t="shared" si="153"/>
        <v>1758770</v>
      </c>
      <c r="K372" s="309">
        <f t="shared" si="153"/>
        <v>0</v>
      </c>
      <c r="L372" s="309">
        <f t="shared" si="153"/>
        <v>0</v>
      </c>
      <c r="M372" s="50"/>
    </row>
    <row r="373" spans="1:23" ht="13.5" customHeight="1">
      <c r="A373" s="221" t="s">
        <v>457</v>
      </c>
      <c r="B373" s="310" t="s">
        <v>28</v>
      </c>
      <c r="C373" s="308"/>
      <c r="D373" s="145">
        <f t="shared" ref="D373:L373" si="154">D374+D378</f>
        <v>4436949</v>
      </c>
      <c r="E373" s="145">
        <f t="shared" si="154"/>
        <v>3114</v>
      </c>
      <c r="F373" s="145">
        <f t="shared" si="154"/>
        <v>8813</v>
      </c>
      <c r="G373" s="145">
        <f t="shared" si="154"/>
        <v>0</v>
      </c>
      <c r="H373" s="145">
        <f t="shared" si="154"/>
        <v>0</v>
      </c>
      <c r="I373" s="145">
        <f t="shared" si="154"/>
        <v>8813</v>
      </c>
      <c r="J373" s="145">
        <f t="shared" si="154"/>
        <v>8813</v>
      </c>
      <c r="K373" s="145">
        <f t="shared" si="154"/>
        <v>0</v>
      </c>
      <c r="L373" s="145">
        <f t="shared" si="154"/>
        <v>0</v>
      </c>
      <c r="M373" s="50"/>
    </row>
    <row r="374" spans="1:23" ht="15.75" customHeight="1">
      <c r="A374" s="221" t="s">
        <v>458</v>
      </c>
      <c r="B374" s="310" t="s">
        <v>30</v>
      </c>
      <c r="C374" s="308"/>
      <c r="D374" s="247">
        <f t="shared" ref="D374:L376" si="155">D375</f>
        <v>0</v>
      </c>
      <c r="E374" s="247">
        <f t="shared" si="155"/>
        <v>0</v>
      </c>
      <c r="F374" s="247">
        <f t="shared" si="155"/>
        <v>0</v>
      </c>
      <c r="G374" s="247">
        <f t="shared" si="155"/>
        <v>0</v>
      </c>
      <c r="H374" s="247">
        <f t="shared" si="155"/>
        <v>0</v>
      </c>
      <c r="I374" s="247">
        <f t="shared" si="155"/>
        <v>0</v>
      </c>
      <c r="J374" s="247">
        <f t="shared" si="155"/>
        <v>0</v>
      </c>
      <c r="K374" s="247">
        <f t="shared" si="155"/>
        <v>0</v>
      </c>
      <c r="L374" s="247">
        <f t="shared" si="155"/>
        <v>0</v>
      </c>
      <c r="M374" s="50"/>
    </row>
    <row r="375" spans="1:23" ht="29.25" customHeight="1">
      <c r="A375" s="78" t="s">
        <v>459</v>
      </c>
      <c r="B375" s="237" t="s">
        <v>87</v>
      </c>
      <c r="C375" s="308"/>
      <c r="D375" s="145">
        <f t="shared" si="155"/>
        <v>0</v>
      </c>
      <c r="E375" s="145">
        <f t="shared" si="155"/>
        <v>0</v>
      </c>
      <c r="F375" s="145">
        <f t="shared" si="155"/>
        <v>0</v>
      </c>
      <c r="G375" s="145">
        <f t="shared" si="155"/>
        <v>0</v>
      </c>
      <c r="H375" s="145">
        <f t="shared" si="155"/>
        <v>0</v>
      </c>
      <c r="I375" s="145">
        <f t="shared" si="155"/>
        <v>0</v>
      </c>
      <c r="J375" s="145">
        <f t="shared" si="155"/>
        <v>0</v>
      </c>
      <c r="K375" s="145">
        <f t="shared" si="155"/>
        <v>0</v>
      </c>
      <c r="L375" s="145">
        <f t="shared" si="155"/>
        <v>0</v>
      </c>
      <c r="M375" s="50"/>
    </row>
    <row r="376" spans="1:23" ht="17.25" customHeight="1">
      <c r="A376" s="78" t="s">
        <v>460</v>
      </c>
      <c r="B376" s="237" t="s">
        <v>89</v>
      </c>
      <c r="C376" s="308"/>
      <c r="D376" s="145">
        <f t="shared" si="155"/>
        <v>0</v>
      </c>
      <c r="E376" s="145">
        <f t="shared" si="155"/>
        <v>0</v>
      </c>
      <c r="F376" s="145">
        <f t="shared" si="155"/>
        <v>0</v>
      </c>
      <c r="G376" s="145">
        <f t="shared" si="155"/>
        <v>0</v>
      </c>
      <c r="H376" s="145">
        <f t="shared" si="155"/>
        <v>0</v>
      </c>
      <c r="I376" s="145">
        <f t="shared" si="155"/>
        <v>0</v>
      </c>
      <c r="J376" s="145">
        <f t="shared" si="155"/>
        <v>0</v>
      </c>
      <c r="K376" s="145">
        <f t="shared" si="155"/>
        <v>0</v>
      </c>
      <c r="L376" s="145">
        <f t="shared" si="155"/>
        <v>0</v>
      </c>
      <c r="M376" s="50"/>
    </row>
    <row r="377" spans="1:23" ht="37.5" hidden="1" customHeight="1">
      <c r="A377" s="77" t="s">
        <v>98</v>
      </c>
      <c r="B377" s="106" t="s">
        <v>99</v>
      </c>
      <c r="C377" s="232"/>
      <c r="D377" s="203"/>
      <c r="E377" s="203"/>
      <c r="F377" s="86">
        <v>0</v>
      </c>
      <c r="G377" s="203"/>
      <c r="H377" s="203"/>
      <c r="I377" s="86">
        <f>F377-H377</f>
        <v>0</v>
      </c>
      <c r="J377" s="203"/>
      <c r="K377" s="203"/>
      <c r="L377" s="88">
        <f>F377-J377-K377</f>
        <v>0</v>
      </c>
      <c r="M377" s="50"/>
    </row>
    <row r="378" spans="1:23" ht="13.5" customHeight="1">
      <c r="A378" s="78" t="s">
        <v>461</v>
      </c>
      <c r="B378" s="47" t="s">
        <v>131</v>
      </c>
      <c r="C378" s="238"/>
      <c r="D378" s="145">
        <f t="shared" ref="D378:L378" si="156">D379</f>
        <v>4436949</v>
      </c>
      <c r="E378" s="145">
        <f t="shared" si="156"/>
        <v>3114</v>
      </c>
      <c r="F378" s="145">
        <f t="shared" si="156"/>
        <v>8813</v>
      </c>
      <c r="G378" s="145">
        <f t="shared" si="156"/>
        <v>0</v>
      </c>
      <c r="H378" s="145">
        <f t="shared" si="156"/>
        <v>0</v>
      </c>
      <c r="I378" s="145">
        <f t="shared" si="156"/>
        <v>8813</v>
      </c>
      <c r="J378" s="145">
        <f t="shared" si="156"/>
        <v>8813</v>
      </c>
      <c r="K378" s="145">
        <f t="shared" si="156"/>
        <v>0</v>
      </c>
      <c r="L378" s="145">
        <f t="shared" si="156"/>
        <v>0</v>
      </c>
      <c r="M378" s="50"/>
    </row>
    <row r="379" spans="1:23" ht="27.75" customHeight="1">
      <c r="A379" s="78" t="s">
        <v>462</v>
      </c>
      <c r="B379" s="390" t="s">
        <v>153</v>
      </c>
      <c r="C379" s="390"/>
      <c r="D379" s="145">
        <f t="shared" ref="D379:L379" si="157">D380+D385</f>
        <v>4436949</v>
      </c>
      <c r="E379" s="145">
        <f t="shared" si="157"/>
        <v>3114</v>
      </c>
      <c r="F379" s="145">
        <f t="shared" si="157"/>
        <v>8813</v>
      </c>
      <c r="G379" s="145">
        <f t="shared" si="157"/>
        <v>0</v>
      </c>
      <c r="H379" s="145">
        <f t="shared" si="157"/>
        <v>0</v>
      </c>
      <c r="I379" s="145">
        <f t="shared" si="157"/>
        <v>8813</v>
      </c>
      <c r="J379" s="145">
        <f t="shared" si="157"/>
        <v>8813</v>
      </c>
      <c r="K379" s="145">
        <f t="shared" si="157"/>
        <v>0</v>
      </c>
      <c r="L379" s="145">
        <f t="shared" si="157"/>
        <v>0</v>
      </c>
      <c r="M379" s="50"/>
    </row>
    <row r="380" spans="1:23" ht="15">
      <c r="A380" s="311" t="s">
        <v>463</v>
      </c>
      <c r="B380" s="312" t="s">
        <v>187</v>
      </c>
      <c r="C380" s="313"/>
      <c r="D380" s="314">
        <f t="shared" ref="D380:L380" si="158">D381+D382+D383+D384</f>
        <v>0</v>
      </c>
      <c r="E380" s="314">
        <f t="shared" si="158"/>
        <v>3114</v>
      </c>
      <c r="F380" s="314">
        <f t="shared" si="158"/>
        <v>8813</v>
      </c>
      <c r="G380" s="314">
        <f t="shared" si="158"/>
        <v>0</v>
      </c>
      <c r="H380" s="314">
        <f t="shared" si="158"/>
        <v>0</v>
      </c>
      <c r="I380" s="314">
        <f t="shared" si="158"/>
        <v>8813</v>
      </c>
      <c r="J380" s="314">
        <f t="shared" si="158"/>
        <v>8813</v>
      </c>
      <c r="K380" s="314">
        <f t="shared" si="158"/>
        <v>0</v>
      </c>
      <c r="L380" s="314">
        <f t="shared" si="158"/>
        <v>0</v>
      </c>
      <c r="M380" s="50"/>
    </row>
    <row r="381" spans="1:23" ht="18" hidden="1" customHeight="1">
      <c r="A381" s="128" t="s">
        <v>194</v>
      </c>
      <c r="B381" s="385" t="s">
        <v>195</v>
      </c>
      <c r="C381" s="385"/>
      <c r="D381" s="203"/>
      <c r="E381" s="203"/>
      <c r="F381" s="86">
        <v>0</v>
      </c>
      <c r="G381" s="203"/>
      <c r="H381" s="203"/>
      <c r="I381" s="86">
        <f>F381-H381</f>
        <v>0</v>
      </c>
      <c r="J381" s="203"/>
      <c r="K381" s="203"/>
      <c r="L381" s="88">
        <f>F381-J381-K381</f>
        <v>0</v>
      </c>
      <c r="M381" s="50"/>
    </row>
    <row r="382" spans="1:23" ht="27.95" hidden="1" customHeight="1">
      <c r="A382" s="128" t="s">
        <v>198</v>
      </c>
      <c r="B382" s="131" t="s">
        <v>199</v>
      </c>
      <c r="C382" s="131"/>
      <c r="D382" s="203"/>
      <c r="E382" s="203"/>
      <c r="F382" s="86">
        <v>0</v>
      </c>
      <c r="G382" s="203"/>
      <c r="H382" s="203"/>
      <c r="I382" s="86">
        <f>F382-H382</f>
        <v>0</v>
      </c>
      <c r="J382" s="203"/>
      <c r="K382" s="203"/>
      <c r="L382" s="88">
        <f>F382-J382-K382</f>
        <v>0</v>
      </c>
      <c r="M382" s="50"/>
    </row>
    <row r="383" spans="1:23" ht="27.95" customHeight="1">
      <c r="A383" s="128" t="s">
        <v>200</v>
      </c>
      <c r="B383" s="131" t="s">
        <v>201</v>
      </c>
      <c r="C383" s="131"/>
      <c r="D383" s="202">
        <v>0</v>
      </c>
      <c r="E383" s="202">
        <v>3114</v>
      </c>
      <c r="F383" s="116">
        <v>8813</v>
      </c>
      <c r="G383" s="315"/>
      <c r="H383" s="315"/>
      <c r="I383" s="69">
        <f>F383-H383</f>
        <v>8813</v>
      </c>
      <c r="J383" s="315">
        <v>8813</v>
      </c>
      <c r="K383" s="315"/>
      <c r="L383" s="88">
        <f>F383-J383-K383</f>
        <v>0</v>
      </c>
      <c r="M383" s="50"/>
    </row>
    <row r="384" spans="1:23" ht="27.95" hidden="1" customHeight="1">
      <c r="A384" s="128" t="s">
        <v>206</v>
      </c>
      <c r="B384" s="131" t="s">
        <v>207</v>
      </c>
      <c r="C384" s="131"/>
      <c r="D384" s="203"/>
      <c r="E384" s="203"/>
      <c r="F384" s="316">
        <v>0</v>
      </c>
      <c r="G384" s="300"/>
      <c r="H384" s="300"/>
      <c r="I384" s="86">
        <f>F384-H384</f>
        <v>0</v>
      </c>
      <c r="J384" s="300"/>
      <c r="K384" s="300"/>
      <c r="L384" s="88">
        <f>F384-J384-K384</f>
        <v>0</v>
      </c>
      <c r="M384" s="50"/>
    </row>
    <row r="385" spans="1:23" ht="25.5" customHeight="1">
      <c r="A385" s="317" t="s">
        <v>464</v>
      </c>
      <c r="B385" s="312" t="s">
        <v>211</v>
      </c>
      <c r="C385" s="313"/>
      <c r="D385" s="314">
        <f t="shared" ref="D385:L385" si="159">D386</f>
        <v>4436949</v>
      </c>
      <c r="E385" s="314">
        <f t="shared" si="159"/>
        <v>0</v>
      </c>
      <c r="F385" s="314">
        <f t="shared" si="159"/>
        <v>0</v>
      </c>
      <c r="G385" s="314">
        <f t="shared" si="159"/>
        <v>0</v>
      </c>
      <c r="H385" s="314">
        <f t="shared" si="159"/>
        <v>0</v>
      </c>
      <c r="I385" s="314">
        <f t="shared" si="159"/>
        <v>0</v>
      </c>
      <c r="J385" s="314">
        <f t="shared" si="159"/>
        <v>0</v>
      </c>
      <c r="K385" s="314">
        <f t="shared" si="159"/>
        <v>0</v>
      </c>
      <c r="L385" s="314">
        <f t="shared" si="159"/>
        <v>0</v>
      </c>
      <c r="M385" s="50"/>
    </row>
    <row r="386" spans="1:23" ht="13.5" customHeight="1">
      <c r="A386" s="128" t="s">
        <v>216</v>
      </c>
      <c r="B386" s="135" t="s">
        <v>217</v>
      </c>
      <c r="C386" s="318"/>
      <c r="D386" s="202">
        <v>4436949</v>
      </c>
      <c r="E386" s="202"/>
      <c r="F386" s="69">
        <v>0</v>
      </c>
      <c r="G386" s="202"/>
      <c r="H386" s="202"/>
      <c r="I386" s="256">
        <f>J386</f>
        <v>0</v>
      </c>
      <c r="J386" s="202"/>
      <c r="K386" s="202"/>
      <c r="L386" s="115">
        <f>F386-J386-K386</f>
        <v>0</v>
      </c>
      <c r="M386" s="50"/>
    </row>
    <row r="387" spans="1:23" ht="15.75" customHeight="1">
      <c r="A387" s="319" t="s">
        <v>220</v>
      </c>
      <c r="B387" s="391" t="s">
        <v>221</v>
      </c>
      <c r="C387" s="391"/>
      <c r="D387" s="314">
        <f t="shared" ref="D387:L387" si="160">D388</f>
        <v>213322</v>
      </c>
      <c r="E387" s="314">
        <f t="shared" si="160"/>
        <v>1491195</v>
      </c>
      <c r="F387" s="314">
        <f t="shared" si="160"/>
        <v>1749957</v>
      </c>
      <c r="G387" s="314">
        <f t="shared" si="160"/>
        <v>0</v>
      </c>
      <c r="H387" s="314">
        <f t="shared" si="160"/>
        <v>0</v>
      </c>
      <c r="I387" s="314">
        <f t="shared" si="160"/>
        <v>1749957</v>
      </c>
      <c r="J387" s="314">
        <f t="shared" si="160"/>
        <v>1749957</v>
      </c>
      <c r="K387" s="314">
        <f t="shared" si="160"/>
        <v>0</v>
      </c>
      <c r="L387" s="314">
        <f t="shared" si="160"/>
        <v>0</v>
      </c>
      <c r="M387" s="50"/>
    </row>
    <row r="388" spans="1:23" ht="24.75" customHeight="1">
      <c r="A388" s="317" t="s">
        <v>222</v>
      </c>
      <c r="B388" s="320" t="s">
        <v>223</v>
      </c>
      <c r="C388" s="321"/>
      <c r="D388" s="314">
        <f t="shared" ref="D388:L388" si="161">D389+D390+D391+D392+D393</f>
        <v>213322</v>
      </c>
      <c r="E388" s="314">
        <f t="shared" si="161"/>
        <v>1491195</v>
      </c>
      <c r="F388" s="314">
        <f t="shared" si="161"/>
        <v>1749957</v>
      </c>
      <c r="G388" s="314">
        <f t="shared" si="161"/>
        <v>0</v>
      </c>
      <c r="H388" s="314">
        <f t="shared" si="161"/>
        <v>0</v>
      </c>
      <c r="I388" s="314">
        <f t="shared" si="161"/>
        <v>1749957</v>
      </c>
      <c r="J388" s="314">
        <f t="shared" si="161"/>
        <v>1749957</v>
      </c>
      <c r="K388" s="314">
        <f t="shared" si="161"/>
        <v>0</v>
      </c>
      <c r="L388" s="314">
        <f t="shared" si="161"/>
        <v>0</v>
      </c>
      <c r="M388" s="50"/>
    </row>
    <row r="389" spans="1:23" ht="25.5" customHeight="1">
      <c r="A389" s="77" t="s">
        <v>224</v>
      </c>
      <c r="B389" s="384" t="s">
        <v>225</v>
      </c>
      <c r="C389" s="385"/>
      <c r="D389" s="202">
        <v>0</v>
      </c>
      <c r="E389" s="202">
        <v>27657</v>
      </c>
      <c r="F389" s="322">
        <v>27924</v>
      </c>
      <c r="G389" s="323"/>
      <c r="H389" s="323"/>
      <c r="I389" s="256">
        <f>F389-H389</f>
        <v>27924</v>
      </c>
      <c r="J389" s="202">
        <v>27924</v>
      </c>
      <c r="K389" s="202"/>
      <c r="L389" s="115">
        <f>F389-J389-K389</f>
        <v>0</v>
      </c>
      <c r="M389" s="50"/>
    </row>
    <row r="390" spans="1:23" ht="24.75" customHeight="1">
      <c r="A390" s="77" t="s">
        <v>226</v>
      </c>
      <c r="B390" s="384" t="s">
        <v>227</v>
      </c>
      <c r="C390" s="385"/>
      <c r="D390" s="202">
        <v>1398</v>
      </c>
      <c r="E390" s="202">
        <v>19089</v>
      </c>
      <c r="F390" s="322">
        <v>21353</v>
      </c>
      <c r="G390" s="323"/>
      <c r="H390" s="323"/>
      <c r="I390" s="256">
        <f>F390-H390</f>
        <v>21353</v>
      </c>
      <c r="J390" s="202">
        <v>21353</v>
      </c>
      <c r="K390" s="202"/>
      <c r="L390" s="115">
        <f>F390-J390-K390</f>
        <v>0</v>
      </c>
      <c r="M390" s="50"/>
      <c r="N390" s="50"/>
      <c r="O390" s="50"/>
      <c r="P390" s="50"/>
      <c r="Q390" s="50"/>
      <c r="R390" s="50"/>
    </row>
    <row r="391" spans="1:23">
      <c r="A391" s="77" t="s">
        <v>228</v>
      </c>
      <c r="B391" s="384" t="s">
        <v>229</v>
      </c>
      <c r="C391" s="385"/>
      <c r="D391" s="203">
        <v>0</v>
      </c>
      <c r="E391" s="203"/>
      <c r="F391" s="324">
        <v>0</v>
      </c>
      <c r="G391" s="325"/>
      <c r="H391" s="325"/>
      <c r="I391" s="326">
        <f>F391-H391</f>
        <v>0</v>
      </c>
      <c r="J391" s="203"/>
      <c r="K391" s="203"/>
      <c r="L391" s="88">
        <f>F391-J391-K391</f>
        <v>0</v>
      </c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</row>
    <row r="392" spans="1:23" ht="28.5" customHeight="1">
      <c r="A392" s="77" t="s">
        <v>230</v>
      </c>
      <c r="B392" s="384" t="s">
        <v>231</v>
      </c>
      <c r="C392" s="385"/>
      <c r="D392" s="202">
        <v>211924</v>
      </c>
      <c r="E392" s="202">
        <v>874609</v>
      </c>
      <c r="F392" s="322">
        <v>1130841</v>
      </c>
      <c r="G392" s="323"/>
      <c r="H392" s="323"/>
      <c r="I392" s="256">
        <f>F392-H392</f>
        <v>1130841</v>
      </c>
      <c r="J392" s="202">
        <v>1130841</v>
      </c>
      <c r="K392" s="202"/>
      <c r="L392" s="115">
        <f>F392-J392-K392</f>
        <v>0</v>
      </c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</row>
    <row r="393" spans="1:23" ht="18" customHeight="1">
      <c r="A393" s="128" t="s">
        <v>232</v>
      </c>
      <c r="B393" s="147" t="s">
        <v>233</v>
      </c>
      <c r="C393" s="327"/>
      <c r="D393" s="202">
        <v>0</v>
      </c>
      <c r="E393" s="202">
        <v>569840</v>
      </c>
      <c r="F393" s="322">
        <v>569839</v>
      </c>
      <c r="G393" s="323"/>
      <c r="H393" s="323"/>
      <c r="I393" s="256">
        <f>F393-H393</f>
        <v>569839</v>
      </c>
      <c r="J393" s="202">
        <v>569839</v>
      </c>
      <c r="K393" s="202"/>
      <c r="L393" s="115">
        <f>F393-J393-K393</f>
        <v>0</v>
      </c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</row>
    <row r="394" spans="1:23" ht="17.25" hidden="1" customHeight="1">
      <c r="A394" s="311" t="s">
        <v>234</v>
      </c>
      <c r="B394" s="312" t="s">
        <v>235</v>
      </c>
      <c r="C394" s="328"/>
      <c r="D394" s="314">
        <f t="shared" ref="D394:L394" si="162">D395</f>
        <v>0</v>
      </c>
      <c r="E394" s="314">
        <f t="shared" si="162"/>
        <v>0</v>
      </c>
      <c r="F394" s="314">
        <f t="shared" si="162"/>
        <v>0</v>
      </c>
      <c r="G394" s="314">
        <f t="shared" si="162"/>
        <v>0</v>
      </c>
      <c r="H394" s="314">
        <f t="shared" si="162"/>
        <v>0</v>
      </c>
      <c r="I394" s="314">
        <f t="shared" si="162"/>
        <v>0</v>
      </c>
      <c r="J394" s="314">
        <f t="shared" si="162"/>
        <v>0</v>
      </c>
      <c r="K394" s="314">
        <f t="shared" si="162"/>
        <v>0</v>
      </c>
      <c r="L394" s="314">
        <f t="shared" si="162"/>
        <v>0</v>
      </c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</row>
    <row r="395" spans="1:23" ht="28.5" hidden="1" customHeight="1">
      <c r="A395" s="311" t="s">
        <v>465</v>
      </c>
      <c r="B395" s="320" t="s">
        <v>237</v>
      </c>
      <c r="C395" s="328"/>
      <c r="D395" s="314">
        <f t="shared" ref="D395:L395" si="163">D396+D397+D398</f>
        <v>0</v>
      </c>
      <c r="E395" s="314">
        <f t="shared" si="163"/>
        <v>0</v>
      </c>
      <c r="F395" s="314">
        <f t="shared" si="163"/>
        <v>0</v>
      </c>
      <c r="G395" s="314">
        <f t="shared" si="163"/>
        <v>0</v>
      </c>
      <c r="H395" s="314">
        <f t="shared" si="163"/>
        <v>0</v>
      </c>
      <c r="I395" s="314">
        <f t="shared" si="163"/>
        <v>0</v>
      </c>
      <c r="J395" s="314">
        <f t="shared" si="163"/>
        <v>0</v>
      </c>
      <c r="K395" s="314">
        <f t="shared" si="163"/>
        <v>0</v>
      </c>
      <c r="L395" s="314">
        <f t="shared" si="163"/>
        <v>0</v>
      </c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</row>
    <row r="396" spans="1:23" ht="28.5" hidden="1" customHeight="1">
      <c r="A396" s="128" t="s">
        <v>246</v>
      </c>
      <c r="B396" s="147" t="s">
        <v>247</v>
      </c>
      <c r="C396" s="329"/>
      <c r="D396" s="203"/>
      <c r="E396" s="203"/>
      <c r="F396" s="86">
        <v>0</v>
      </c>
      <c r="G396" s="203"/>
      <c r="H396" s="203"/>
      <c r="I396" s="86">
        <f>F396-H396</f>
        <v>0</v>
      </c>
      <c r="J396" s="203"/>
      <c r="K396" s="203"/>
      <c r="L396" s="88">
        <f>F396-J396-K396</f>
        <v>0</v>
      </c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</row>
    <row r="397" spans="1:23" ht="28.5" hidden="1" customHeight="1">
      <c r="A397" s="128" t="s">
        <v>248</v>
      </c>
      <c r="B397" s="147" t="s">
        <v>249</v>
      </c>
      <c r="C397" s="329"/>
      <c r="D397" s="301"/>
      <c r="E397" s="301"/>
      <c r="F397" s="330">
        <v>0</v>
      </c>
      <c r="G397" s="301"/>
      <c r="H397" s="301"/>
      <c r="I397" s="86">
        <f>F397-H397</f>
        <v>0</v>
      </c>
      <c r="J397" s="301"/>
      <c r="K397" s="301"/>
      <c r="L397" s="331">
        <f>F397-J397-K397</f>
        <v>0</v>
      </c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</row>
    <row r="398" spans="1:23" ht="28.5" hidden="1" customHeight="1">
      <c r="A398" s="128" t="s">
        <v>250</v>
      </c>
      <c r="B398" s="147" t="s">
        <v>251</v>
      </c>
      <c r="C398" s="329"/>
      <c r="D398" s="301"/>
      <c r="E398" s="301"/>
      <c r="F398" s="330">
        <v>0</v>
      </c>
      <c r="G398" s="301"/>
      <c r="H398" s="301"/>
      <c r="I398" s="86">
        <f>F398-H398</f>
        <v>0</v>
      </c>
      <c r="J398" s="301"/>
      <c r="K398" s="301"/>
      <c r="L398" s="331">
        <f>F398-J398-K398</f>
        <v>0</v>
      </c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</row>
    <row r="399" spans="1:23" ht="17.25" customHeight="1">
      <c r="A399" s="332" t="s">
        <v>453</v>
      </c>
      <c r="B399" s="333" t="s">
        <v>255</v>
      </c>
      <c r="C399" s="334"/>
      <c r="D399" s="335">
        <f t="shared" ref="D399:L400" si="164">D400</f>
        <v>14549529</v>
      </c>
      <c r="E399" s="335">
        <f t="shared" si="164"/>
        <v>4550726</v>
      </c>
      <c r="F399" s="335">
        <f t="shared" si="164"/>
        <v>3134318</v>
      </c>
      <c r="G399" s="335">
        <f t="shared" si="164"/>
        <v>0</v>
      </c>
      <c r="H399" s="335">
        <f t="shared" si="164"/>
        <v>0</v>
      </c>
      <c r="I399" s="335">
        <f t="shared" si="164"/>
        <v>3134318</v>
      </c>
      <c r="J399" s="335">
        <f t="shared" si="164"/>
        <v>3134318</v>
      </c>
      <c r="K399" s="335">
        <f t="shared" si="164"/>
        <v>0</v>
      </c>
      <c r="L399" s="335">
        <f t="shared" si="164"/>
        <v>0</v>
      </c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</row>
    <row r="400" spans="1:23" ht="25.5" customHeight="1">
      <c r="A400" s="332" t="s">
        <v>466</v>
      </c>
      <c r="B400" s="333" t="s">
        <v>257</v>
      </c>
      <c r="C400" s="334"/>
      <c r="D400" s="335">
        <f t="shared" si="164"/>
        <v>14549529</v>
      </c>
      <c r="E400" s="335">
        <f t="shared" si="164"/>
        <v>4550726</v>
      </c>
      <c r="F400" s="335">
        <f t="shared" si="164"/>
        <v>3134318</v>
      </c>
      <c r="G400" s="335">
        <f t="shared" si="164"/>
        <v>0</v>
      </c>
      <c r="H400" s="335">
        <f t="shared" si="164"/>
        <v>0</v>
      </c>
      <c r="I400" s="335">
        <f t="shared" si="164"/>
        <v>3134318</v>
      </c>
      <c r="J400" s="335">
        <f t="shared" si="164"/>
        <v>3134318</v>
      </c>
      <c r="K400" s="335">
        <f t="shared" si="164"/>
        <v>0</v>
      </c>
      <c r="L400" s="335">
        <f t="shared" si="164"/>
        <v>0</v>
      </c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</row>
    <row r="401" spans="1:23" ht="39" customHeight="1">
      <c r="A401" s="78" t="s">
        <v>467</v>
      </c>
      <c r="B401" s="336" t="s">
        <v>259</v>
      </c>
      <c r="C401" s="337"/>
      <c r="D401" s="145">
        <f>D402+D403+D404+D405+D406+D407+D412+D413+D414+D415+D416+D417+D421+D422+D426+D427+D428+D429+D430</f>
        <v>14549529</v>
      </c>
      <c r="E401" s="145">
        <f>E402+E403+E404+E405+E406+E407+E412+E413+E414+E415+E416+E417+E421+E422+E426+E427+E428+E429+E430+E431</f>
        <v>4550726</v>
      </c>
      <c r="F401" s="145">
        <f t="shared" ref="F401:L401" si="165">F402+F403+F404+F405+F406+F407+F412+F413+F414+F415+F416+F417+F421+F422+F426+F427+F428+F429+F430+F431</f>
        <v>3134318</v>
      </c>
      <c r="G401" s="145">
        <f t="shared" si="165"/>
        <v>0</v>
      </c>
      <c r="H401" s="145">
        <f t="shared" si="165"/>
        <v>0</v>
      </c>
      <c r="I401" s="145">
        <f t="shared" si="165"/>
        <v>3134318</v>
      </c>
      <c r="J401" s="145">
        <f t="shared" si="165"/>
        <v>3134318</v>
      </c>
      <c r="K401" s="145">
        <f t="shared" si="165"/>
        <v>0</v>
      </c>
      <c r="L401" s="145">
        <f t="shared" si="165"/>
        <v>0</v>
      </c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</row>
    <row r="402" spans="1:23" ht="24.75" hidden="1" customHeight="1">
      <c r="A402" s="77" t="s">
        <v>260</v>
      </c>
      <c r="B402" s="153" t="s">
        <v>261</v>
      </c>
      <c r="C402" s="154"/>
      <c r="D402" s="203">
        <v>0</v>
      </c>
      <c r="E402" s="203"/>
      <c r="F402" s="86">
        <v>0</v>
      </c>
      <c r="G402" s="203"/>
      <c r="H402" s="203"/>
      <c r="I402" s="86">
        <f t="shared" ref="I402:I407" si="166">J402</f>
        <v>0</v>
      </c>
      <c r="J402" s="203"/>
      <c r="K402" s="203"/>
      <c r="L402" s="88">
        <f t="shared" ref="L402:L407" si="167">F402-J402-K402</f>
        <v>0</v>
      </c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</row>
    <row r="403" spans="1:23" ht="21" hidden="1" customHeight="1">
      <c r="A403" s="77" t="s">
        <v>262</v>
      </c>
      <c r="B403" s="154" t="s">
        <v>263</v>
      </c>
      <c r="C403" s="154"/>
      <c r="D403" s="201"/>
      <c r="E403" s="201"/>
      <c r="F403" s="193">
        <f>H403+I403</f>
        <v>0</v>
      </c>
      <c r="G403" s="201"/>
      <c r="H403" s="201"/>
      <c r="I403" s="194">
        <f t="shared" si="166"/>
        <v>0</v>
      </c>
      <c r="J403" s="201"/>
      <c r="K403" s="201"/>
      <c r="L403" s="152">
        <f t="shared" si="167"/>
        <v>0</v>
      </c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</row>
    <row r="404" spans="1:23" ht="18" hidden="1" customHeight="1">
      <c r="A404" s="77" t="s">
        <v>264</v>
      </c>
      <c r="B404" s="154" t="s">
        <v>265</v>
      </c>
      <c r="C404" s="154"/>
      <c r="D404" s="201"/>
      <c r="E404" s="201"/>
      <c r="F404" s="193">
        <f>H404+I404</f>
        <v>0</v>
      </c>
      <c r="G404" s="201"/>
      <c r="H404" s="201"/>
      <c r="I404" s="194">
        <f t="shared" si="166"/>
        <v>0</v>
      </c>
      <c r="J404" s="201"/>
      <c r="K404" s="201"/>
      <c r="L404" s="152">
        <f t="shared" si="167"/>
        <v>0</v>
      </c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</row>
    <row r="405" spans="1:23" ht="12.75" hidden="1" customHeight="1">
      <c r="A405" s="77" t="s">
        <v>266</v>
      </c>
      <c r="B405" s="386" t="s">
        <v>267</v>
      </c>
      <c r="C405" s="387"/>
      <c r="D405" s="201"/>
      <c r="E405" s="201"/>
      <c r="F405" s="193">
        <f>H405+I405</f>
        <v>0</v>
      </c>
      <c r="G405" s="201"/>
      <c r="H405" s="201"/>
      <c r="I405" s="194">
        <f t="shared" si="166"/>
        <v>0</v>
      </c>
      <c r="J405" s="201"/>
      <c r="K405" s="201"/>
      <c r="L405" s="152">
        <f t="shared" si="167"/>
        <v>0</v>
      </c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</row>
    <row r="406" spans="1:23" ht="24.75" hidden="1" customHeight="1">
      <c r="A406" s="77" t="s">
        <v>268</v>
      </c>
      <c r="B406" s="154" t="s">
        <v>269</v>
      </c>
      <c r="C406" s="154"/>
      <c r="D406" s="201"/>
      <c r="E406" s="201"/>
      <c r="F406" s="193">
        <f>H406+I406</f>
        <v>0</v>
      </c>
      <c r="G406" s="201"/>
      <c r="H406" s="201"/>
      <c r="I406" s="194">
        <f t="shared" si="166"/>
        <v>0</v>
      </c>
      <c r="J406" s="201"/>
      <c r="K406" s="201"/>
      <c r="L406" s="152">
        <f t="shared" si="167"/>
        <v>0</v>
      </c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</row>
    <row r="407" spans="1:23" ht="27" hidden="1" customHeight="1">
      <c r="A407" s="77" t="s">
        <v>270</v>
      </c>
      <c r="B407" s="154" t="s">
        <v>271</v>
      </c>
      <c r="C407" s="154"/>
      <c r="D407" s="201"/>
      <c r="E407" s="201"/>
      <c r="F407" s="193">
        <f>H407+I407</f>
        <v>0</v>
      </c>
      <c r="G407" s="201"/>
      <c r="H407" s="201"/>
      <c r="I407" s="194">
        <f t="shared" si="166"/>
        <v>0</v>
      </c>
      <c r="J407" s="201"/>
      <c r="K407" s="201"/>
      <c r="L407" s="152">
        <f t="shared" si="167"/>
        <v>0</v>
      </c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</row>
    <row r="408" spans="1:23" ht="36.75" hidden="1" customHeight="1">
      <c r="A408" s="338" t="s">
        <v>468</v>
      </c>
      <c r="B408" s="339" t="s">
        <v>273</v>
      </c>
      <c r="C408" s="340"/>
      <c r="D408" s="341">
        <f t="shared" ref="D408:L408" si="168">D409+D410+D411</f>
        <v>0</v>
      </c>
      <c r="E408" s="341">
        <f t="shared" si="168"/>
        <v>0</v>
      </c>
      <c r="F408" s="341">
        <f t="shared" si="168"/>
        <v>0</v>
      </c>
      <c r="G408" s="341">
        <f t="shared" si="168"/>
        <v>0</v>
      </c>
      <c r="H408" s="341">
        <f t="shared" si="168"/>
        <v>0</v>
      </c>
      <c r="I408" s="341">
        <f t="shared" si="168"/>
        <v>0</v>
      </c>
      <c r="J408" s="341">
        <f t="shared" si="168"/>
        <v>0</v>
      </c>
      <c r="K408" s="341">
        <f t="shared" si="168"/>
        <v>0</v>
      </c>
      <c r="L408" s="342">
        <f t="shared" si="168"/>
        <v>0</v>
      </c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</row>
    <row r="409" spans="1:23" ht="39" hidden="1" customHeight="1">
      <c r="A409" s="77" t="s">
        <v>274</v>
      </c>
      <c r="B409" s="131" t="s">
        <v>275</v>
      </c>
      <c r="C409" s="131"/>
      <c r="D409" s="201"/>
      <c r="E409" s="201"/>
      <c r="F409" s="193">
        <f t="shared" ref="F409:F416" si="169">H409+I409</f>
        <v>0</v>
      </c>
      <c r="G409" s="201"/>
      <c r="H409" s="201"/>
      <c r="I409" s="194">
        <f t="shared" ref="I409:I416" si="170">J409</f>
        <v>0</v>
      </c>
      <c r="J409" s="201"/>
      <c r="K409" s="201"/>
      <c r="L409" s="152">
        <f t="shared" ref="L409:L416" si="171">F409-J409-K409</f>
        <v>0</v>
      </c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</row>
    <row r="410" spans="1:23" ht="25.5" hidden="1" customHeight="1">
      <c r="A410" s="77" t="s">
        <v>276</v>
      </c>
      <c r="B410" s="131" t="s">
        <v>277</v>
      </c>
      <c r="C410" s="131"/>
      <c r="D410" s="201"/>
      <c r="E410" s="201"/>
      <c r="F410" s="193">
        <f t="shared" si="169"/>
        <v>0</v>
      </c>
      <c r="G410" s="201"/>
      <c r="H410" s="201"/>
      <c r="I410" s="194">
        <f t="shared" si="170"/>
        <v>0</v>
      </c>
      <c r="J410" s="201"/>
      <c r="K410" s="201"/>
      <c r="L410" s="152">
        <f t="shared" si="171"/>
        <v>0</v>
      </c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</row>
    <row r="411" spans="1:23" ht="28.5" hidden="1" customHeight="1">
      <c r="A411" s="77" t="s">
        <v>278</v>
      </c>
      <c r="B411" s="131" t="s">
        <v>279</v>
      </c>
      <c r="C411" s="131"/>
      <c r="D411" s="201"/>
      <c r="E411" s="201"/>
      <c r="F411" s="193">
        <f t="shared" si="169"/>
        <v>0</v>
      </c>
      <c r="G411" s="201"/>
      <c r="H411" s="201"/>
      <c r="I411" s="194">
        <f t="shared" si="170"/>
        <v>0</v>
      </c>
      <c r="J411" s="201"/>
      <c r="K411" s="201"/>
      <c r="L411" s="152">
        <f t="shared" si="171"/>
        <v>0</v>
      </c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</row>
    <row r="412" spans="1:23" ht="25.5" hidden="1" customHeight="1">
      <c r="A412" s="77" t="s">
        <v>280</v>
      </c>
      <c r="B412" s="106" t="s">
        <v>281</v>
      </c>
      <c r="C412" s="131"/>
      <c r="D412" s="201"/>
      <c r="E412" s="201"/>
      <c r="F412" s="193">
        <f t="shared" si="169"/>
        <v>0</v>
      </c>
      <c r="G412" s="201"/>
      <c r="H412" s="201"/>
      <c r="I412" s="194">
        <f t="shared" si="170"/>
        <v>0</v>
      </c>
      <c r="J412" s="201"/>
      <c r="K412" s="201"/>
      <c r="L412" s="152">
        <f t="shared" si="171"/>
        <v>0</v>
      </c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</row>
    <row r="413" spans="1:23" ht="22.5" hidden="1" customHeight="1">
      <c r="A413" s="170" t="s">
        <v>282</v>
      </c>
      <c r="B413" s="131" t="s">
        <v>283</v>
      </c>
      <c r="C413" s="131"/>
      <c r="D413" s="201"/>
      <c r="E413" s="201"/>
      <c r="F413" s="343">
        <f t="shared" si="169"/>
        <v>0</v>
      </c>
      <c r="G413" s="344"/>
      <c r="H413" s="344"/>
      <c r="I413" s="344">
        <f t="shared" si="170"/>
        <v>0</v>
      </c>
      <c r="J413" s="344"/>
      <c r="K413" s="344"/>
      <c r="L413" s="345">
        <f t="shared" si="171"/>
        <v>0</v>
      </c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</row>
    <row r="414" spans="1:23" ht="25.5" hidden="1" customHeight="1">
      <c r="A414" s="77" t="s">
        <v>284</v>
      </c>
      <c r="B414" s="131" t="s">
        <v>285</v>
      </c>
      <c r="C414" s="131"/>
      <c r="D414" s="201"/>
      <c r="E414" s="201"/>
      <c r="F414" s="193">
        <f t="shared" si="169"/>
        <v>0</v>
      </c>
      <c r="G414" s="201"/>
      <c r="H414" s="201"/>
      <c r="I414" s="194">
        <f t="shared" si="170"/>
        <v>0</v>
      </c>
      <c r="J414" s="201"/>
      <c r="K414" s="201"/>
      <c r="L414" s="152">
        <f t="shared" si="171"/>
        <v>0</v>
      </c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</row>
    <row r="415" spans="1:23" ht="29.25" hidden="1" customHeight="1">
      <c r="A415" s="77" t="s">
        <v>286</v>
      </c>
      <c r="B415" s="131" t="s">
        <v>287</v>
      </c>
      <c r="C415" s="131"/>
      <c r="D415" s="201"/>
      <c r="E415" s="201"/>
      <c r="F415" s="193">
        <f t="shared" si="169"/>
        <v>0</v>
      </c>
      <c r="G415" s="201"/>
      <c r="H415" s="201"/>
      <c r="I415" s="194">
        <f t="shared" si="170"/>
        <v>0</v>
      </c>
      <c r="J415" s="201"/>
      <c r="K415" s="201"/>
      <c r="L415" s="152">
        <f t="shared" si="171"/>
        <v>0</v>
      </c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</row>
    <row r="416" spans="1:23" ht="18" hidden="1" customHeight="1">
      <c r="A416" s="77" t="s">
        <v>288</v>
      </c>
      <c r="B416" s="131" t="s">
        <v>289</v>
      </c>
      <c r="C416" s="131"/>
      <c r="D416" s="201"/>
      <c r="E416" s="201"/>
      <c r="F416" s="193">
        <f t="shared" si="169"/>
        <v>0</v>
      </c>
      <c r="G416" s="201"/>
      <c r="H416" s="201"/>
      <c r="I416" s="194">
        <f t="shared" si="170"/>
        <v>0</v>
      </c>
      <c r="J416" s="201"/>
      <c r="K416" s="201"/>
      <c r="L416" s="152">
        <f t="shared" si="171"/>
        <v>0</v>
      </c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</row>
    <row r="417" spans="1:43" ht="39.75" hidden="1" customHeight="1">
      <c r="A417" s="338" t="s">
        <v>290</v>
      </c>
      <c r="B417" s="340" t="s">
        <v>291</v>
      </c>
      <c r="C417" s="340"/>
      <c r="D417" s="341">
        <f t="shared" ref="D417:L417" si="172">D418+D419+D420</f>
        <v>0</v>
      </c>
      <c r="E417" s="341">
        <f t="shared" si="172"/>
        <v>0</v>
      </c>
      <c r="F417" s="341">
        <f t="shared" si="172"/>
        <v>0</v>
      </c>
      <c r="G417" s="341">
        <f t="shared" si="172"/>
        <v>0</v>
      </c>
      <c r="H417" s="341">
        <f t="shared" si="172"/>
        <v>0</v>
      </c>
      <c r="I417" s="341">
        <f t="shared" si="172"/>
        <v>0</v>
      </c>
      <c r="J417" s="341">
        <f t="shared" si="172"/>
        <v>0</v>
      </c>
      <c r="K417" s="341">
        <f t="shared" si="172"/>
        <v>0</v>
      </c>
      <c r="L417" s="342">
        <f t="shared" si="172"/>
        <v>0</v>
      </c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</row>
    <row r="418" spans="1:43" ht="24.95" hidden="1" customHeight="1">
      <c r="A418" s="105" t="s">
        <v>292</v>
      </c>
      <c r="B418" s="131" t="s">
        <v>293</v>
      </c>
      <c r="C418" s="131"/>
      <c r="D418" s="201"/>
      <c r="E418" s="201"/>
      <c r="F418" s="193">
        <f>H418+I418</f>
        <v>0</v>
      </c>
      <c r="G418" s="201"/>
      <c r="H418" s="201"/>
      <c r="I418" s="194">
        <f>J418</f>
        <v>0</v>
      </c>
      <c r="J418" s="201"/>
      <c r="K418" s="201"/>
      <c r="L418" s="152">
        <f>F418-J418-K418</f>
        <v>0</v>
      </c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</row>
    <row r="419" spans="1:43" ht="24.95" hidden="1" customHeight="1">
      <c r="A419" s="105" t="s">
        <v>294</v>
      </c>
      <c r="B419" s="131" t="s">
        <v>295</v>
      </c>
      <c r="C419" s="131"/>
      <c r="D419" s="201"/>
      <c r="E419" s="201"/>
      <c r="F419" s="193">
        <f>H419+I419</f>
        <v>0</v>
      </c>
      <c r="G419" s="201"/>
      <c r="H419" s="201"/>
      <c r="I419" s="194">
        <f>J419</f>
        <v>0</v>
      </c>
      <c r="J419" s="201"/>
      <c r="K419" s="201"/>
      <c r="L419" s="152">
        <f>F419-J419-K419</f>
        <v>0</v>
      </c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</row>
    <row r="420" spans="1:43" ht="24.95" hidden="1" customHeight="1">
      <c r="A420" s="105" t="s">
        <v>296</v>
      </c>
      <c r="B420" s="131" t="s">
        <v>297</v>
      </c>
      <c r="C420" s="131"/>
      <c r="D420" s="201"/>
      <c r="E420" s="201"/>
      <c r="F420" s="193">
        <f>H420+I420</f>
        <v>0</v>
      </c>
      <c r="G420" s="201"/>
      <c r="H420" s="201"/>
      <c r="I420" s="194">
        <f>J420</f>
        <v>0</v>
      </c>
      <c r="J420" s="201"/>
      <c r="K420" s="201"/>
      <c r="L420" s="152">
        <f>F420-J420-K420</f>
        <v>0</v>
      </c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</row>
    <row r="421" spans="1:43" ht="24.95" hidden="1" customHeight="1">
      <c r="A421" s="105" t="s">
        <v>298</v>
      </c>
      <c r="B421" s="131" t="s">
        <v>299</v>
      </c>
      <c r="C421" s="131"/>
      <c r="D421" s="201"/>
      <c r="E421" s="201"/>
      <c r="F421" s="193">
        <f>H421+I421</f>
        <v>0</v>
      </c>
      <c r="G421" s="201"/>
      <c r="H421" s="201"/>
      <c r="I421" s="194">
        <f>J421</f>
        <v>0</v>
      </c>
      <c r="J421" s="201"/>
      <c r="K421" s="201"/>
      <c r="L421" s="152">
        <f>F421-J421-K421</f>
        <v>0</v>
      </c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</row>
    <row r="422" spans="1:43" ht="39" hidden="1" customHeight="1">
      <c r="A422" s="346" t="s">
        <v>469</v>
      </c>
      <c r="B422" s="340" t="s">
        <v>301</v>
      </c>
      <c r="C422" s="340"/>
      <c r="D422" s="341">
        <f t="shared" ref="D422:L422" si="173">D423+D424+D425</f>
        <v>0</v>
      </c>
      <c r="E422" s="341">
        <f t="shared" si="173"/>
        <v>0</v>
      </c>
      <c r="F422" s="341">
        <f t="shared" si="173"/>
        <v>0</v>
      </c>
      <c r="G422" s="341">
        <f t="shared" si="173"/>
        <v>0</v>
      </c>
      <c r="H422" s="341">
        <f t="shared" si="173"/>
        <v>0</v>
      </c>
      <c r="I422" s="341">
        <f t="shared" si="173"/>
        <v>0</v>
      </c>
      <c r="J422" s="341">
        <f t="shared" si="173"/>
        <v>0</v>
      </c>
      <c r="K422" s="341">
        <f t="shared" si="173"/>
        <v>0</v>
      </c>
      <c r="L422" s="342">
        <f t="shared" si="173"/>
        <v>0</v>
      </c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</row>
    <row r="423" spans="1:43" ht="30" hidden="1" customHeight="1">
      <c r="A423" s="105" t="s">
        <v>302</v>
      </c>
      <c r="B423" s="131" t="s">
        <v>303</v>
      </c>
      <c r="C423" s="131"/>
      <c r="D423" s="203"/>
      <c r="E423" s="203"/>
      <c r="F423" s="241">
        <v>0</v>
      </c>
      <c r="G423" s="203"/>
      <c r="H423" s="203"/>
      <c r="I423" s="241">
        <f>F423-H423</f>
        <v>0</v>
      </c>
      <c r="J423" s="203"/>
      <c r="K423" s="203"/>
      <c r="L423" s="88">
        <f t="shared" ref="L423:L431" si="174">F423-J423-K423</f>
        <v>0</v>
      </c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</row>
    <row r="424" spans="1:43" ht="30" hidden="1" customHeight="1">
      <c r="A424" s="105" t="s">
        <v>304</v>
      </c>
      <c r="B424" s="131" t="s">
        <v>305</v>
      </c>
      <c r="C424" s="131"/>
      <c r="D424" s="203"/>
      <c r="E424" s="203"/>
      <c r="F424" s="241">
        <v>0</v>
      </c>
      <c r="G424" s="203"/>
      <c r="H424" s="203"/>
      <c r="I424" s="241">
        <f t="shared" ref="I424:I431" si="175">F424-H424</f>
        <v>0</v>
      </c>
      <c r="J424" s="203"/>
      <c r="K424" s="203"/>
      <c r="L424" s="88">
        <f t="shared" si="174"/>
        <v>0</v>
      </c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</row>
    <row r="425" spans="1:43" ht="30" hidden="1" customHeight="1">
      <c r="A425" s="105" t="s">
        <v>306</v>
      </c>
      <c r="B425" s="131" t="s">
        <v>307</v>
      </c>
      <c r="C425" s="131"/>
      <c r="D425" s="203"/>
      <c r="E425" s="203"/>
      <c r="F425" s="241">
        <v>0</v>
      </c>
      <c r="G425" s="203"/>
      <c r="H425" s="203"/>
      <c r="I425" s="241">
        <f t="shared" si="175"/>
        <v>0</v>
      </c>
      <c r="J425" s="203"/>
      <c r="K425" s="203"/>
      <c r="L425" s="88">
        <f t="shared" si="174"/>
        <v>0</v>
      </c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</row>
    <row r="426" spans="1:43" ht="30" hidden="1" customHeight="1">
      <c r="A426" s="105" t="s">
        <v>308</v>
      </c>
      <c r="B426" s="131" t="s">
        <v>309</v>
      </c>
      <c r="C426" s="131"/>
      <c r="D426" s="203"/>
      <c r="E426" s="203"/>
      <c r="F426" s="241">
        <v>0</v>
      </c>
      <c r="G426" s="203"/>
      <c r="H426" s="203"/>
      <c r="I426" s="241">
        <f t="shared" si="175"/>
        <v>0</v>
      </c>
      <c r="J426" s="203"/>
      <c r="K426" s="203"/>
      <c r="L426" s="88">
        <f t="shared" si="174"/>
        <v>0</v>
      </c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</row>
    <row r="427" spans="1:43" ht="30" hidden="1" customHeight="1">
      <c r="A427" s="105" t="s">
        <v>310</v>
      </c>
      <c r="B427" s="131" t="s">
        <v>311</v>
      </c>
      <c r="C427" s="131"/>
      <c r="D427" s="203"/>
      <c r="E427" s="203"/>
      <c r="F427" s="241">
        <v>0</v>
      </c>
      <c r="G427" s="203"/>
      <c r="H427" s="203"/>
      <c r="I427" s="241">
        <f t="shared" si="175"/>
        <v>0</v>
      </c>
      <c r="J427" s="203"/>
      <c r="K427" s="203"/>
      <c r="L427" s="88">
        <f t="shared" si="174"/>
        <v>0</v>
      </c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</row>
    <row r="428" spans="1:43" hidden="1">
      <c r="A428" s="128" t="s">
        <v>470</v>
      </c>
      <c r="B428" s="147" t="s">
        <v>317</v>
      </c>
      <c r="C428" s="131"/>
      <c r="D428" s="203"/>
      <c r="E428" s="203"/>
      <c r="F428" s="241">
        <v>0</v>
      </c>
      <c r="G428" s="203"/>
      <c r="H428" s="203"/>
      <c r="I428" s="241">
        <f t="shared" si="175"/>
        <v>0</v>
      </c>
      <c r="J428" s="203"/>
      <c r="K428" s="203"/>
      <c r="L428" s="88">
        <f t="shared" si="174"/>
        <v>0</v>
      </c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</row>
    <row r="429" spans="1:43" ht="25.5" hidden="1">
      <c r="A429" s="128" t="s">
        <v>330</v>
      </c>
      <c r="B429" s="147" t="s">
        <v>331</v>
      </c>
      <c r="C429" s="131"/>
      <c r="D429" s="203"/>
      <c r="E429" s="203"/>
      <c r="F429" s="241">
        <v>0</v>
      </c>
      <c r="G429" s="203"/>
      <c r="H429" s="203"/>
      <c r="I429" s="241">
        <f t="shared" si="175"/>
        <v>0</v>
      </c>
      <c r="J429" s="203"/>
      <c r="K429" s="203"/>
      <c r="L429" s="88">
        <f t="shared" si="174"/>
        <v>0</v>
      </c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</row>
    <row r="430" spans="1:43">
      <c r="A430" s="128" t="s">
        <v>342</v>
      </c>
      <c r="B430" s="147" t="s">
        <v>343</v>
      </c>
      <c r="C430" s="131"/>
      <c r="D430" s="202">
        <v>14549529</v>
      </c>
      <c r="E430" s="202">
        <v>4549529</v>
      </c>
      <c r="F430" s="233">
        <v>2914198</v>
      </c>
      <c r="G430" s="202"/>
      <c r="H430" s="202"/>
      <c r="I430" s="233">
        <f t="shared" si="175"/>
        <v>2914198</v>
      </c>
      <c r="J430" s="202">
        <v>2914198</v>
      </c>
      <c r="K430" s="202"/>
      <c r="L430" s="88">
        <f t="shared" si="174"/>
        <v>0</v>
      </c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</row>
    <row r="431" spans="1:43" ht="51">
      <c r="A431" s="128" t="s">
        <v>471</v>
      </c>
      <c r="B431" s="147" t="s">
        <v>472</v>
      </c>
      <c r="C431" s="131"/>
      <c r="D431" s="202"/>
      <c r="E431" s="202">
        <v>1197</v>
      </c>
      <c r="F431" s="233">
        <v>220120</v>
      </c>
      <c r="G431" s="202"/>
      <c r="H431" s="202"/>
      <c r="I431" s="233">
        <f t="shared" si="175"/>
        <v>220120</v>
      </c>
      <c r="J431" s="202">
        <v>220120</v>
      </c>
      <c r="K431" s="202"/>
      <c r="L431" s="88">
        <f t="shared" si="174"/>
        <v>0</v>
      </c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  <c r="AQ431" s="50"/>
    </row>
    <row r="432" spans="1:43" ht="39.75" customHeight="1">
      <c r="A432" s="78" t="s">
        <v>473</v>
      </c>
      <c r="B432" s="188" t="s">
        <v>363</v>
      </c>
      <c r="C432" s="188"/>
      <c r="D432" s="145">
        <f t="shared" ref="D432:L432" si="176">D433+D437+D441+D445+D449+D453+D457+D461+D465+D469+D473</f>
        <v>0</v>
      </c>
      <c r="E432" s="145">
        <f t="shared" si="176"/>
        <v>37902</v>
      </c>
      <c r="F432" s="145">
        <f t="shared" ca="1" si="176"/>
        <v>0</v>
      </c>
      <c r="G432" s="145">
        <f t="shared" si="176"/>
        <v>0</v>
      </c>
      <c r="H432" s="145">
        <f t="shared" si="176"/>
        <v>0</v>
      </c>
      <c r="I432" s="145">
        <f t="shared" ca="1" si="176"/>
        <v>0</v>
      </c>
      <c r="J432" s="145">
        <f t="shared" si="176"/>
        <v>0</v>
      </c>
      <c r="K432" s="145">
        <f t="shared" si="176"/>
        <v>0</v>
      </c>
      <c r="L432" s="145">
        <f t="shared" ca="1" si="176"/>
        <v>0</v>
      </c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</row>
    <row r="433" spans="1:33" ht="25.5" customHeight="1">
      <c r="A433" s="189" t="s">
        <v>364</v>
      </c>
      <c r="B433" s="190" t="s">
        <v>365</v>
      </c>
      <c r="C433" s="190"/>
      <c r="D433" s="199">
        <f>D434+D435+D436</f>
        <v>0</v>
      </c>
      <c r="E433" s="199">
        <f t="shared" ref="E433:L433" si="177">E434+E435+E436</f>
        <v>0</v>
      </c>
      <c r="F433" s="199">
        <f t="shared" si="177"/>
        <v>0</v>
      </c>
      <c r="G433" s="199">
        <f t="shared" si="177"/>
        <v>0</v>
      </c>
      <c r="H433" s="199">
        <f t="shared" si="177"/>
        <v>0</v>
      </c>
      <c r="I433" s="199">
        <f t="shared" si="177"/>
        <v>0</v>
      </c>
      <c r="J433" s="199">
        <f t="shared" si="177"/>
        <v>0</v>
      </c>
      <c r="K433" s="199">
        <f t="shared" si="177"/>
        <v>0</v>
      </c>
      <c r="L433" s="199">
        <f t="shared" si="177"/>
        <v>0</v>
      </c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</row>
    <row r="434" spans="1:33" ht="27" hidden="1" customHeight="1">
      <c r="A434" s="77" t="s">
        <v>366</v>
      </c>
      <c r="B434" s="154" t="s">
        <v>367</v>
      </c>
      <c r="C434" s="154"/>
      <c r="D434" s="203"/>
      <c r="E434" s="203"/>
      <c r="F434" s="330">
        <v>0</v>
      </c>
      <c r="G434" s="301"/>
      <c r="H434" s="301"/>
      <c r="I434" s="347">
        <f>F434-H434</f>
        <v>0</v>
      </c>
      <c r="J434" s="203"/>
      <c r="K434" s="203"/>
      <c r="L434" s="348">
        <f t="shared" ref="L434:L476" si="178">F434-J434-K434</f>
        <v>0</v>
      </c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</row>
    <row r="435" spans="1:33" ht="14.25" hidden="1" customHeight="1">
      <c r="A435" s="77" t="s">
        <v>368</v>
      </c>
      <c r="B435" s="154" t="s">
        <v>369</v>
      </c>
      <c r="C435" s="154"/>
      <c r="D435" s="203"/>
      <c r="E435" s="203"/>
      <c r="F435" s="86">
        <v>0</v>
      </c>
      <c r="G435" s="203"/>
      <c r="H435" s="203"/>
      <c r="I435" s="347">
        <f t="shared" ref="I435:I460" si="179">F435-H435</f>
        <v>0</v>
      </c>
      <c r="J435" s="203"/>
      <c r="K435" s="203"/>
      <c r="L435" s="348">
        <f t="shared" si="178"/>
        <v>0</v>
      </c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</row>
    <row r="436" spans="1:33" ht="14.25" hidden="1" customHeight="1">
      <c r="A436" s="77" t="s">
        <v>370</v>
      </c>
      <c r="B436" s="154" t="s">
        <v>371</v>
      </c>
      <c r="C436" s="154"/>
      <c r="D436" s="203"/>
      <c r="E436" s="203"/>
      <c r="F436" s="86">
        <v>0</v>
      </c>
      <c r="G436" s="203"/>
      <c r="H436" s="203"/>
      <c r="I436" s="347">
        <f t="shared" si="179"/>
        <v>0</v>
      </c>
      <c r="J436" s="203"/>
      <c r="K436" s="203"/>
      <c r="L436" s="348">
        <f t="shared" si="178"/>
        <v>0</v>
      </c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</row>
    <row r="437" spans="1:33" ht="28.5" customHeight="1">
      <c r="A437" s="189" t="s">
        <v>372</v>
      </c>
      <c r="B437" s="190" t="s">
        <v>373</v>
      </c>
      <c r="C437" s="190"/>
      <c r="D437" s="199">
        <f>D438+D439+D440</f>
        <v>0</v>
      </c>
      <c r="E437" s="199">
        <f t="shared" ref="E437:L437" si="180">E438+E439+E440</f>
        <v>37902</v>
      </c>
      <c r="F437" s="199">
        <f t="shared" si="180"/>
        <v>0</v>
      </c>
      <c r="G437" s="199">
        <f t="shared" si="180"/>
        <v>0</v>
      </c>
      <c r="H437" s="199">
        <f t="shared" si="180"/>
        <v>0</v>
      </c>
      <c r="I437" s="199">
        <f t="shared" si="180"/>
        <v>0</v>
      </c>
      <c r="J437" s="199">
        <f t="shared" si="180"/>
        <v>0</v>
      </c>
      <c r="K437" s="199">
        <f t="shared" si="180"/>
        <v>0</v>
      </c>
      <c r="L437" s="199">
        <f t="shared" si="180"/>
        <v>0</v>
      </c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</row>
    <row r="438" spans="1:33" ht="15">
      <c r="A438" s="77" t="s">
        <v>366</v>
      </c>
      <c r="B438" s="154" t="s">
        <v>374</v>
      </c>
      <c r="C438" s="154"/>
      <c r="D438" s="203"/>
      <c r="E438" s="203"/>
      <c r="F438" s="86">
        <v>0</v>
      </c>
      <c r="G438" s="203"/>
      <c r="H438" s="203"/>
      <c r="I438" s="347">
        <f t="shared" si="179"/>
        <v>0</v>
      </c>
      <c r="J438" s="203"/>
      <c r="K438" s="203"/>
      <c r="L438" s="348">
        <f t="shared" si="178"/>
        <v>0</v>
      </c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</row>
    <row r="439" spans="1:33" ht="15">
      <c r="A439" s="77" t="s">
        <v>368</v>
      </c>
      <c r="B439" s="154" t="s">
        <v>375</v>
      </c>
      <c r="C439" s="154"/>
      <c r="D439" s="202"/>
      <c r="E439" s="202">
        <v>37902</v>
      </c>
      <c r="F439" s="69">
        <v>0</v>
      </c>
      <c r="G439" s="202"/>
      <c r="H439" s="202"/>
      <c r="I439" s="349">
        <f t="shared" si="179"/>
        <v>0</v>
      </c>
      <c r="J439" s="202"/>
      <c r="K439" s="202"/>
      <c r="L439" s="350">
        <f t="shared" si="178"/>
        <v>0</v>
      </c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</row>
    <row r="440" spans="1:33" ht="14.25" customHeight="1">
      <c r="A440" s="77" t="s">
        <v>370</v>
      </c>
      <c r="B440" s="154" t="s">
        <v>376</v>
      </c>
      <c r="C440" s="154"/>
      <c r="D440" s="203"/>
      <c r="E440" s="203"/>
      <c r="F440" s="86">
        <v>0</v>
      </c>
      <c r="G440" s="203"/>
      <c r="H440" s="203"/>
      <c r="I440" s="347">
        <f t="shared" si="179"/>
        <v>0</v>
      </c>
      <c r="J440" s="203"/>
      <c r="K440" s="203"/>
      <c r="L440" s="348">
        <f t="shared" si="178"/>
        <v>0</v>
      </c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</row>
    <row r="441" spans="1:33" ht="26.25" hidden="1" customHeight="1">
      <c r="A441" s="189" t="s">
        <v>377</v>
      </c>
      <c r="B441" s="190" t="s">
        <v>378</v>
      </c>
      <c r="C441" s="190"/>
      <c r="D441" s="351"/>
      <c r="E441" s="351"/>
      <c r="F441" s="352">
        <f t="shared" ref="F441:F476" ca="1" si="181">H441+I441</f>
        <v>0</v>
      </c>
      <c r="G441" s="351">
        <f>G442+G443+G444</f>
        <v>0</v>
      </c>
      <c r="H441" s="351">
        <f>H442+H443+H444</f>
        <v>0</v>
      </c>
      <c r="I441" s="353">
        <f t="shared" ca="1" si="179"/>
        <v>0</v>
      </c>
      <c r="J441" s="353">
        <f>J442+J443+J444</f>
        <v>0</v>
      </c>
      <c r="K441" s="351">
        <f>K442+K443+K444</f>
        <v>0</v>
      </c>
      <c r="L441" s="354">
        <f t="shared" ca="1" si="178"/>
        <v>0</v>
      </c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</row>
    <row r="442" spans="1:33" ht="14.25" hidden="1" customHeight="1">
      <c r="A442" s="77" t="s">
        <v>366</v>
      </c>
      <c r="B442" s="154" t="s">
        <v>379</v>
      </c>
      <c r="C442" s="154"/>
      <c r="D442" s="355"/>
      <c r="E442" s="355"/>
      <c r="F442" s="352">
        <f t="shared" ca="1" si="181"/>
        <v>0</v>
      </c>
      <c r="G442" s="355"/>
      <c r="H442" s="355"/>
      <c r="I442" s="353">
        <f t="shared" ca="1" si="179"/>
        <v>0</v>
      </c>
      <c r="J442" s="356"/>
      <c r="K442" s="355"/>
      <c r="L442" s="357">
        <f t="shared" ca="1" si="178"/>
        <v>0</v>
      </c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</row>
    <row r="443" spans="1:33" ht="27" hidden="1" customHeight="1">
      <c r="A443" s="77" t="s">
        <v>368</v>
      </c>
      <c r="B443" s="154" t="s">
        <v>380</v>
      </c>
      <c r="C443" s="154"/>
      <c r="D443" s="355"/>
      <c r="E443" s="355"/>
      <c r="F443" s="352">
        <f t="shared" ca="1" si="181"/>
        <v>0</v>
      </c>
      <c r="G443" s="355"/>
      <c r="H443" s="355"/>
      <c r="I443" s="353">
        <f t="shared" ca="1" si="179"/>
        <v>0</v>
      </c>
      <c r="J443" s="356"/>
      <c r="K443" s="355"/>
      <c r="L443" s="357">
        <f t="shared" ca="1" si="178"/>
        <v>0</v>
      </c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</row>
    <row r="444" spans="1:33" ht="14.25" hidden="1" customHeight="1">
      <c r="A444" s="77" t="s">
        <v>370</v>
      </c>
      <c r="B444" s="154" t="s">
        <v>381</v>
      </c>
      <c r="C444" s="154"/>
      <c r="D444" s="355"/>
      <c r="E444" s="355"/>
      <c r="F444" s="352">
        <f t="shared" ca="1" si="181"/>
        <v>0</v>
      </c>
      <c r="G444" s="355"/>
      <c r="H444" s="355"/>
      <c r="I444" s="353">
        <f t="shared" ca="1" si="179"/>
        <v>0</v>
      </c>
      <c r="J444" s="356"/>
      <c r="K444" s="355"/>
      <c r="L444" s="357">
        <f t="shared" ca="1" si="178"/>
        <v>0</v>
      </c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</row>
    <row r="445" spans="1:33" ht="25.5" hidden="1" customHeight="1">
      <c r="A445" s="189" t="s">
        <v>382</v>
      </c>
      <c r="B445" s="190" t="s">
        <v>383</v>
      </c>
      <c r="C445" s="190"/>
      <c r="D445" s="351"/>
      <c r="E445" s="351"/>
      <c r="F445" s="352">
        <f t="shared" ca="1" si="181"/>
        <v>0</v>
      </c>
      <c r="G445" s="351">
        <f>G446+G447+G448</f>
        <v>0</v>
      </c>
      <c r="H445" s="351">
        <f>H446+H447+H448</f>
        <v>0</v>
      </c>
      <c r="I445" s="353">
        <f t="shared" ca="1" si="179"/>
        <v>0</v>
      </c>
      <c r="J445" s="353">
        <f>J446+J447+J448</f>
        <v>0</v>
      </c>
      <c r="K445" s="351">
        <f>K446+K447+K448</f>
        <v>0</v>
      </c>
      <c r="L445" s="354">
        <f t="shared" ca="1" si="178"/>
        <v>0</v>
      </c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</row>
    <row r="446" spans="1:33" ht="13.5" hidden="1" customHeight="1">
      <c r="A446" s="77" t="s">
        <v>366</v>
      </c>
      <c r="B446" s="154" t="s">
        <v>384</v>
      </c>
      <c r="C446" s="154"/>
      <c r="D446" s="355"/>
      <c r="E446" s="355"/>
      <c r="F446" s="352">
        <f t="shared" ca="1" si="181"/>
        <v>0</v>
      </c>
      <c r="G446" s="355"/>
      <c r="H446" s="355"/>
      <c r="I446" s="353">
        <f t="shared" ca="1" si="179"/>
        <v>0</v>
      </c>
      <c r="J446" s="356"/>
      <c r="K446" s="355"/>
      <c r="L446" s="357">
        <f t="shared" ca="1" si="178"/>
        <v>0</v>
      </c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</row>
    <row r="447" spans="1:33" ht="14.25" hidden="1" customHeight="1">
      <c r="A447" s="77" t="s">
        <v>368</v>
      </c>
      <c r="B447" s="154" t="s">
        <v>385</v>
      </c>
      <c r="C447" s="154"/>
      <c r="D447" s="355"/>
      <c r="E447" s="355"/>
      <c r="F447" s="352">
        <f t="shared" ca="1" si="181"/>
        <v>0</v>
      </c>
      <c r="G447" s="355"/>
      <c r="H447" s="355"/>
      <c r="I447" s="353">
        <f t="shared" ca="1" si="179"/>
        <v>0</v>
      </c>
      <c r="J447" s="356"/>
      <c r="K447" s="355"/>
      <c r="L447" s="357">
        <f t="shared" ca="1" si="178"/>
        <v>0</v>
      </c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</row>
    <row r="448" spans="1:33" ht="14.25" hidden="1" customHeight="1">
      <c r="A448" s="77" t="s">
        <v>370</v>
      </c>
      <c r="B448" s="154" t="s">
        <v>386</v>
      </c>
      <c r="C448" s="154"/>
      <c r="D448" s="355"/>
      <c r="E448" s="355"/>
      <c r="F448" s="352">
        <f t="shared" ca="1" si="181"/>
        <v>0</v>
      </c>
      <c r="G448" s="355"/>
      <c r="H448" s="355"/>
      <c r="I448" s="353">
        <f t="shared" ca="1" si="179"/>
        <v>0</v>
      </c>
      <c r="J448" s="356"/>
      <c r="K448" s="355"/>
      <c r="L448" s="357">
        <f t="shared" ca="1" si="178"/>
        <v>0</v>
      </c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</row>
    <row r="449" spans="1:33" ht="25.5" hidden="1" customHeight="1">
      <c r="A449" s="189" t="s">
        <v>387</v>
      </c>
      <c r="B449" s="190" t="s">
        <v>388</v>
      </c>
      <c r="C449" s="190"/>
      <c r="D449" s="351"/>
      <c r="E449" s="351"/>
      <c r="F449" s="352">
        <f t="shared" ca="1" si="181"/>
        <v>0</v>
      </c>
      <c r="G449" s="351">
        <f>G450+G451+G452</f>
        <v>0</v>
      </c>
      <c r="H449" s="351">
        <f>H450+H451+H452</f>
        <v>0</v>
      </c>
      <c r="I449" s="353">
        <f t="shared" ca="1" si="179"/>
        <v>0</v>
      </c>
      <c r="J449" s="353">
        <f>J450+J451+J452</f>
        <v>0</v>
      </c>
      <c r="K449" s="351">
        <f>K450+K451+K452</f>
        <v>0</v>
      </c>
      <c r="L449" s="354">
        <f t="shared" ca="1" si="178"/>
        <v>0</v>
      </c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</row>
    <row r="450" spans="1:33" ht="14.25" hidden="1" customHeight="1">
      <c r="A450" s="77" t="s">
        <v>366</v>
      </c>
      <c r="B450" s="154" t="s">
        <v>389</v>
      </c>
      <c r="C450" s="154"/>
      <c r="D450" s="355"/>
      <c r="E450" s="355"/>
      <c r="F450" s="352">
        <f t="shared" ca="1" si="181"/>
        <v>0</v>
      </c>
      <c r="G450" s="355"/>
      <c r="H450" s="355"/>
      <c r="I450" s="353">
        <f t="shared" ca="1" si="179"/>
        <v>0</v>
      </c>
      <c r="J450" s="356"/>
      <c r="K450" s="355"/>
      <c r="L450" s="357">
        <f t="shared" ca="1" si="178"/>
        <v>0</v>
      </c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</row>
    <row r="451" spans="1:33" ht="14.25" hidden="1" customHeight="1">
      <c r="A451" s="77" t="s">
        <v>368</v>
      </c>
      <c r="B451" s="154" t="s">
        <v>390</v>
      </c>
      <c r="C451" s="154"/>
      <c r="D451" s="355"/>
      <c r="E451" s="355"/>
      <c r="F451" s="352">
        <f t="shared" ca="1" si="181"/>
        <v>0</v>
      </c>
      <c r="G451" s="355"/>
      <c r="H451" s="355"/>
      <c r="I451" s="353">
        <f t="shared" ca="1" si="179"/>
        <v>0</v>
      </c>
      <c r="J451" s="356"/>
      <c r="K451" s="355"/>
      <c r="L451" s="357">
        <f t="shared" ca="1" si="178"/>
        <v>0</v>
      </c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</row>
    <row r="452" spans="1:33" ht="14.25" hidden="1" customHeight="1">
      <c r="A452" s="77" t="s">
        <v>370</v>
      </c>
      <c r="B452" s="154" t="s">
        <v>391</v>
      </c>
      <c r="C452" s="154"/>
      <c r="D452" s="355"/>
      <c r="E452" s="355"/>
      <c r="F452" s="352">
        <f t="shared" ca="1" si="181"/>
        <v>0</v>
      </c>
      <c r="G452" s="355"/>
      <c r="H452" s="355"/>
      <c r="I452" s="353">
        <f t="shared" ca="1" si="179"/>
        <v>0</v>
      </c>
      <c r="J452" s="356"/>
      <c r="K452" s="355"/>
      <c r="L452" s="357">
        <f t="shared" ca="1" si="178"/>
        <v>0</v>
      </c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</row>
    <row r="453" spans="1:33" ht="27" hidden="1" customHeight="1">
      <c r="A453" s="189" t="s">
        <v>392</v>
      </c>
      <c r="B453" s="190" t="s">
        <v>393</v>
      </c>
      <c r="C453" s="190"/>
      <c r="D453" s="351"/>
      <c r="E453" s="351"/>
      <c r="F453" s="352">
        <f t="shared" ca="1" si="181"/>
        <v>0</v>
      </c>
      <c r="G453" s="351">
        <f>G454+G455+G456</f>
        <v>0</v>
      </c>
      <c r="H453" s="351">
        <f>H454+H455+H456</f>
        <v>0</v>
      </c>
      <c r="I453" s="353">
        <f t="shared" ca="1" si="179"/>
        <v>0</v>
      </c>
      <c r="J453" s="353">
        <f>J454+J455+J456</f>
        <v>0</v>
      </c>
      <c r="K453" s="351">
        <f>K454+K455+K456</f>
        <v>0</v>
      </c>
      <c r="L453" s="354">
        <f t="shared" ca="1" si="178"/>
        <v>0</v>
      </c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</row>
    <row r="454" spans="1:33" ht="14.25" hidden="1" customHeight="1">
      <c r="A454" s="77" t="s">
        <v>366</v>
      </c>
      <c r="B454" s="154" t="s">
        <v>394</v>
      </c>
      <c r="C454" s="154"/>
      <c r="D454" s="355"/>
      <c r="E454" s="355"/>
      <c r="F454" s="352">
        <f t="shared" ca="1" si="181"/>
        <v>0</v>
      </c>
      <c r="G454" s="355"/>
      <c r="H454" s="355"/>
      <c r="I454" s="353">
        <f t="shared" ca="1" si="179"/>
        <v>0</v>
      </c>
      <c r="J454" s="356"/>
      <c r="K454" s="355"/>
      <c r="L454" s="357">
        <f t="shared" ca="1" si="178"/>
        <v>0</v>
      </c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</row>
    <row r="455" spans="1:33" ht="14.25" hidden="1" customHeight="1">
      <c r="A455" s="77" t="s">
        <v>368</v>
      </c>
      <c r="B455" s="154" t="s">
        <v>395</v>
      </c>
      <c r="C455" s="154"/>
      <c r="D455" s="355"/>
      <c r="E455" s="355"/>
      <c r="F455" s="352">
        <f t="shared" ca="1" si="181"/>
        <v>0</v>
      </c>
      <c r="G455" s="355"/>
      <c r="H455" s="355"/>
      <c r="I455" s="353">
        <f t="shared" ca="1" si="179"/>
        <v>0</v>
      </c>
      <c r="J455" s="356"/>
      <c r="K455" s="355"/>
      <c r="L455" s="357">
        <f t="shared" ca="1" si="178"/>
        <v>0</v>
      </c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</row>
    <row r="456" spans="1:33" ht="14.25" hidden="1" customHeight="1">
      <c r="A456" s="77" t="s">
        <v>370</v>
      </c>
      <c r="B456" s="154" t="s">
        <v>396</v>
      </c>
      <c r="C456" s="154"/>
      <c r="D456" s="355"/>
      <c r="E456" s="355"/>
      <c r="F456" s="352">
        <f t="shared" ca="1" si="181"/>
        <v>0</v>
      </c>
      <c r="G456" s="355"/>
      <c r="H456" s="355"/>
      <c r="I456" s="353">
        <f t="shared" ca="1" si="179"/>
        <v>0</v>
      </c>
      <c r="J456" s="356"/>
      <c r="K456" s="355"/>
      <c r="L456" s="357">
        <f t="shared" ca="1" si="178"/>
        <v>0</v>
      </c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</row>
    <row r="457" spans="1:33" ht="25.5" hidden="1">
      <c r="A457" s="189" t="s">
        <v>397</v>
      </c>
      <c r="B457" s="190" t="s">
        <v>398</v>
      </c>
      <c r="C457" s="190"/>
      <c r="D457" s="351">
        <f>D460+D459+D458</f>
        <v>0</v>
      </c>
      <c r="E457" s="351">
        <f t="shared" ref="E457:L457" si="182">E460+E459+E458</f>
        <v>0</v>
      </c>
      <c r="F457" s="351">
        <f t="shared" si="182"/>
        <v>0</v>
      </c>
      <c r="G457" s="351">
        <f t="shared" si="182"/>
        <v>0</v>
      </c>
      <c r="H457" s="351">
        <f t="shared" si="182"/>
        <v>0</v>
      </c>
      <c r="I457" s="351">
        <f t="shared" si="182"/>
        <v>0</v>
      </c>
      <c r="J457" s="351">
        <f t="shared" si="182"/>
        <v>0</v>
      </c>
      <c r="K457" s="351">
        <f t="shared" si="182"/>
        <v>0</v>
      </c>
      <c r="L457" s="351">
        <f t="shared" si="182"/>
        <v>0</v>
      </c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</row>
    <row r="458" spans="1:33" ht="12.75" hidden="1" customHeight="1">
      <c r="A458" s="77" t="s">
        <v>366</v>
      </c>
      <c r="B458" s="154" t="s">
        <v>399</v>
      </c>
      <c r="C458" s="154"/>
      <c r="D458" s="358"/>
      <c r="E458" s="358"/>
      <c r="F458" s="359">
        <v>0</v>
      </c>
      <c r="G458" s="358"/>
      <c r="H458" s="358"/>
      <c r="I458" s="347">
        <f t="shared" si="179"/>
        <v>0</v>
      </c>
      <c r="J458" s="360"/>
      <c r="K458" s="358"/>
      <c r="L458" s="361">
        <f t="shared" si="178"/>
        <v>0</v>
      </c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</row>
    <row r="459" spans="1:33" ht="12.75" hidden="1" customHeight="1">
      <c r="A459" s="77" t="s">
        <v>368</v>
      </c>
      <c r="B459" s="154" t="s">
        <v>400</v>
      </c>
      <c r="C459" s="154"/>
      <c r="D459" s="358"/>
      <c r="E459" s="358"/>
      <c r="F459" s="359">
        <v>0</v>
      </c>
      <c r="G459" s="358"/>
      <c r="H459" s="358"/>
      <c r="I459" s="347">
        <f t="shared" si="179"/>
        <v>0</v>
      </c>
      <c r="J459" s="360"/>
      <c r="K459" s="358"/>
      <c r="L459" s="361">
        <f t="shared" si="178"/>
        <v>0</v>
      </c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</row>
    <row r="460" spans="1:33" ht="15" hidden="1">
      <c r="A460" s="77" t="s">
        <v>370</v>
      </c>
      <c r="B460" s="154" t="s">
        <v>401</v>
      </c>
      <c r="C460" s="154"/>
      <c r="D460" s="358"/>
      <c r="E460" s="358"/>
      <c r="F460" s="359">
        <v>0</v>
      </c>
      <c r="G460" s="358"/>
      <c r="H460" s="358"/>
      <c r="I460" s="347">
        <f t="shared" si="179"/>
        <v>0</v>
      </c>
      <c r="J460" s="360"/>
      <c r="K460" s="358"/>
      <c r="L460" s="361">
        <f t="shared" si="178"/>
        <v>0</v>
      </c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</row>
    <row r="461" spans="1:33" ht="27" hidden="1" customHeight="1">
      <c r="A461" s="189" t="s">
        <v>402</v>
      </c>
      <c r="B461" s="190" t="s">
        <v>403</v>
      </c>
      <c r="C461" s="190"/>
      <c r="D461" s="351"/>
      <c r="E461" s="351"/>
      <c r="F461" s="352">
        <f t="shared" si="181"/>
        <v>0</v>
      </c>
      <c r="G461" s="351">
        <f>G462+G463+G464</f>
        <v>0</v>
      </c>
      <c r="H461" s="351">
        <f>H462+H463+H464</f>
        <v>0</v>
      </c>
      <c r="I461" s="362">
        <f t="shared" ref="I461:I476" si="183">J461</f>
        <v>0</v>
      </c>
      <c r="J461" s="353">
        <f>J462+J463+J464</f>
        <v>0</v>
      </c>
      <c r="K461" s="351">
        <f>K462+K463+K464</f>
        <v>0</v>
      </c>
      <c r="L461" s="354">
        <f t="shared" si="178"/>
        <v>0</v>
      </c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</row>
    <row r="462" spans="1:33" ht="14.25" hidden="1" customHeight="1">
      <c r="A462" s="77" t="s">
        <v>366</v>
      </c>
      <c r="B462" s="154" t="s">
        <v>404</v>
      </c>
      <c r="C462" s="154"/>
      <c r="D462" s="355"/>
      <c r="E462" s="355"/>
      <c r="F462" s="352">
        <f t="shared" si="181"/>
        <v>0</v>
      </c>
      <c r="G462" s="355"/>
      <c r="H462" s="355"/>
      <c r="I462" s="362">
        <f t="shared" si="183"/>
        <v>0</v>
      </c>
      <c r="J462" s="356"/>
      <c r="K462" s="355"/>
      <c r="L462" s="357">
        <f t="shared" si="178"/>
        <v>0</v>
      </c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</row>
    <row r="463" spans="1:33" ht="14.25" hidden="1" customHeight="1">
      <c r="A463" s="77" t="s">
        <v>368</v>
      </c>
      <c r="B463" s="154" t="s">
        <v>405</v>
      </c>
      <c r="C463" s="154"/>
      <c r="D463" s="355"/>
      <c r="E463" s="355"/>
      <c r="F463" s="352">
        <f t="shared" si="181"/>
        <v>0</v>
      </c>
      <c r="G463" s="355"/>
      <c r="H463" s="355"/>
      <c r="I463" s="362">
        <f t="shared" si="183"/>
        <v>0</v>
      </c>
      <c r="J463" s="356"/>
      <c r="K463" s="355"/>
      <c r="L463" s="357">
        <f t="shared" si="178"/>
        <v>0</v>
      </c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</row>
    <row r="464" spans="1:33" ht="14.25" hidden="1" customHeight="1">
      <c r="A464" s="77" t="s">
        <v>370</v>
      </c>
      <c r="B464" s="154" t="s">
        <v>406</v>
      </c>
      <c r="C464" s="154"/>
      <c r="D464" s="355"/>
      <c r="E464" s="355"/>
      <c r="F464" s="352">
        <f t="shared" si="181"/>
        <v>0</v>
      </c>
      <c r="G464" s="355"/>
      <c r="H464" s="355"/>
      <c r="I464" s="362">
        <f t="shared" si="183"/>
        <v>0</v>
      </c>
      <c r="J464" s="356"/>
      <c r="K464" s="355"/>
      <c r="L464" s="357">
        <f t="shared" si="178"/>
        <v>0</v>
      </c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</row>
    <row r="465" spans="1:33" ht="27" hidden="1" customHeight="1">
      <c r="A465" s="189" t="s">
        <v>407</v>
      </c>
      <c r="B465" s="190" t="s">
        <v>408</v>
      </c>
      <c r="C465" s="190"/>
      <c r="D465" s="351"/>
      <c r="E465" s="351"/>
      <c r="F465" s="352">
        <f t="shared" si="181"/>
        <v>0</v>
      </c>
      <c r="G465" s="351">
        <f>G466+G467+G468</f>
        <v>0</v>
      </c>
      <c r="H465" s="351">
        <f>H466+H467+H468</f>
        <v>0</v>
      </c>
      <c r="I465" s="362">
        <f t="shared" si="183"/>
        <v>0</v>
      </c>
      <c r="J465" s="353">
        <f>J466+J467+J468</f>
        <v>0</v>
      </c>
      <c r="K465" s="351">
        <f>K466+K467+K468</f>
        <v>0</v>
      </c>
      <c r="L465" s="354">
        <f t="shared" si="178"/>
        <v>0</v>
      </c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</row>
    <row r="466" spans="1:33" ht="20.25" hidden="1" customHeight="1">
      <c r="A466" s="77" t="s">
        <v>366</v>
      </c>
      <c r="B466" s="154" t="s">
        <v>409</v>
      </c>
      <c r="C466" s="154"/>
      <c r="D466" s="355"/>
      <c r="E466" s="355"/>
      <c r="F466" s="352">
        <f t="shared" si="181"/>
        <v>0</v>
      </c>
      <c r="G466" s="355"/>
      <c r="H466" s="355"/>
      <c r="I466" s="362">
        <f t="shared" si="183"/>
        <v>0</v>
      </c>
      <c r="J466" s="356"/>
      <c r="K466" s="355"/>
      <c r="L466" s="357">
        <f t="shared" si="178"/>
        <v>0</v>
      </c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</row>
    <row r="467" spans="1:33" ht="14.25" hidden="1" customHeight="1">
      <c r="A467" s="77" t="s">
        <v>368</v>
      </c>
      <c r="B467" s="154" t="s">
        <v>410</v>
      </c>
      <c r="C467" s="154"/>
      <c r="D467" s="355"/>
      <c r="E467" s="355"/>
      <c r="F467" s="352">
        <f t="shared" si="181"/>
        <v>0</v>
      </c>
      <c r="G467" s="355"/>
      <c r="H467" s="355"/>
      <c r="I467" s="362">
        <f t="shared" si="183"/>
        <v>0</v>
      </c>
      <c r="J467" s="356"/>
      <c r="K467" s="355"/>
      <c r="L467" s="357">
        <f t="shared" si="178"/>
        <v>0</v>
      </c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</row>
    <row r="468" spans="1:33" ht="13.5" hidden="1" customHeight="1">
      <c r="A468" s="77" t="s">
        <v>370</v>
      </c>
      <c r="B468" s="154" t="s">
        <v>411</v>
      </c>
      <c r="C468" s="154"/>
      <c r="D468" s="355"/>
      <c r="E468" s="355"/>
      <c r="F468" s="352">
        <f t="shared" si="181"/>
        <v>0</v>
      </c>
      <c r="G468" s="355"/>
      <c r="H468" s="355"/>
      <c r="I468" s="362">
        <f t="shared" si="183"/>
        <v>0</v>
      </c>
      <c r="J468" s="356"/>
      <c r="K468" s="355"/>
      <c r="L468" s="357">
        <f t="shared" si="178"/>
        <v>0</v>
      </c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</row>
    <row r="469" spans="1:33" ht="25.5" hidden="1" customHeight="1">
      <c r="A469" s="189" t="s">
        <v>412</v>
      </c>
      <c r="B469" s="190" t="s">
        <v>413</v>
      </c>
      <c r="C469" s="190"/>
      <c r="D469" s="351"/>
      <c r="E469" s="351"/>
      <c r="F469" s="352">
        <f t="shared" si="181"/>
        <v>0</v>
      </c>
      <c r="G469" s="351">
        <f>G470+G471+G472</f>
        <v>0</v>
      </c>
      <c r="H469" s="351">
        <f>H470+H471+H472</f>
        <v>0</v>
      </c>
      <c r="I469" s="362">
        <f t="shared" si="183"/>
        <v>0</v>
      </c>
      <c r="J469" s="353">
        <f>J470+J471+J472</f>
        <v>0</v>
      </c>
      <c r="K469" s="351">
        <f>K470+K471+K472</f>
        <v>0</v>
      </c>
      <c r="L469" s="354">
        <f t="shared" si="178"/>
        <v>0</v>
      </c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</row>
    <row r="470" spans="1:33" ht="13.5" hidden="1" customHeight="1">
      <c r="A470" s="77" t="s">
        <v>366</v>
      </c>
      <c r="B470" s="154" t="s">
        <v>414</v>
      </c>
      <c r="C470" s="154"/>
      <c r="D470" s="355"/>
      <c r="E470" s="355"/>
      <c r="F470" s="352">
        <f t="shared" si="181"/>
        <v>0</v>
      </c>
      <c r="G470" s="355"/>
      <c r="H470" s="355"/>
      <c r="I470" s="362">
        <f t="shared" si="183"/>
        <v>0</v>
      </c>
      <c r="J470" s="356"/>
      <c r="K470" s="355"/>
      <c r="L470" s="357">
        <f t="shared" si="178"/>
        <v>0</v>
      </c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</row>
    <row r="471" spans="1:33" ht="14.25" hidden="1" customHeight="1">
      <c r="A471" s="77" t="s">
        <v>368</v>
      </c>
      <c r="B471" s="154" t="s">
        <v>415</v>
      </c>
      <c r="C471" s="154"/>
      <c r="D471" s="355"/>
      <c r="E471" s="355"/>
      <c r="F471" s="352">
        <f t="shared" si="181"/>
        <v>0</v>
      </c>
      <c r="G471" s="355"/>
      <c r="H471" s="355"/>
      <c r="I471" s="362">
        <f t="shared" si="183"/>
        <v>0</v>
      </c>
      <c r="J471" s="356"/>
      <c r="K471" s="355"/>
      <c r="L471" s="357">
        <f t="shared" si="178"/>
        <v>0</v>
      </c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</row>
    <row r="472" spans="1:33" ht="14.25" hidden="1" customHeight="1">
      <c r="A472" s="77" t="s">
        <v>416</v>
      </c>
      <c r="B472" s="154" t="s">
        <v>417</v>
      </c>
      <c r="C472" s="154"/>
      <c r="D472" s="355"/>
      <c r="E472" s="355"/>
      <c r="F472" s="352">
        <f t="shared" si="181"/>
        <v>0</v>
      </c>
      <c r="G472" s="355"/>
      <c r="H472" s="355"/>
      <c r="I472" s="362">
        <f t="shared" si="183"/>
        <v>0</v>
      </c>
      <c r="J472" s="356"/>
      <c r="K472" s="355"/>
      <c r="L472" s="357">
        <f t="shared" si="178"/>
        <v>0</v>
      </c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</row>
    <row r="473" spans="1:33" ht="36.75" hidden="1" customHeight="1">
      <c r="A473" s="189" t="s">
        <v>418</v>
      </c>
      <c r="B473" s="190" t="s">
        <v>419</v>
      </c>
      <c r="C473" s="190"/>
      <c r="D473" s="351"/>
      <c r="E473" s="351"/>
      <c r="F473" s="352">
        <f t="shared" si="181"/>
        <v>0</v>
      </c>
      <c r="G473" s="351">
        <f>G474+G475+G476</f>
        <v>0</v>
      </c>
      <c r="H473" s="351">
        <f>H474+H475+H476</f>
        <v>0</v>
      </c>
      <c r="I473" s="362">
        <f t="shared" si="183"/>
        <v>0</v>
      </c>
      <c r="J473" s="353">
        <f>J474+J475+J476</f>
        <v>0</v>
      </c>
      <c r="K473" s="351">
        <f>K474+K475+K476</f>
        <v>0</v>
      </c>
      <c r="L473" s="354">
        <f t="shared" si="178"/>
        <v>0</v>
      </c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</row>
    <row r="474" spans="1:33" ht="13.5" hidden="1" customHeight="1">
      <c r="A474" s="77" t="s">
        <v>366</v>
      </c>
      <c r="B474" s="154" t="s">
        <v>420</v>
      </c>
      <c r="C474" s="154"/>
      <c r="D474" s="355"/>
      <c r="E474" s="355"/>
      <c r="F474" s="352">
        <f t="shared" si="181"/>
        <v>0</v>
      </c>
      <c r="G474" s="355"/>
      <c r="H474" s="355"/>
      <c r="I474" s="362">
        <f t="shared" si="183"/>
        <v>0</v>
      </c>
      <c r="J474" s="356"/>
      <c r="K474" s="355"/>
      <c r="L474" s="357">
        <f t="shared" si="178"/>
        <v>0</v>
      </c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</row>
    <row r="475" spans="1:33" ht="13.5" hidden="1" customHeight="1">
      <c r="A475" s="77" t="s">
        <v>368</v>
      </c>
      <c r="B475" s="154" t="s">
        <v>421</v>
      </c>
      <c r="C475" s="154"/>
      <c r="D475" s="355"/>
      <c r="E475" s="355"/>
      <c r="F475" s="352">
        <f t="shared" si="181"/>
        <v>0</v>
      </c>
      <c r="G475" s="355"/>
      <c r="H475" s="355"/>
      <c r="I475" s="362">
        <f t="shared" si="183"/>
        <v>0</v>
      </c>
      <c r="J475" s="356"/>
      <c r="K475" s="355"/>
      <c r="L475" s="357">
        <f t="shared" si="178"/>
        <v>0</v>
      </c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</row>
    <row r="476" spans="1:33" ht="15" hidden="1" customHeight="1">
      <c r="A476" s="363" t="s">
        <v>416</v>
      </c>
      <c r="B476" s="364" t="s">
        <v>422</v>
      </c>
      <c r="C476" s="364"/>
      <c r="D476" s="365"/>
      <c r="E476" s="365"/>
      <c r="F476" s="366">
        <f t="shared" si="181"/>
        <v>0</v>
      </c>
      <c r="G476" s="365"/>
      <c r="H476" s="365"/>
      <c r="I476" s="367">
        <f t="shared" si="183"/>
        <v>0</v>
      </c>
      <c r="J476" s="368"/>
      <c r="K476" s="365"/>
      <c r="L476" s="369">
        <f t="shared" si="178"/>
        <v>0</v>
      </c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</row>
    <row r="477" spans="1:33" ht="38.25">
      <c r="A477" s="78" t="s">
        <v>423</v>
      </c>
      <c r="B477" s="188" t="s">
        <v>26</v>
      </c>
      <c r="C477" s="188"/>
      <c r="D477" s="145">
        <f>D478+D482</f>
        <v>0</v>
      </c>
      <c r="E477" s="145">
        <f t="shared" ref="E477:L477" si="184">E478+E482</f>
        <v>0</v>
      </c>
      <c r="F477" s="145">
        <f t="shared" si="184"/>
        <v>59781</v>
      </c>
      <c r="G477" s="145">
        <f t="shared" si="184"/>
        <v>0</v>
      </c>
      <c r="H477" s="145">
        <f t="shared" si="184"/>
        <v>0</v>
      </c>
      <c r="I477" s="145">
        <f t="shared" si="184"/>
        <v>59781</v>
      </c>
      <c r="J477" s="145">
        <f t="shared" si="184"/>
        <v>59781</v>
      </c>
      <c r="K477" s="145">
        <f t="shared" si="184"/>
        <v>0</v>
      </c>
      <c r="L477" s="145">
        <f t="shared" si="184"/>
        <v>0</v>
      </c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</row>
    <row r="478" spans="1:33" ht="25.5" hidden="1">
      <c r="A478" s="189" t="s">
        <v>424</v>
      </c>
      <c r="B478" s="190" t="s">
        <v>425</v>
      </c>
      <c r="C478" s="190"/>
      <c r="D478" s="199">
        <f>D479+D480+D481</f>
        <v>0</v>
      </c>
      <c r="E478" s="199">
        <f t="shared" ref="E478:L478" si="185">E479+E480+E481</f>
        <v>0</v>
      </c>
      <c r="F478" s="199">
        <f t="shared" si="185"/>
        <v>0</v>
      </c>
      <c r="G478" s="199">
        <f t="shared" si="185"/>
        <v>0</v>
      </c>
      <c r="H478" s="199">
        <f t="shared" si="185"/>
        <v>0</v>
      </c>
      <c r="I478" s="199">
        <f t="shared" si="185"/>
        <v>0</v>
      </c>
      <c r="J478" s="199">
        <f t="shared" si="185"/>
        <v>0</v>
      </c>
      <c r="K478" s="199">
        <f t="shared" si="185"/>
        <v>0</v>
      </c>
      <c r="L478" s="199">
        <f t="shared" si="185"/>
        <v>0</v>
      </c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</row>
    <row r="479" spans="1:33" ht="15" hidden="1">
      <c r="A479" s="77" t="s">
        <v>366</v>
      </c>
      <c r="B479" s="154" t="s">
        <v>426</v>
      </c>
      <c r="C479" s="154"/>
      <c r="D479" s="203"/>
      <c r="E479" s="203"/>
      <c r="F479" s="330">
        <v>0</v>
      </c>
      <c r="G479" s="301"/>
      <c r="H479" s="301"/>
      <c r="I479" s="347">
        <f>F479-H479</f>
        <v>0</v>
      </c>
      <c r="J479" s="203"/>
      <c r="K479" s="203"/>
      <c r="L479" s="348">
        <f t="shared" ref="L479:L485" si="186">F479-J479-K479</f>
        <v>0</v>
      </c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</row>
    <row r="480" spans="1:33" ht="15" hidden="1">
      <c r="A480" s="77" t="s">
        <v>368</v>
      </c>
      <c r="B480" s="154" t="s">
        <v>427</v>
      </c>
      <c r="C480" s="154"/>
      <c r="D480" s="203"/>
      <c r="E480" s="203"/>
      <c r="F480" s="86">
        <v>0</v>
      </c>
      <c r="G480" s="203"/>
      <c r="H480" s="203"/>
      <c r="I480" s="347">
        <f t="shared" ref="I480:I485" si="187">F480-H480</f>
        <v>0</v>
      </c>
      <c r="J480" s="203"/>
      <c r="K480" s="203"/>
      <c r="L480" s="348">
        <f t="shared" si="186"/>
        <v>0</v>
      </c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</row>
    <row r="481" spans="1:33" ht="15" hidden="1">
      <c r="A481" s="77" t="s">
        <v>370</v>
      </c>
      <c r="B481" s="154" t="s">
        <v>428</v>
      </c>
      <c r="C481" s="154"/>
      <c r="D481" s="203"/>
      <c r="E481" s="203"/>
      <c r="F481" s="86">
        <v>0</v>
      </c>
      <c r="G481" s="203"/>
      <c r="H481" s="203"/>
      <c r="I481" s="347">
        <f t="shared" si="187"/>
        <v>0</v>
      </c>
      <c r="J481" s="203"/>
      <c r="K481" s="203"/>
      <c r="L481" s="348">
        <f t="shared" si="186"/>
        <v>0</v>
      </c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</row>
    <row r="482" spans="1:33" ht="25.5">
      <c r="A482" s="189" t="s">
        <v>429</v>
      </c>
      <c r="B482" s="190" t="s">
        <v>430</v>
      </c>
      <c r="C482" s="190"/>
      <c r="D482" s="199">
        <f>D483+D484+D485</f>
        <v>0</v>
      </c>
      <c r="E482" s="199">
        <f t="shared" ref="E482:L482" si="188">E483+E484+E485</f>
        <v>0</v>
      </c>
      <c r="F482" s="199">
        <f t="shared" si="188"/>
        <v>59781</v>
      </c>
      <c r="G482" s="199">
        <f t="shared" si="188"/>
        <v>0</v>
      </c>
      <c r="H482" s="199">
        <f t="shared" si="188"/>
        <v>0</v>
      </c>
      <c r="I482" s="199">
        <f t="shared" si="188"/>
        <v>59781</v>
      </c>
      <c r="J482" s="199">
        <f t="shared" si="188"/>
        <v>59781</v>
      </c>
      <c r="K482" s="199">
        <f t="shared" si="188"/>
        <v>0</v>
      </c>
      <c r="L482" s="199">
        <f t="shared" si="188"/>
        <v>0</v>
      </c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</row>
    <row r="483" spans="1:33" ht="15">
      <c r="A483" s="77" t="s">
        <v>366</v>
      </c>
      <c r="B483" s="154" t="s">
        <v>431</v>
      </c>
      <c r="C483" s="154"/>
      <c r="D483" s="202"/>
      <c r="E483" s="202"/>
      <c r="F483" s="69">
        <v>21879</v>
      </c>
      <c r="G483" s="202"/>
      <c r="H483" s="202"/>
      <c r="I483" s="349">
        <f t="shared" si="187"/>
        <v>21879</v>
      </c>
      <c r="J483" s="202">
        <v>21879</v>
      </c>
      <c r="K483" s="202"/>
      <c r="L483" s="350">
        <f t="shared" si="186"/>
        <v>0</v>
      </c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</row>
    <row r="484" spans="1:33" ht="15">
      <c r="A484" s="77" t="s">
        <v>368</v>
      </c>
      <c r="B484" s="154" t="s">
        <v>432</v>
      </c>
      <c r="C484" s="154"/>
      <c r="D484" s="202"/>
      <c r="E484" s="202"/>
      <c r="F484" s="69">
        <v>37902</v>
      </c>
      <c r="G484" s="202"/>
      <c r="H484" s="202"/>
      <c r="I484" s="349">
        <f t="shared" si="187"/>
        <v>37902</v>
      </c>
      <c r="J484" s="202">
        <v>37902</v>
      </c>
      <c r="K484" s="202"/>
      <c r="L484" s="350">
        <f t="shared" si="186"/>
        <v>0</v>
      </c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</row>
    <row r="485" spans="1:33" ht="15">
      <c r="A485" s="77" t="s">
        <v>370</v>
      </c>
      <c r="B485" s="154" t="s">
        <v>433</v>
      </c>
      <c r="C485" s="154"/>
      <c r="D485" s="203"/>
      <c r="E485" s="203"/>
      <c r="F485" s="86">
        <v>0</v>
      </c>
      <c r="G485" s="203"/>
      <c r="H485" s="203"/>
      <c r="I485" s="347">
        <f t="shared" si="187"/>
        <v>0</v>
      </c>
      <c r="J485" s="203"/>
      <c r="K485" s="203"/>
      <c r="L485" s="348">
        <f t="shared" si="186"/>
        <v>0</v>
      </c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0"/>
      <c r="AF485" s="50"/>
      <c r="AG485" s="50"/>
    </row>
    <row r="486" spans="1:33" hidden="1">
      <c r="A486" s="370"/>
      <c r="B486" s="206"/>
      <c r="C486" s="206"/>
      <c r="D486" s="371"/>
      <c r="E486" s="371"/>
      <c r="F486" s="372"/>
      <c r="G486" s="371"/>
      <c r="H486" s="371"/>
      <c r="I486" s="373"/>
      <c r="J486" s="374"/>
      <c r="K486" s="371"/>
      <c r="L486" s="371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</row>
    <row r="487" spans="1:33" hidden="1">
      <c r="A487" s="370"/>
      <c r="B487" s="206"/>
      <c r="C487" s="206"/>
      <c r="D487" s="371"/>
      <c r="E487" s="371"/>
      <c r="F487" s="372"/>
      <c r="G487" s="371"/>
      <c r="H487" s="371"/>
      <c r="I487" s="373"/>
      <c r="J487" s="374"/>
      <c r="K487" s="371"/>
      <c r="L487" s="371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</row>
    <row r="488" spans="1:33" hidden="1">
      <c r="A488" s="370"/>
      <c r="B488" s="206"/>
      <c r="C488" s="206"/>
      <c r="D488" s="371"/>
      <c r="E488" s="371"/>
      <c r="F488" s="372"/>
      <c r="G488" s="371"/>
      <c r="H488" s="371"/>
      <c r="I488" s="373"/>
      <c r="J488" s="374"/>
      <c r="K488" s="371"/>
      <c r="L488" s="371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</row>
    <row r="489" spans="1:33" hidden="1">
      <c r="A489" s="370"/>
      <c r="B489" s="206"/>
      <c r="C489" s="206"/>
      <c r="D489" s="371"/>
      <c r="E489" s="371"/>
      <c r="F489" s="372"/>
      <c r="G489" s="371"/>
      <c r="H489" s="371"/>
      <c r="I489" s="373"/>
      <c r="J489" s="374"/>
      <c r="K489" s="371"/>
      <c r="L489" s="371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</row>
    <row r="490" spans="1:33" hidden="1">
      <c r="A490" s="370"/>
      <c r="B490" s="206"/>
      <c r="C490" s="206"/>
      <c r="D490" s="371"/>
      <c r="E490" s="371"/>
      <c r="F490" s="372"/>
      <c r="G490" s="371"/>
      <c r="H490" s="371"/>
      <c r="I490" s="373"/>
      <c r="J490" s="374"/>
      <c r="K490" s="371"/>
      <c r="L490" s="371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</row>
    <row r="491" spans="1:33" hidden="1">
      <c r="A491" s="375"/>
      <c r="B491" s="50"/>
      <c r="C491" s="50"/>
      <c r="D491" s="50"/>
      <c r="E491" s="50"/>
      <c r="F491" s="50"/>
      <c r="G491" s="50"/>
      <c r="H491" s="50"/>
      <c r="I491" s="50"/>
      <c r="J491" s="376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</row>
    <row r="492" spans="1:33" ht="14.25" hidden="1" customHeight="1">
      <c r="A492" s="375"/>
      <c r="B492" s="50"/>
      <c r="C492" s="50"/>
      <c r="D492" s="50"/>
      <c r="E492" s="50"/>
      <c r="F492" s="50"/>
      <c r="G492" s="50"/>
      <c r="H492" s="50"/>
      <c r="I492" s="50"/>
      <c r="J492" s="376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</row>
    <row r="493" spans="1:33" ht="21" customHeight="1">
      <c r="A493" s="377" t="s">
        <v>474</v>
      </c>
      <c r="B493" s="50"/>
      <c r="C493" s="50"/>
      <c r="D493" s="50"/>
      <c r="E493" s="378" t="s">
        <v>475</v>
      </c>
      <c r="F493" s="378"/>
      <c r="G493" s="378"/>
      <c r="H493" s="378"/>
      <c r="I493" s="378"/>
      <c r="J493" s="379"/>
      <c r="K493" s="378" t="s">
        <v>476</v>
      </c>
      <c r="L493" s="378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</row>
    <row r="494" spans="1:33" ht="24" customHeight="1">
      <c r="A494" s="388" t="s">
        <v>477</v>
      </c>
      <c r="B494" s="388"/>
      <c r="C494" s="50"/>
      <c r="D494" s="50"/>
      <c r="E494" s="378" t="s">
        <v>478</v>
      </c>
      <c r="F494" s="380"/>
      <c r="G494" s="380"/>
      <c r="H494" s="380"/>
      <c r="I494" s="380"/>
      <c r="J494" s="388" t="s">
        <v>479</v>
      </c>
      <c r="K494" s="388"/>
      <c r="L494" s="388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</row>
    <row r="495" spans="1:33" ht="21.75" customHeight="1">
      <c r="A495" s="375" t="s">
        <v>481</v>
      </c>
      <c r="B495" s="50"/>
      <c r="C495" s="50"/>
      <c r="D495" s="50"/>
      <c r="E495" s="50"/>
      <c r="F495" s="50"/>
      <c r="G495" s="50"/>
      <c r="H495" s="50"/>
      <c r="I495" s="438" t="s">
        <v>482</v>
      </c>
      <c r="J495" s="376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</row>
    <row r="496" spans="1:33" ht="14.25" customHeight="1">
      <c r="A496" s="375"/>
      <c r="B496" s="50"/>
      <c r="C496" s="50"/>
      <c r="D496" s="50"/>
      <c r="E496" s="50"/>
      <c r="F496" s="50"/>
      <c r="G496" s="50"/>
      <c r="H496" s="50"/>
      <c r="I496" s="50"/>
      <c r="J496" s="376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</row>
    <row r="497" spans="1:33" ht="14.25" customHeight="1">
      <c r="A497" s="375"/>
      <c r="B497" s="50"/>
      <c r="C497" s="50"/>
      <c r="D497" s="50"/>
      <c r="E497" s="50"/>
      <c r="F497" s="50"/>
      <c r="G497" s="50"/>
      <c r="H497" s="50"/>
      <c r="I497" s="50"/>
      <c r="J497" s="376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</row>
    <row r="498" spans="1:33" ht="40.5" customHeight="1">
      <c r="A498" s="375"/>
      <c r="B498" s="50"/>
      <c r="C498" s="50"/>
      <c r="D498" s="50"/>
      <c r="E498" s="50"/>
      <c r="F498" s="50"/>
      <c r="G498" s="50"/>
      <c r="H498" s="50"/>
      <c r="I498" s="50"/>
      <c r="J498" s="376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</row>
    <row r="499" spans="1:33" ht="54" customHeight="1">
      <c r="A499" s="383"/>
      <c r="B499" s="50"/>
      <c r="C499" s="50"/>
      <c r="D499" s="50"/>
      <c r="E499" s="50"/>
      <c r="F499" s="50"/>
      <c r="G499" s="50"/>
      <c r="H499" s="50"/>
      <c r="I499" s="50"/>
      <c r="J499" s="376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</row>
    <row r="500" spans="1:33" ht="54" customHeight="1">
      <c r="A500" s="383"/>
      <c r="B500" s="50"/>
      <c r="C500" s="50"/>
      <c r="D500" s="50"/>
      <c r="E500" s="50"/>
      <c r="F500" s="50"/>
      <c r="G500" s="50"/>
      <c r="H500" s="50"/>
      <c r="I500" s="50"/>
      <c r="J500" s="376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</row>
    <row r="501" spans="1:33" ht="81" customHeight="1">
      <c r="A501" s="383"/>
      <c r="B501" s="50"/>
      <c r="C501" s="50"/>
      <c r="D501" s="50"/>
      <c r="E501" s="50"/>
      <c r="F501" s="50"/>
      <c r="G501" s="50"/>
      <c r="H501" s="50"/>
      <c r="I501" s="50"/>
      <c r="J501" s="376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</row>
    <row r="502" spans="1:33" ht="54" customHeight="1">
      <c r="A502" s="383"/>
      <c r="B502" s="50"/>
      <c r="C502" s="50"/>
      <c r="D502" s="50"/>
      <c r="E502" s="50"/>
      <c r="F502" s="50"/>
      <c r="G502" s="50"/>
      <c r="H502" s="50"/>
      <c r="I502" s="50"/>
      <c r="J502" s="376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</row>
    <row r="503" spans="1:33" ht="40.5" customHeight="1">
      <c r="A503" s="375"/>
      <c r="B503" s="50"/>
      <c r="C503" s="50"/>
      <c r="D503" s="50"/>
      <c r="E503" s="50"/>
      <c r="F503" s="50"/>
      <c r="G503" s="50"/>
      <c r="H503" s="50"/>
      <c r="I503" s="50"/>
      <c r="J503" s="376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</row>
    <row r="504" spans="1:33" ht="54" customHeight="1">
      <c r="A504" s="375"/>
      <c r="B504" s="50"/>
      <c r="C504" s="50"/>
      <c r="D504" s="50"/>
      <c r="E504" s="50"/>
      <c r="F504" s="50"/>
      <c r="G504" s="50"/>
      <c r="H504" s="50"/>
      <c r="I504" s="50"/>
      <c r="J504" s="376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</row>
    <row r="505" spans="1:33" ht="14.25" customHeight="1">
      <c r="A505" s="375"/>
      <c r="B505" s="50"/>
      <c r="C505" s="50"/>
      <c r="D505" s="50"/>
      <c r="E505" s="50"/>
      <c r="F505" s="50"/>
      <c r="G505" s="50"/>
      <c r="H505" s="50"/>
      <c r="I505" s="50"/>
      <c r="J505" s="376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</row>
    <row r="506" spans="1:33" ht="14.25" customHeight="1">
      <c r="A506" s="375"/>
      <c r="B506" s="50"/>
      <c r="C506" s="50"/>
      <c r="D506" s="50"/>
      <c r="E506" s="50"/>
      <c r="F506" s="50"/>
      <c r="G506" s="50"/>
      <c r="H506" s="50"/>
      <c r="I506" s="50"/>
      <c r="J506" s="376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</row>
    <row r="507" spans="1:33">
      <c r="A507" s="375"/>
      <c r="B507" s="50"/>
      <c r="C507" s="50"/>
      <c r="D507" s="50"/>
      <c r="E507" s="50"/>
      <c r="F507" s="50"/>
      <c r="G507" s="50"/>
      <c r="H507" s="50"/>
      <c r="I507" s="50"/>
      <c r="J507" s="376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</row>
    <row r="508" spans="1:33" ht="14.25" customHeight="1">
      <c r="A508" s="375"/>
      <c r="B508" s="50"/>
      <c r="C508" s="50"/>
      <c r="D508" s="50"/>
      <c r="E508" s="50"/>
      <c r="F508" s="50"/>
      <c r="G508" s="50"/>
      <c r="H508" s="50"/>
      <c r="I508" s="50"/>
      <c r="J508" s="376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</row>
    <row r="509" spans="1:33" ht="54" customHeight="1">
      <c r="A509" s="375"/>
      <c r="B509" s="50"/>
      <c r="C509" s="50"/>
      <c r="D509" s="50"/>
      <c r="E509" s="50"/>
      <c r="F509" s="50"/>
      <c r="G509" s="50"/>
      <c r="H509" s="50"/>
      <c r="I509" s="50"/>
      <c r="J509" s="376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</row>
    <row r="510" spans="1:33" ht="54" customHeight="1">
      <c r="A510" s="375"/>
      <c r="B510" s="50"/>
      <c r="C510" s="50"/>
      <c r="D510" s="50"/>
      <c r="E510" s="50"/>
      <c r="F510" s="50"/>
      <c r="G510" s="50"/>
      <c r="H510" s="50"/>
      <c r="I510" s="50"/>
      <c r="J510" s="376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</row>
    <row r="511" spans="1:33" ht="40.5" customHeight="1">
      <c r="A511" s="375"/>
      <c r="B511" s="50"/>
      <c r="C511" s="50"/>
      <c r="D511" s="50"/>
      <c r="E511" s="50"/>
      <c r="F511" s="50"/>
      <c r="G511" s="50"/>
      <c r="H511" s="50"/>
      <c r="I511" s="50"/>
      <c r="J511" s="376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</row>
    <row r="512" spans="1:33" ht="15" customHeight="1">
      <c r="A512" s="375"/>
      <c r="B512" s="50"/>
      <c r="C512" s="50"/>
      <c r="D512" s="50"/>
      <c r="E512" s="50"/>
      <c r="F512" s="50"/>
      <c r="G512" s="50"/>
      <c r="H512" s="50"/>
      <c r="I512" s="50"/>
      <c r="J512" s="376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</row>
    <row r="513" spans="1:33" ht="40.5" customHeight="1">
      <c r="A513" s="375"/>
      <c r="B513" s="50"/>
      <c r="C513" s="50"/>
      <c r="D513" s="50"/>
      <c r="E513" s="50"/>
      <c r="F513" s="50"/>
      <c r="G513" s="50"/>
      <c r="H513" s="50"/>
      <c r="I513" s="50"/>
      <c r="J513" s="376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</row>
    <row r="514" spans="1:33" ht="54" customHeight="1">
      <c r="A514" s="375"/>
      <c r="B514" s="50"/>
      <c r="C514" s="50"/>
      <c r="D514" s="50"/>
      <c r="E514" s="50"/>
      <c r="F514" s="50"/>
      <c r="G514" s="50"/>
      <c r="H514" s="50"/>
      <c r="I514" s="50"/>
      <c r="J514" s="376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</row>
    <row r="515" spans="1:33" ht="40.5" customHeight="1">
      <c r="A515" s="381"/>
      <c r="B515" s="50"/>
      <c r="C515" s="50"/>
      <c r="D515" s="50"/>
      <c r="E515" s="50"/>
      <c r="F515" s="50"/>
      <c r="G515" s="50"/>
      <c r="H515" s="50"/>
      <c r="I515" s="50"/>
      <c r="J515" s="376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</row>
    <row r="516" spans="1:33" ht="27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376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</row>
    <row r="517" spans="1:33" ht="40.5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376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</row>
    <row r="518" spans="1:33" ht="14.25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376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</row>
    <row r="519" spans="1:33" ht="14.25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376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</row>
    <row r="520" spans="1:33" ht="27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376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</row>
    <row r="521" spans="1:33" ht="14.25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376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</row>
    <row r="522" spans="1:33" ht="54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376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</row>
    <row r="523" spans="1:33" ht="108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376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</row>
    <row r="524" spans="1:33" ht="13.5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376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</row>
    <row r="525" spans="1:33" ht="108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376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</row>
    <row r="526" spans="1:33" ht="94.5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376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</row>
    <row r="527" spans="1:33" ht="14.25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376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</row>
    <row r="528" spans="1:33" ht="12.75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376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</row>
    <row r="529" spans="1:33" ht="54.75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376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</row>
    <row r="530" spans="1:33" ht="12.75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376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</row>
    <row r="531" spans="1:33" ht="81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376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</row>
    <row r="532" spans="1:33" ht="94.5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376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</row>
    <row r="533" spans="1:33" ht="54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376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</row>
    <row r="534" spans="1:33" ht="54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376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</row>
    <row r="535" spans="1:33" ht="108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376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</row>
    <row r="536" spans="1:33" ht="13.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376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</row>
    <row r="537" spans="1:33" ht="81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376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</row>
    <row r="538" spans="1:33" ht="41.2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376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</row>
    <row r="539" spans="1:33" ht="12.7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376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</row>
    <row r="540" spans="1:33" ht="95.2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376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</row>
    <row r="541" spans="1:33" ht="12.7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376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  <c r="AC541" s="50"/>
      <c r="AD541" s="50"/>
      <c r="AE541" s="50"/>
      <c r="AF541" s="50"/>
      <c r="AG541" s="50"/>
    </row>
    <row r="542" spans="1:33" ht="67.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376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</row>
    <row r="543" spans="1:33" ht="67.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376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</row>
    <row r="544" spans="1:33" ht="67.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376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</row>
    <row r="545" spans="1:33" ht="13.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376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</row>
    <row r="546" spans="1:33" ht="41.2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376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</row>
    <row r="547" spans="1:33" ht="12.7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376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</row>
    <row r="548" spans="1:33" ht="1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376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</row>
    <row r="549" spans="1:33" ht="54" customHeight="1">
      <c r="A549" s="50"/>
      <c r="B549" s="50"/>
      <c r="C549" s="50"/>
      <c r="D549" s="50"/>
      <c r="E549" s="50"/>
      <c r="F549" s="50"/>
      <c r="I549" s="50"/>
      <c r="J549" s="376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</row>
    <row r="550" spans="1:33" ht="40.5" customHeight="1">
      <c r="A550" s="50"/>
      <c r="B550" s="50"/>
      <c r="C550" s="50"/>
      <c r="D550" s="50"/>
      <c r="E550" s="50"/>
      <c r="F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</row>
    <row r="551" spans="1:33" ht="40.5" customHeight="1">
      <c r="A551" s="50"/>
      <c r="B551" s="50"/>
      <c r="C551" s="50"/>
      <c r="D551" s="50"/>
      <c r="E551" s="50"/>
      <c r="F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</row>
    <row r="552" spans="1:33" ht="41.25" customHeight="1">
      <c r="A552" s="50"/>
      <c r="B552" s="50"/>
      <c r="C552" s="50"/>
      <c r="D552" s="50"/>
      <c r="E552" s="50"/>
      <c r="F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</row>
    <row r="553" spans="1:33" ht="12.75" customHeight="1">
      <c r="A553" s="50"/>
      <c r="B553" s="50"/>
      <c r="C553" s="50"/>
      <c r="D553" s="50"/>
      <c r="E553" s="50"/>
      <c r="F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</row>
    <row r="554" spans="1:33" ht="40.5" customHeight="1">
      <c r="A554" s="50"/>
      <c r="B554" s="50"/>
      <c r="C554" s="50"/>
      <c r="D554" s="50"/>
      <c r="E554" s="50"/>
      <c r="F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</row>
    <row r="555" spans="1:33" ht="27" customHeight="1">
      <c r="A555" s="50"/>
      <c r="B555" s="50"/>
      <c r="C555" s="50"/>
      <c r="D555" s="50"/>
      <c r="E555" s="50"/>
      <c r="F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</row>
    <row r="556" spans="1:33" ht="54" customHeight="1">
      <c r="A556" s="50"/>
      <c r="B556" s="50"/>
      <c r="C556" s="50"/>
      <c r="D556" s="50"/>
      <c r="E556" s="50"/>
      <c r="F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</row>
    <row r="557" spans="1:33" ht="54" customHeight="1">
      <c r="A557" s="50"/>
      <c r="B557" s="50"/>
      <c r="C557" s="50"/>
      <c r="D557" s="50"/>
      <c r="E557" s="50"/>
      <c r="F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</row>
    <row r="558" spans="1:33" ht="54" customHeight="1">
      <c r="A558" s="50"/>
      <c r="B558" s="50"/>
      <c r="C558" s="50"/>
      <c r="D558" s="50"/>
      <c r="E558" s="50"/>
      <c r="F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</row>
    <row r="559" spans="1:33" ht="54" customHeight="1">
      <c r="A559" s="50"/>
      <c r="B559" s="50"/>
      <c r="C559" s="50"/>
      <c r="D559" s="50"/>
      <c r="E559" s="50"/>
      <c r="F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</row>
    <row r="560" spans="1:33" ht="40.5" customHeight="1">
      <c r="A560" s="50"/>
      <c r="B560" s="50"/>
      <c r="C560" s="50"/>
      <c r="D560" s="50"/>
      <c r="E560" s="50"/>
      <c r="F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</row>
    <row r="561" spans="1:33" ht="40.5" customHeight="1">
      <c r="A561" s="50"/>
      <c r="B561" s="50"/>
      <c r="C561" s="50"/>
      <c r="D561" s="50"/>
      <c r="E561" s="50"/>
      <c r="F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</row>
    <row r="562" spans="1:33" ht="54" customHeight="1">
      <c r="A562" s="50"/>
      <c r="B562" s="50"/>
      <c r="C562" s="50"/>
      <c r="D562" s="50"/>
      <c r="E562" s="50"/>
      <c r="F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</row>
    <row r="563" spans="1:33" ht="40.5" customHeight="1">
      <c r="A563" s="50"/>
      <c r="B563" s="50"/>
      <c r="C563" s="50"/>
      <c r="D563" s="50"/>
      <c r="E563" s="50"/>
      <c r="F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</row>
    <row r="564" spans="1:33" ht="27" customHeight="1">
      <c r="A564" s="50"/>
      <c r="B564" s="50"/>
      <c r="C564" s="50"/>
      <c r="D564" s="50"/>
      <c r="E564" s="50"/>
      <c r="F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</row>
    <row r="565" spans="1:33" ht="27" customHeight="1">
      <c r="A565" s="50"/>
      <c r="B565" s="50"/>
      <c r="C565" s="50"/>
      <c r="D565" s="50"/>
      <c r="E565" s="50"/>
      <c r="F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0"/>
      <c r="AF565" s="50"/>
      <c r="AG565" s="50"/>
    </row>
    <row r="566" spans="1:33" ht="27" customHeight="1">
      <c r="A566" s="50"/>
      <c r="B566" s="50"/>
      <c r="C566" s="50"/>
      <c r="D566" s="50"/>
      <c r="E566" s="50"/>
      <c r="F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</row>
    <row r="567" spans="1:33" ht="27" customHeight="1">
      <c r="A567" s="50"/>
      <c r="B567" s="50"/>
      <c r="C567" s="50"/>
      <c r="D567" s="50"/>
      <c r="E567" s="50"/>
      <c r="F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</row>
    <row r="568" spans="1:33">
      <c r="A568" s="50"/>
      <c r="B568" s="50"/>
      <c r="C568" s="50"/>
      <c r="D568" s="50"/>
      <c r="E568" s="50"/>
      <c r="F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</row>
    <row r="569" spans="1:33">
      <c r="A569" s="50"/>
      <c r="B569" s="50"/>
      <c r="C569" s="50"/>
      <c r="D569" s="50"/>
      <c r="E569" s="50"/>
      <c r="F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</row>
    <row r="570" spans="1:33">
      <c r="A570" s="50"/>
      <c r="B570" s="50"/>
      <c r="C570" s="50"/>
      <c r="D570" s="50"/>
      <c r="E570" s="50"/>
      <c r="F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</row>
    <row r="571" spans="1:33">
      <c r="A571" s="50"/>
      <c r="B571" s="50"/>
      <c r="C571" s="50"/>
      <c r="D571" s="50"/>
      <c r="E571" s="50"/>
      <c r="F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</row>
    <row r="572" spans="1:33">
      <c r="A572" s="50"/>
      <c r="B572" s="50"/>
      <c r="C572" s="50"/>
      <c r="D572" s="50"/>
      <c r="E572" s="50"/>
      <c r="F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</row>
    <row r="573" spans="1:33">
      <c r="A573" s="50"/>
      <c r="B573" s="50"/>
      <c r="C573" s="50"/>
      <c r="D573" s="50"/>
      <c r="E573" s="50"/>
      <c r="F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</row>
    <row r="574" spans="1:33">
      <c r="A574" s="50"/>
      <c r="B574" s="50"/>
      <c r="C574" s="50"/>
      <c r="D574" s="50"/>
      <c r="E574" s="50"/>
      <c r="F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</row>
    <row r="575" spans="1:33">
      <c r="A575" s="50"/>
      <c r="B575" s="50"/>
      <c r="C575" s="50"/>
      <c r="D575" s="50"/>
      <c r="E575" s="50"/>
      <c r="F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</row>
    <row r="576" spans="1:33">
      <c r="A576" s="50"/>
      <c r="B576" s="50"/>
      <c r="C576" s="50"/>
      <c r="D576" s="50"/>
      <c r="E576" s="50"/>
      <c r="F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</row>
    <row r="577" spans="1:33">
      <c r="A577" s="50"/>
      <c r="B577" s="50"/>
      <c r="C577" s="50"/>
      <c r="D577" s="50"/>
      <c r="E577" s="50"/>
      <c r="F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</row>
    <row r="578" spans="1:33">
      <c r="A578" s="50"/>
      <c r="B578" s="50"/>
      <c r="C578" s="50"/>
      <c r="D578" s="50"/>
      <c r="E578" s="50"/>
      <c r="F578" s="50"/>
      <c r="AB578" s="50"/>
      <c r="AC578" s="50"/>
      <c r="AD578" s="50"/>
      <c r="AE578" s="50"/>
      <c r="AF578" s="50"/>
      <c r="AG578" s="50"/>
    </row>
    <row r="579" spans="1:33">
      <c r="A579" s="50"/>
      <c r="B579" s="50"/>
      <c r="C579" s="50"/>
      <c r="D579" s="50"/>
      <c r="E579" s="50"/>
      <c r="F579" s="50"/>
      <c r="AB579" s="50"/>
      <c r="AC579" s="50"/>
      <c r="AD579" s="50"/>
      <c r="AE579" s="50"/>
      <c r="AF579" s="50"/>
      <c r="AG579" s="50"/>
    </row>
    <row r="580" spans="1:33">
      <c r="A580" s="50"/>
      <c r="B580" s="50"/>
      <c r="C580" s="50"/>
      <c r="D580" s="50"/>
      <c r="E580" s="50"/>
      <c r="F580" s="50"/>
      <c r="AB580" s="50"/>
      <c r="AC580" s="50"/>
      <c r="AD580" s="50"/>
      <c r="AE580" s="50"/>
      <c r="AF580" s="50"/>
      <c r="AG580" s="50"/>
    </row>
    <row r="581" spans="1:33">
      <c r="A581" s="50"/>
      <c r="B581" s="50"/>
      <c r="C581" s="50"/>
      <c r="D581" s="50"/>
      <c r="E581" s="50"/>
      <c r="F581" s="50"/>
    </row>
    <row r="582" spans="1:33" ht="12.75" customHeight="1">
      <c r="A582" s="50"/>
      <c r="B582" s="50"/>
      <c r="C582" s="50"/>
      <c r="D582" s="50"/>
      <c r="E582" s="50"/>
      <c r="F582" s="50"/>
    </row>
    <row r="583" spans="1:33" ht="50.25" customHeight="1">
      <c r="A583" s="50"/>
      <c r="B583" s="50"/>
      <c r="C583" s="50"/>
      <c r="D583" s="50"/>
      <c r="E583" s="50"/>
      <c r="F583" s="50"/>
    </row>
    <row r="584" spans="1:33">
      <c r="A584" s="50"/>
      <c r="B584" s="50"/>
      <c r="C584" s="50"/>
      <c r="D584" s="50"/>
      <c r="E584" s="50"/>
      <c r="F584" s="50"/>
    </row>
    <row r="585" spans="1:33">
      <c r="A585" s="50"/>
      <c r="B585" s="50"/>
      <c r="C585" s="50"/>
      <c r="D585" s="50"/>
      <c r="E585" s="50"/>
      <c r="F585" s="50"/>
    </row>
    <row r="586" spans="1:33" ht="12.75" customHeight="1">
      <c r="A586" s="50"/>
      <c r="B586" s="50"/>
      <c r="C586" s="50"/>
      <c r="D586" s="50"/>
      <c r="E586" s="50"/>
      <c r="F586" s="50"/>
    </row>
    <row r="587" spans="1:33" ht="97.5" customHeight="1">
      <c r="A587" s="50"/>
      <c r="B587" s="50"/>
      <c r="C587" s="50"/>
      <c r="D587" s="50"/>
      <c r="E587" s="50"/>
      <c r="F587" s="50"/>
    </row>
    <row r="588" spans="1:33">
      <c r="A588" s="50"/>
      <c r="B588" s="50"/>
      <c r="C588" s="50"/>
      <c r="D588" s="50"/>
      <c r="E588" s="50"/>
      <c r="F588" s="50"/>
    </row>
    <row r="589" spans="1:33">
      <c r="A589" s="50"/>
      <c r="B589" s="50"/>
      <c r="C589" s="50"/>
      <c r="D589" s="50"/>
      <c r="E589" s="50"/>
      <c r="F589" s="50"/>
    </row>
    <row r="590" spans="1:33">
      <c r="A590" s="50"/>
      <c r="B590" s="50"/>
      <c r="C590" s="50"/>
      <c r="D590" s="50"/>
      <c r="E590" s="50"/>
      <c r="F590" s="50"/>
    </row>
    <row r="591" spans="1:33">
      <c r="A591" s="50"/>
      <c r="B591" s="50"/>
      <c r="C591" s="50"/>
      <c r="D591" s="50"/>
      <c r="E591" s="50"/>
      <c r="F591" s="50"/>
    </row>
    <row r="592" spans="1:33">
      <c r="A592" s="50"/>
      <c r="B592" s="50"/>
      <c r="C592" s="50"/>
      <c r="D592" s="50"/>
      <c r="E592" s="50"/>
      <c r="F592" s="50"/>
    </row>
    <row r="593" spans="1:6">
      <c r="A593" s="50"/>
      <c r="B593" s="50"/>
      <c r="C593" s="50"/>
      <c r="D593" s="50"/>
      <c r="E593" s="50"/>
      <c r="F593" s="50"/>
    </row>
    <row r="594" spans="1:6">
      <c r="A594" s="50"/>
      <c r="B594" s="50"/>
      <c r="C594" s="50"/>
      <c r="D594" s="50"/>
      <c r="E594" s="50"/>
      <c r="F594" s="50"/>
    </row>
    <row r="595" spans="1:6">
      <c r="A595" s="50"/>
      <c r="B595" s="50"/>
      <c r="C595" s="50"/>
      <c r="D595" s="50"/>
      <c r="E595" s="50"/>
      <c r="F595" s="50"/>
    </row>
    <row r="596" spans="1:6">
      <c r="A596" s="50"/>
      <c r="B596" s="50"/>
      <c r="C596" s="50"/>
      <c r="D596" s="50"/>
      <c r="E596" s="50"/>
      <c r="F596" s="50"/>
    </row>
    <row r="597" spans="1:6">
      <c r="A597" s="50"/>
      <c r="B597" s="50"/>
      <c r="C597" s="50"/>
      <c r="D597" s="50"/>
      <c r="E597" s="50"/>
      <c r="F597" s="50"/>
    </row>
    <row r="598" spans="1:6">
      <c r="A598" s="50"/>
      <c r="B598" s="50"/>
      <c r="C598" s="50"/>
      <c r="D598" s="50"/>
      <c r="E598" s="50"/>
      <c r="F598" s="50"/>
    </row>
    <row r="599" spans="1:6">
      <c r="A599" s="50"/>
      <c r="B599" s="50"/>
      <c r="C599" s="50"/>
      <c r="D599" s="50"/>
      <c r="E599" s="50"/>
      <c r="F599" s="50"/>
    </row>
    <row r="600" spans="1:6">
      <c r="A600" s="50"/>
      <c r="B600" s="50"/>
      <c r="C600" s="50"/>
      <c r="D600" s="50"/>
      <c r="E600" s="50"/>
      <c r="F600" s="50"/>
    </row>
    <row r="601" spans="1:6" ht="51" customHeight="1">
      <c r="A601" s="50"/>
      <c r="B601" s="50"/>
      <c r="C601" s="50"/>
      <c r="D601" s="50"/>
      <c r="E601" s="50"/>
      <c r="F601" s="50"/>
    </row>
    <row r="602" spans="1:6" ht="12.75" customHeight="1">
      <c r="A602" s="50"/>
      <c r="B602" s="50"/>
      <c r="C602" s="50"/>
      <c r="D602" s="50"/>
      <c r="E602" s="50"/>
      <c r="F602" s="50"/>
    </row>
    <row r="603" spans="1:6">
      <c r="A603" s="50"/>
      <c r="B603" s="50"/>
      <c r="C603" s="50"/>
      <c r="D603" s="50"/>
      <c r="E603" s="50"/>
      <c r="F603" s="50"/>
    </row>
    <row r="604" spans="1:6" ht="12.75" customHeight="1">
      <c r="A604" s="50"/>
      <c r="B604" s="50"/>
      <c r="C604" s="50"/>
      <c r="D604" s="50"/>
      <c r="E604" s="50"/>
      <c r="F604" s="50"/>
    </row>
    <row r="605" spans="1:6" ht="38.25" customHeight="1">
      <c r="A605" s="50"/>
      <c r="B605" s="50"/>
      <c r="C605" s="50"/>
      <c r="D605" s="50"/>
      <c r="E605" s="50"/>
      <c r="F605" s="50"/>
    </row>
    <row r="606" spans="1:6">
      <c r="A606" s="50"/>
      <c r="B606" s="50"/>
      <c r="C606" s="50"/>
      <c r="D606" s="50"/>
      <c r="E606" s="50"/>
      <c r="F606" s="50"/>
    </row>
    <row r="607" spans="1:6">
      <c r="A607" s="50"/>
      <c r="B607" s="50"/>
      <c r="C607" s="50"/>
      <c r="D607" s="50"/>
      <c r="E607" s="50"/>
      <c r="F607" s="50"/>
    </row>
    <row r="608" spans="1:6" ht="12.75" customHeight="1">
      <c r="A608" s="50"/>
      <c r="B608" s="50"/>
      <c r="C608" s="50"/>
      <c r="D608" s="50"/>
      <c r="E608" s="50"/>
      <c r="F608" s="50"/>
    </row>
    <row r="609" spans="1:6">
      <c r="A609" s="50"/>
      <c r="B609" s="50"/>
      <c r="C609" s="50"/>
      <c r="D609" s="50"/>
      <c r="E609" s="50"/>
      <c r="F609" s="50"/>
    </row>
    <row r="610" spans="1:6" ht="12.75" customHeight="1">
      <c r="A610" s="50"/>
      <c r="B610" s="50"/>
      <c r="C610" s="50"/>
      <c r="D610" s="50"/>
      <c r="E610" s="50"/>
      <c r="F610" s="50"/>
    </row>
    <row r="611" spans="1:6">
      <c r="A611" s="50"/>
      <c r="B611" s="50"/>
      <c r="C611" s="50"/>
      <c r="D611" s="50"/>
      <c r="E611" s="50"/>
      <c r="F611" s="50"/>
    </row>
    <row r="612" spans="1:6">
      <c r="A612" s="50"/>
      <c r="B612" s="50"/>
      <c r="C612" s="50"/>
      <c r="D612" s="50"/>
      <c r="E612" s="50"/>
      <c r="F612" s="50"/>
    </row>
    <row r="613" spans="1:6" ht="12.75" customHeight="1">
      <c r="A613" s="50"/>
      <c r="B613" s="50"/>
      <c r="C613" s="50"/>
      <c r="D613" s="50"/>
      <c r="E613" s="50"/>
      <c r="F613" s="50"/>
    </row>
    <row r="614" spans="1:6" ht="12.75" customHeight="1">
      <c r="A614" s="50"/>
      <c r="B614" s="50"/>
      <c r="C614" s="50"/>
      <c r="D614" s="50"/>
      <c r="E614" s="50"/>
      <c r="F614" s="50"/>
    </row>
    <row r="615" spans="1:6">
      <c r="A615" s="50"/>
      <c r="B615" s="50"/>
      <c r="C615" s="50"/>
      <c r="D615" s="50"/>
      <c r="E615" s="50"/>
      <c r="F615" s="50"/>
    </row>
    <row r="616" spans="1:6" ht="12.75" customHeight="1">
      <c r="A616" s="50"/>
      <c r="B616" s="50"/>
      <c r="C616" s="50"/>
      <c r="D616" s="50"/>
      <c r="E616" s="50"/>
      <c r="F616" s="50"/>
    </row>
    <row r="617" spans="1:6" ht="12.75" customHeight="1">
      <c r="A617" s="50"/>
      <c r="B617" s="50"/>
      <c r="C617" s="50"/>
      <c r="D617" s="50"/>
      <c r="E617" s="50"/>
      <c r="F617" s="50"/>
    </row>
    <row r="618" spans="1:6">
      <c r="A618" s="50"/>
      <c r="B618" s="50"/>
      <c r="C618" s="50"/>
      <c r="D618" s="50"/>
      <c r="E618" s="50"/>
      <c r="F618" s="50"/>
    </row>
    <row r="619" spans="1:6">
      <c r="A619" s="50"/>
      <c r="B619" s="50"/>
      <c r="C619" s="50"/>
      <c r="D619" s="50"/>
      <c r="E619" s="50"/>
      <c r="F619" s="50"/>
    </row>
    <row r="620" spans="1:6">
      <c r="A620" s="50"/>
      <c r="B620" s="50"/>
      <c r="C620" s="50"/>
      <c r="D620" s="50"/>
      <c r="E620" s="50"/>
      <c r="F620" s="50"/>
    </row>
    <row r="621" spans="1:6">
      <c r="A621" s="50"/>
      <c r="B621" s="50"/>
      <c r="C621" s="50"/>
      <c r="D621" s="50"/>
      <c r="E621" s="50"/>
      <c r="F621" s="50"/>
    </row>
    <row r="622" spans="1:6">
      <c r="B622" s="50"/>
      <c r="C622" s="50"/>
      <c r="D622" s="50"/>
      <c r="E622" s="50"/>
      <c r="F622" s="50"/>
    </row>
    <row r="628" ht="12.75" customHeight="1"/>
    <row r="633" ht="15.75" customHeight="1"/>
    <row r="637" ht="15" customHeight="1"/>
    <row r="638" ht="12.75" customHeight="1"/>
    <row r="643" ht="12.75" customHeight="1"/>
    <row r="644" ht="81.75" customHeight="1"/>
    <row r="645" ht="12.75" customHeight="1"/>
    <row r="648" ht="12.75" customHeight="1"/>
    <row r="649" ht="12.75" customHeight="1"/>
    <row r="651" ht="12.75" customHeight="1"/>
    <row r="652" ht="12.75" customHeight="1"/>
    <row r="665" ht="15.75" customHeight="1"/>
    <row r="668" ht="15" customHeight="1"/>
    <row r="669" ht="75" customHeight="1"/>
    <row r="670" ht="31.5" customHeight="1"/>
    <row r="671" ht="78.75" customHeight="1"/>
    <row r="672" ht="30" customHeight="1"/>
    <row r="673" ht="60" customHeight="1"/>
    <row r="674" ht="75" customHeight="1"/>
    <row r="675" ht="78.75" customHeight="1"/>
    <row r="676" ht="30" customHeight="1"/>
    <row r="677" ht="60" customHeight="1"/>
    <row r="678" ht="50.25" customHeight="1"/>
    <row r="679" ht="15" customHeight="1"/>
    <row r="680" ht="60" customHeight="1"/>
    <row r="681" ht="45" customHeight="1"/>
    <row r="682" ht="45" customHeight="1"/>
    <row r="683" ht="63" customHeight="1"/>
    <row r="684" ht="60" customHeight="1"/>
    <row r="685" ht="31.5" customHeight="1"/>
    <row r="686" ht="12.75" customHeight="1"/>
    <row r="687" ht="18.75" customHeight="1"/>
    <row r="695" ht="12.75" customHeight="1"/>
    <row r="697" ht="12.75" customHeight="1"/>
    <row r="698" ht="12.75" customHeight="1"/>
    <row r="714" ht="12.75" customHeight="1"/>
    <row r="715" ht="47.25" customHeight="1"/>
    <row r="719" ht="78.75" customHeight="1"/>
    <row r="729" ht="51" customHeight="1"/>
    <row r="730" ht="12.75" customHeight="1"/>
    <row r="732" ht="12.75" customHeight="1"/>
    <row r="733" ht="38.25" customHeight="1"/>
    <row r="742" ht="31.5" customHeight="1"/>
    <row r="743" ht="45" customHeight="1"/>
    <row r="744" ht="75" customHeight="1"/>
    <row r="745" ht="45" customHeight="1"/>
    <row r="746" ht="45" customHeight="1"/>
    <row r="747" ht="30" customHeight="1"/>
    <row r="748" ht="60" customHeight="1"/>
    <row r="749" ht="60" customHeight="1"/>
    <row r="750" ht="31.5" customHeight="1"/>
    <row r="751" ht="30" customHeight="1"/>
    <row r="752" ht="15" customHeight="1"/>
    <row r="753" ht="18.75" customHeight="1"/>
    <row r="754" ht="15.75" customHeight="1"/>
    <row r="755" ht="63" customHeight="1"/>
    <row r="756" ht="32.25" customHeight="1"/>
    <row r="758" ht="31.5" customHeight="1"/>
    <row r="759" ht="63" customHeight="1"/>
    <row r="760" ht="30" customHeight="1"/>
    <row r="761" ht="47.25" customHeight="1"/>
    <row r="762" ht="47.25" customHeight="1"/>
    <row r="764" ht="15.75" customHeight="1"/>
    <row r="765" ht="63" customHeight="1"/>
    <row r="766" ht="15.75" customHeight="1"/>
    <row r="767" ht="15.75" customHeight="1"/>
    <row r="768" ht="45" customHeight="1"/>
    <row r="769" ht="63" customHeight="1"/>
    <row r="770" ht="45" customHeight="1"/>
    <row r="771" ht="31.5" customHeight="1"/>
    <row r="772" ht="31.5" customHeight="1"/>
    <row r="774" ht="30" customHeight="1"/>
    <row r="779" ht="30" customHeight="1"/>
    <row r="780" ht="45" customHeight="1"/>
    <row r="781" ht="30" customHeight="1"/>
    <row r="782" ht="31.5" customHeight="1"/>
    <row r="783" ht="30" customHeight="1"/>
    <row r="784" ht="94.5" customHeight="1"/>
    <row r="785" ht="30" customHeight="1"/>
    <row r="786" ht="45" customHeight="1"/>
    <row r="787" ht="30" customHeight="1"/>
    <row r="793" ht="30" customHeight="1"/>
    <row r="794" ht="60" customHeight="1"/>
    <row r="795" ht="78.75" customHeight="1"/>
    <row r="796" ht="30" customHeight="1"/>
    <row r="797" ht="30" customHeight="1"/>
    <row r="798" ht="30" customHeight="1"/>
    <row r="799" ht="60" customHeight="1"/>
    <row r="800" ht="31.5" customHeight="1"/>
    <row r="801" ht="63" customHeight="1"/>
    <row r="804" ht="30" customHeight="1"/>
    <row r="805" ht="30" customHeight="1"/>
    <row r="806" ht="30" customHeight="1"/>
    <row r="807" ht="45" customHeight="1"/>
    <row r="808" ht="47.25" customHeight="1"/>
    <row r="810" ht="30" customHeight="1"/>
    <row r="811" ht="45" customHeight="1"/>
    <row r="812" ht="47.25" customHeight="1"/>
    <row r="813" ht="45" customHeight="1"/>
    <row r="814" ht="47.25" customHeight="1"/>
    <row r="815" ht="45" customHeight="1"/>
    <row r="816" ht="30" customHeight="1"/>
    <row r="817" ht="30" customHeight="1"/>
    <row r="818" ht="31.5" customHeight="1"/>
    <row r="820" ht="15.75" customHeight="1"/>
    <row r="821" ht="14.25" customHeight="1"/>
    <row r="822" ht="38.25" customHeight="1"/>
    <row r="823" ht="12.75" customHeight="1"/>
    <row r="824" ht="25.5" customHeight="1"/>
    <row r="825" ht="12.75" customHeight="1"/>
    <row r="826" ht="12.75" customHeight="1"/>
    <row r="827" ht="12.75" customHeight="1"/>
    <row r="828" ht="12.75" customHeight="1"/>
  </sheetData>
  <mergeCells count="115">
    <mergeCell ref="D13:D14"/>
    <mergeCell ref="E13:E14"/>
    <mergeCell ref="B16:C16"/>
    <mergeCell ref="B6:C7"/>
    <mergeCell ref="D6:E6"/>
    <mergeCell ref="F6:I6"/>
    <mergeCell ref="B8:C8"/>
    <mergeCell ref="B9:C9"/>
    <mergeCell ref="B11:C11"/>
    <mergeCell ref="B31:C31"/>
    <mergeCell ref="B34:C34"/>
    <mergeCell ref="B36:C36"/>
    <mergeCell ref="B37:C37"/>
    <mergeCell ref="B42:C42"/>
    <mergeCell ref="B43:C43"/>
    <mergeCell ref="B12:C12"/>
    <mergeCell ref="A13:A14"/>
    <mergeCell ref="B13:C14"/>
    <mergeCell ref="B65:C65"/>
    <mergeCell ref="B67:C67"/>
    <mergeCell ref="B68:C68"/>
    <mergeCell ref="B69:C69"/>
    <mergeCell ref="B70:C70"/>
    <mergeCell ref="B72:C72"/>
    <mergeCell ref="B44:C44"/>
    <mergeCell ref="B45:C45"/>
    <mergeCell ref="B61:C61"/>
    <mergeCell ref="B62:C62"/>
    <mergeCell ref="B63:C63"/>
    <mergeCell ref="B64:C64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7:C97"/>
    <mergeCell ref="B103:C103"/>
    <mergeCell ref="B109:C109"/>
    <mergeCell ref="B111:C111"/>
    <mergeCell ref="B112:C112"/>
    <mergeCell ref="B85:C85"/>
    <mergeCell ref="B86:C86"/>
    <mergeCell ref="B87:C87"/>
    <mergeCell ref="B88:C88"/>
    <mergeCell ref="B89:C89"/>
    <mergeCell ref="B90:C90"/>
    <mergeCell ref="B271:C271"/>
    <mergeCell ref="B273:C273"/>
    <mergeCell ref="B274:C274"/>
    <mergeCell ref="B279:C279"/>
    <mergeCell ref="B280:C280"/>
    <mergeCell ref="B281:C281"/>
    <mergeCell ref="B113:C113"/>
    <mergeCell ref="B114:C114"/>
    <mergeCell ref="B126:C126"/>
    <mergeCell ref="B127:C127"/>
    <mergeCell ref="B132:C132"/>
    <mergeCell ref="B268:C268"/>
    <mergeCell ref="B303:C303"/>
    <mergeCell ref="B304:C304"/>
    <mergeCell ref="B305:C305"/>
    <mergeCell ref="B306:C306"/>
    <mergeCell ref="B308:C308"/>
    <mergeCell ref="B309:C309"/>
    <mergeCell ref="B282:C282"/>
    <mergeCell ref="B297:C297"/>
    <mergeCell ref="B298:C298"/>
    <mergeCell ref="B299:C299"/>
    <mergeCell ref="B300:C300"/>
    <mergeCell ref="B301:C301"/>
    <mergeCell ref="B316:C316"/>
    <mergeCell ref="B317:C317"/>
    <mergeCell ref="B318:C318"/>
    <mergeCell ref="B319:C319"/>
    <mergeCell ref="B320:C320"/>
    <mergeCell ref="B321:C321"/>
    <mergeCell ref="B310:C310"/>
    <mergeCell ref="B311:C311"/>
    <mergeCell ref="B312:C312"/>
    <mergeCell ref="B313:C313"/>
    <mergeCell ref="B314:C314"/>
    <mergeCell ref="B315:C315"/>
    <mergeCell ref="B332:C332"/>
    <mergeCell ref="B334:C334"/>
    <mergeCell ref="B339:C339"/>
    <mergeCell ref="B341:C341"/>
    <mergeCell ref="B342:C342"/>
    <mergeCell ref="B343:C343"/>
    <mergeCell ref="B322:C322"/>
    <mergeCell ref="B323:C323"/>
    <mergeCell ref="B324:C324"/>
    <mergeCell ref="B325:C325"/>
    <mergeCell ref="B326:C326"/>
    <mergeCell ref="B327:C327"/>
    <mergeCell ref="A501:A502"/>
    <mergeCell ref="B391:C391"/>
    <mergeCell ref="B392:C392"/>
    <mergeCell ref="B405:C405"/>
    <mergeCell ref="A494:B494"/>
    <mergeCell ref="J494:L494"/>
    <mergeCell ref="A499:A500"/>
    <mergeCell ref="B344:C344"/>
    <mergeCell ref="B379:C379"/>
    <mergeCell ref="B381:C381"/>
    <mergeCell ref="B387:C387"/>
    <mergeCell ref="B389:C389"/>
    <mergeCell ref="B390:C390"/>
  </mergeCells>
  <pageMargins left="0.18" right="0.19685039370078741" top="0.19685039370078741" bottom="0.4" header="0.15748031496062992" footer="0.19685039370078741"/>
  <pageSetup paperSize="9" scale="93" fitToHeight="15" orientation="landscape" r:id="rId1"/>
  <headerFooter alignWithMargins="0">
    <oddFooter>&amp;C &amp;P</oddFooter>
  </headerFooter>
  <rowBreaks count="1" manualBreakCount="1">
    <brk id="49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 2018 </vt:lpstr>
      <vt:lpstr>'dec 2018 '!Print_Area</vt:lpstr>
      <vt:lpstr>'dec 2018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Mariana Husar</cp:lastModifiedBy>
  <cp:lastPrinted>2019-04-17T08:45:57Z</cp:lastPrinted>
  <dcterms:created xsi:type="dcterms:W3CDTF">2019-04-17T08:44:14Z</dcterms:created>
  <dcterms:modified xsi:type="dcterms:W3CDTF">2019-05-02T09:41:50Z</dcterms:modified>
</cp:coreProperties>
</file>