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-uri 13.02.2020\hcl 20\anexa 1-10\"/>
    </mc:Choice>
  </mc:AlternateContent>
  <xr:revisionPtr revIDLastSave="0" documentId="13_ncr:1_{50C9A73F-9704-445A-8E60-8DF90903FE70}" xr6:coauthVersionLast="45" xr6:coauthVersionMax="45" xr10:uidLastSave="{00000000-0000-0000-0000-000000000000}"/>
  <bookViews>
    <workbookView xWindow="5160" yWindow="3540" windowWidth="21600" windowHeight="11385" xr2:uid="{00000000-000D-0000-FFFF-FFFF00000000}"/>
  </bookViews>
  <sheets>
    <sheet name="initial 2020" sheetId="1" r:id="rId1"/>
  </sheets>
  <definedNames>
    <definedName name="_xlnm.Print_Area" localSheetId="0">'initial 2020'!$A$1:$O$633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2" i="1" l="1"/>
  <c r="D152" i="1"/>
  <c r="F35" i="1"/>
  <c r="E35" i="1"/>
  <c r="R249" i="1" l="1"/>
  <c r="R247" i="1"/>
  <c r="E367" i="1"/>
  <c r="F367" i="1"/>
  <c r="D367" i="1"/>
  <c r="E350" i="1"/>
  <c r="F350" i="1"/>
  <c r="D350" i="1"/>
  <c r="E318" i="1"/>
  <c r="F318" i="1"/>
  <c r="D318" i="1"/>
  <c r="E304" i="1"/>
  <c r="F304" i="1"/>
  <c r="D304" i="1"/>
  <c r="E278" i="1"/>
  <c r="F278" i="1"/>
  <c r="D278" i="1"/>
  <c r="G14" i="1" l="1"/>
  <c r="E309" i="1" l="1"/>
  <c r="F309" i="1" s="1"/>
  <c r="F200" i="1"/>
  <c r="E200" i="1"/>
  <c r="K200" i="1" s="1"/>
  <c r="F336" i="1"/>
  <c r="N200" i="1" l="1"/>
  <c r="F98" i="1"/>
  <c r="E98" i="1"/>
  <c r="F86" i="1"/>
  <c r="E86" i="1"/>
  <c r="F130" i="1"/>
  <c r="E130" i="1"/>
  <c r="F133" i="1"/>
  <c r="E133" i="1"/>
  <c r="K133" i="1" s="1"/>
  <c r="F68" i="1"/>
  <c r="E68" i="1"/>
  <c r="F91" i="1"/>
  <c r="E91" i="1"/>
  <c r="F92" i="1"/>
  <c r="F93" i="1"/>
  <c r="F94" i="1"/>
  <c r="F95" i="1"/>
  <c r="F96" i="1"/>
  <c r="E92" i="1"/>
  <c r="E93" i="1"/>
  <c r="E94" i="1"/>
  <c r="E95" i="1"/>
  <c r="E96" i="1"/>
  <c r="F145" i="1"/>
  <c r="E145" i="1"/>
  <c r="F41" i="1"/>
  <c r="F42" i="1"/>
  <c r="F43" i="1"/>
  <c r="F44" i="1"/>
  <c r="E41" i="1"/>
  <c r="E42" i="1"/>
  <c r="E43" i="1"/>
  <c r="E44" i="1"/>
  <c r="F74" i="1"/>
  <c r="E74" i="1"/>
  <c r="F73" i="1"/>
  <c r="E73" i="1"/>
  <c r="F72" i="1"/>
  <c r="E72" i="1"/>
  <c r="F71" i="1"/>
  <c r="E71" i="1"/>
  <c r="F12" i="1"/>
  <c r="E12" i="1"/>
  <c r="F11" i="1"/>
  <c r="E11" i="1"/>
  <c r="E22" i="1"/>
  <c r="F22" i="1" s="1"/>
  <c r="E20" i="1"/>
  <c r="F20" i="1" s="1"/>
  <c r="E18" i="1"/>
  <c r="F18" i="1" s="1"/>
  <c r="E19" i="1"/>
  <c r="F19" i="1" s="1"/>
  <c r="E21" i="1"/>
  <c r="F21" i="1" s="1"/>
  <c r="E23" i="1"/>
  <c r="F23" i="1" s="1"/>
  <c r="E17" i="1"/>
  <c r="F17" i="1" s="1"/>
  <c r="F142" i="1"/>
  <c r="E142" i="1"/>
  <c r="F173" i="1"/>
  <c r="E173" i="1"/>
  <c r="K173" i="1" s="1"/>
  <c r="F37" i="1"/>
  <c r="F38" i="1"/>
  <c r="E38" i="1"/>
  <c r="E37" i="1"/>
  <c r="F33" i="1"/>
  <c r="E33" i="1"/>
  <c r="F32" i="1"/>
  <c r="E32" i="1"/>
  <c r="F210" i="1"/>
  <c r="F211" i="1"/>
  <c r="F212" i="1"/>
  <c r="F213" i="1"/>
  <c r="F214" i="1"/>
  <c r="F215" i="1"/>
  <c r="F216" i="1"/>
  <c r="F217" i="1"/>
  <c r="F218" i="1"/>
  <c r="F219" i="1"/>
  <c r="F220" i="1"/>
  <c r="E210" i="1"/>
  <c r="K210" i="1" s="1"/>
  <c r="E211" i="1"/>
  <c r="K211" i="1" s="1"/>
  <c r="E212" i="1"/>
  <c r="K212" i="1" s="1"/>
  <c r="E213" i="1"/>
  <c r="K213" i="1" s="1"/>
  <c r="E214" i="1"/>
  <c r="K214" i="1" s="1"/>
  <c r="E215" i="1"/>
  <c r="K215" i="1" s="1"/>
  <c r="E216" i="1"/>
  <c r="K216" i="1" s="1"/>
  <c r="E217" i="1"/>
  <c r="K217" i="1" s="1"/>
  <c r="E218" i="1"/>
  <c r="K218" i="1" s="1"/>
  <c r="E219" i="1"/>
  <c r="K219" i="1" s="1"/>
  <c r="E220" i="1"/>
  <c r="K220" i="1" s="1"/>
  <c r="N91" i="1" l="1"/>
  <c r="N173" i="1"/>
  <c r="F357" i="1"/>
  <c r="F358" i="1"/>
  <c r="E357" i="1"/>
  <c r="E358" i="1"/>
  <c r="F354" i="1"/>
  <c r="E354" i="1"/>
  <c r="E355" i="1"/>
  <c r="F342" i="1"/>
  <c r="E342" i="1"/>
  <c r="F341" i="1"/>
  <c r="E341" i="1"/>
  <c r="F340" i="1"/>
  <c r="E340" i="1"/>
  <c r="F269" i="1"/>
  <c r="F270" i="1"/>
  <c r="F271" i="1"/>
  <c r="E271" i="1"/>
  <c r="E270" i="1"/>
  <c r="E269" i="1"/>
  <c r="F30" i="1" l="1"/>
  <c r="E30" i="1"/>
  <c r="E31" i="1"/>
  <c r="F47" i="1" l="1"/>
  <c r="F46" i="1"/>
  <c r="F40" i="1"/>
  <c r="F45" i="1"/>
  <c r="F48" i="1"/>
  <c r="F49" i="1"/>
  <c r="F50" i="1"/>
  <c r="F51" i="1"/>
  <c r="F52" i="1"/>
  <c r="F53" i="1"/>
  <c r="F54" i="1"/>
  <c r="F55" i="1"/>
  <c r="E40" i="1"/>
  <c r="E45" i="1"/>
  <c r="E47" i="1"/>
  <c r="E48" i="1"/>
  <c r="E49" i="1"/>
  <c r="E50" i="1"/>
  <c r="E51" i="1"/>
  <c r="E52" i="1"/>
  <c r="E53" i="1"/>
  <c r="E54" i="1"/>
  <c r="E55" i="1"/>
  <c r="E136" i="1"/>
  <c r="E137" i="1"/>
  <c r="E138" i="1"/>
  <c r="E139" i="1"/>
  <c r="F136" i="1"/>
  <c r="F137" i="1"/>
  <c r="F138" i="1"/>
  <c r="F139" i="1"/>
  <c r="F28" i="1"/>
  <c r="F27" i="1"/>
  <c r="E28" i="1"/>
  <c r="F39" i="1"/>
  <c r="E39" i="1"/>
  <c r="F134" i="1"/>
  <c r="F135" i="1"/>
  <c r="E135" i="1"/>
  <c r="K135" i="1" s="1"/>
  <c r="E134" i="1"/>
  <c r="K134" i="1" s="1"/>
  <c r="F124" i="1"/>
  <c r="E124" i="1"/>
  <c r="F155" i="1"/>
  <c r="E155" i="1"/>
  <c r="F84" i="1"/>
  <c r="E84" i="1"/>
  <c r="K84" i="1" s="1"/>
  <c r="F81" i="1"/>
  <c r="E81" i="1"/>
  <c r="F80" i="1"/>
  <c r="E80" i="1"/>
  <c r="F79" i="1"/>
  <c r="E79" i="1"/>
  <c r="F329" i="1"/>
  <c r="E329" i="1"/>
  <c r="E24" i="1"/>
  <c r="F24" i="1" s="1"/>
  <c r="E16" i="1"/>
  <c r="F16" i="1" s="1"/>
  <c r="E256" i="1"/>
  <c r="F282" i="1"/>
  <c r="E282" i="1"/>
  <c r="F283" i="1"/>
  <c r="E283" i="1"/>
  <c r="F284" i="1"/>
  <c r="E284" i="1"/>
  <c r="F281" i="1"/>
  <c r="E281" i="1"/>
  <c r="E119" i="1"/>
  <c r="F161" i="1"/>
  <c r="E161" i="1"/>
  <c r="F126" i="1"/>
  <c r="E126" i="1"/>
  <c r="F125" i="1"/>
  <c r="E125" i="1"/>
  <c r="F162" i="1"/>
  <c r="E162" i="1"/>
  <c r="K162" i="1" s="1"/>
  <c r="E46" i="1" l="1"/>
  <c r="N162" i="1"/>
  <c r="N284" i="1"/>
  <c r="N283" i="1"/>
  <c r="N282" i="1"/>
  <c r="E122" i="1"/>
  <c r="E123" i="1"/>
  <c r="E121" i="1"/>
  <c r="K121" i="1" s="1"/>
  <c r="E120" i="1"/>
  <c r="K120" i="1" s="1"/>
  <c r="F120" i="1"/>
  <c r="F121" i="1"/>
  <c r="F122" i="1"/>
  <c r="F123" i="1"/>
  <c r="J373" i="1" l="1"/>
  <c r="I373" i="1"/>
  <c r="H373" i="1"/>
  <c r="G373" i="1"/>
  <c r="F373" i="1"/>
  <c r="E373" i="1"/>
  <c r="D373" i="1"/>
  <c r="N369" i="1" s="1"/>
  <c r="M372" i="1"/>
  <c r="J366" i="1"/>
  <c r="J368" i="1" s="1"/>
  <c r="I366" i="1"/>
  <c r="I368" i="1" s="1"/>
  <c r="H366" i="1"/>
  <c r="H368" i="1" s="1"/>
  <c r="G366" i="1"/>
  <c r="G368" i="1" s="1"/>
  <c r="D366" i="1"/>
  <c r="D368" i="1" s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6" i="1"/>
  <c r="E356" i="1"/>
  <c r="F355" i="1"/>
  <c r="F353" i="1"/>
  <c r="E353" i="1"/>
  <c r="N352" i="1"/>
  <c r="J349" i="1"/>
  <c r="J351" i="1" s="1"/>
  <c r="I349" i="1"/>
  <c r="I351" i="1" s="1"/>
  <c r="H349" i="1"/>
  <c r="H351" i="1" s="1"/>
  <c r="G349" i="1"/>
  <c r="G351" i="1" s="1"/>
  <c r="D349" i="1"/>
  <c r="D351" i="1" s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39" i="1"/>
  <c r="E339" i="1"/>
  <c r="F338" i="1"/>
  <c r="E338" i="1"/>
  <c r="F337" i="1"/>
  <c r="E337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N320" i="1"/>
  <c r="J317" i="1"/>
  <c r="J319" i="1" s="1"/>
  <c r="I317" i="1"/>
  <c r="I319" i="1" s="1"/>
  <c r="H317" i="1"/>
  <c r="H319" i="1" s="1"/>
  <c r="G317" i="1"/>
  <c r="G319" i="1" s="1"/>
  <c r="D317" i="1"/>
  <c r="D319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8" i="1"/>
  <c r="F308" i="1" s="1"/>
  <c r="E307" i="1"/>
  <c r="F307" i="1" s="1"/>
  <c r="N304" i="1"/>
  <c r="J303" i="1"/>
  <c r="J305" i="1" s="1"/>
  <c r="I303" i="1"/>
  <c r="H303" i="1"/>
  <c r="H305" i="1" s="1"/>
  <c r="G303" i="1"/>
  <c r="G305" i="1" s="1"/>
  <c r="D303" i="1"/>
  <c r="D305" i="1" s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N280" i="1"/>
  <c r="N278" i="1"/>
  <c r="J277" i="1"/>
  <c r="J279" i="1" s="1"/>
  <c r="I277" i="1"/>
  <c r="I279" i="1" s="1"/>
  <c r="H277" i="1"/>
  <c r="H279" i="1" s="1"/>
  <c r="G277" i="1"/>
  <c r="G279" i="1" s="1"/>
  <c r="D277" i="1"/>
  <c r="D279" i="1" s="1"/>
  <c r="F276" i="1"/>
  <c r="E276" i="1"/>
  <c r="F275" i="1"/>
  <c r="E275" i="1"/>
  <c r="F274" i="1"/>
  <c r="E274" i="1"/>
  <c r="F273" i="1"/>
  <c r="E273" i="1"/>
  <c r="F272" i="1"/>
  <c r="E272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N260" i="1"/>
  <c r="J257" i="1"/>
  <c r="J259" i="1" s="1"/>
  <c r="I257" i="1"/>
  <c r="I259" i="1" s="1"/>
  <c r="H257" i="1"/>
  <c r="H259" i="1" s="1"/>
  <c r="G257" i="1"/>
  <c r="G259" i="1" s="1"/>
  <c r="D257" i="1"/>
  <c r="D259" i="1" s="1"/>
  <c r="F256" i="1"/>
  <c r="E255" i="1"/>
  <c r="E257" i="1" s="1"/>
  <c r="E259" i="1" s="1"/>
  <c r="N252" i="1"/>
  <c r="J251" i="1"/>
  <c r="I251" i="1"/>
  <c r="H251" i="1"/>
  <c r="G251" i="1"/>
  <c r="D251" i="1"/>
  <c r="E250" i="1"/>
  <c r="E249" i="1"/>
  <c r="F249" i="1" s="1"/>
  <c r="N248" i="1"/>
  <c r="N246" i="1"/>
  <c r="N245" i="1"/>
  <c r="J243" i="1"/>
  <c r="I243" i="1"/>
  <c r="H243" i="1"/>
  <c r="G243" i="1"/>
  <c r="D243" i="1"/>
  <c r="F242" i="1"/>
  <c r="E242" i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09" i="1"/>
  <c r="E209" i="1"/>
  <c r="K209" i="1" s="1"/>
  <c r="F208" i="1"/>
  <c r="E208" i="1"/>
  <c r="F207" i="1"/>
  <c r="E207" i="1"/>
  <c r="K207" i="1" s="1"/>
  <c r="F206" i="1"/>
  <c r="E206" i="1"/>
  <c r="K206" i="1" s="1"/>
  <c r="F205" i="1"/>
  <c r="E205" i="1"/>
  <c r="K205" i="1" s="1"/>
  <c r="F204" i="1"/>
  <c r="E204" i="1"/>
  <c r="F203" i="1"/>
  <c r="E203" i="1"/>
  <c r="F202" i="1"/>
  <c r="E202" i="1"/>
  <c r="F201" i="1"/>
  <c r="E201" i="1"/>
  <c r="K201" i="1" s="1"/>
  <c r="F199" i="1"/>
  <c r="E199" i="1"/>
  <c r="K199" i="1" s="1"/>
  <c r="F198" i="1"/>
  <c r="E198" i="1"/>
  <c r="F197" i="1"/>
  <c r="E197" i="1"/>
  <c r="K197" i="1" s="1"/>
  <c r="F196" i="1"/>
  <c r="E196" i="1"/>
  <c r="F195" i="1"/>
  <c r="E195" i="1"/>
  <c r="K195" i="1" s="1"/>
  <c r="F194" i="1"/>
  <c r="E194" i="1"/>
  <c r="F193" i="1"/>
  <c r="E193" i="1"/>
  <c r="F192" i="1"/>
  <c r="E192" i="1"/>
  <c r="K192" i="1" s="1"/>
  <c r="F191" i="1"/>
  <c r="E191" i="1"/>
  <c r="K191" i="1" s="1"/>
  <c r="F190" i="1"/>
  <c r="E190" i="1"/>
  <c r="F189" i="1"/>
  <c r="E189" i="1"/>
  <c r="F188" i="1"/>
  <c r="E188" i="1"/>
  <c r="K188" i="1" s="1"/>
  <c r="F187" i="1"/>
  <c r="E187" i="1"/>
  <c r="K187" i="1" s="1"/>
  <c r="F186" i="1"/>
  <c r="E186" i="1"/>
  <c r="F185" i="1"/>
  <c r="E185" i="1"/>
  <c r="K185" i="1" s="1"/>
  <c r="F184" i="1"/>
  <c r="E184" i="1"/>
  <c r="K184" i="1" s="1"/>
  <c r="F183" i="1"/>
  <c r="E183" i="1"/>
  <c r="F182" i="1"/>
  <c r="E182" i="1"/>
  <c r="F181" i="1"/>
  <c r="E181" i="1"/>
  <c r="K181" i="1" s="1"/>
  <c r="F180" i="1"/>
  <c r="E180" i="1"/>
  <c r="F179" i="1"/>
  <c r="E179" i="1"/>
  <c r="F178" i="1"/>
  <c r="E178" i="1"/>
  <c r="K178" i="1" s="1"/>
  <c r="F177" i="1"/>
  <c r="E177" i="1"/>
  <c r="F176" i="1"/>
  <c r="E176" i="1"/>
  <c r="K176" i="1" s="1"/>
  <c r="F175" i="1"/>
  <c r="E175" i="1"/>
  <c r="K175" i="1" s="1"/>
  <c r="F174" i="1"/>
  <c r="E174" i="1"/>
  <c r="F172" i="1"/>
  <c r="E172" i="1"/>
  <c r="K172" i="1" s="1"/>
  <c r="F171" i="1"/>
  <c r="E171" i="1"/>
  <c r="K171" i="1" s="1"/>
  <c r="F170" i="1"/>
  <c r="E170" i="1"/>
  <c r="F169" i="1"/>
  <c r="E169" i="1"/>
  <c r="F168" i="1"/>
  <c r="E168" i="1"/>
  <c r="K168" i="1" s="1"/>
  <c r="F167" i="1"/>
  <c r="E167" i="1"/>
  <c r="F166" i="1"/>
  <c r="E166" i="1"/>
  <c r="F165" i="1"/>
  <c r="E165" i="1"/>
  <c r="K165" i="1" s="1"/>
  <c r="F164" i="1"/>
  <c r="E164" i="1"/>
  <c r="F163" i="1"/>
  <c r="E163" i="1"/>
  <c r="K163" i="1" s="1"/>
  <c r="F160" i="1"/>
  <c r="E160" i="1"/>
  <c r="F159" i="1"/>
  <c r="E159" i="1"/>
  <c r="K159" i="1" s="1"/>
  <c r="F158" i="1"/>
  <c r="E158" i="1"/>
  <c r="K158" i="1" s="1"/>
  <c r="F157" i="1"/>
  <c r="E157" i="1"/>
  <c r="K157" i="1" s="1"/>
  <c r="F156" i="1"/>
  <c r="E156" i="1"/>
  <c r="K156" i="1" s="1"/>
  <c r="N155" i="1"/>
  <c r="F154" i="1"/>
  <c r="E154" i="1"/>
  <c r="K154" i="1" s="1"/>
  <c r="F152" i="1"/>
  <c r="K152" i="1"/>
  <c r="F151" i="1"/>
  <c r="E151" i="1"/>
  <c r="N150" i="1"/>
  <c r="K150" i="1"/>
  <c r="J149" i="1"/>
  <c r="I149" i="1"/>
  <c r="H149" i="1"/>
  <c r="G149" i="1"/>
  <c r="D149" i="1"/>
  <c r="E148" i="1"/>
  <c r="N147" i="1"/>
  <c r="K147" i="1"/>
  <c r="J146" i="1"/>
  <c r="I146" i="1"/>
  <c r="H146" i="1"/>
  <c r="G146" i="1"/>
  <c r="D146" i="1"/>
  <c r="F144" i="1"/>
  <c r="E144" i="1"/>
  <c r="F143" i="1"/>
  <c r="E143" i="1"/>
  <c r="K143" i="1" s="1"/>
  <c r="F132" i="1"/>
  <c r="E132" i="1"/>
  <c r="K132" i="1" s="1"/>
  <c r="F131" i="1"/>
  <c r="E131" i="1"/>
  <c r="F129" i="1"/>
  <c r="E129" i="1"/>
  <c r="F128" i="1"/>
  <c r="E128" i="1"/>
  <c r="K128" i="1" s="1"/>
  <c r="F127" i="1"/>
  <c r="E127" i="1"/>
  <c r="K127" i="1" s="1"/>
  <c r="K119" i="1"/>
  <c r="F119" i="1"/>
  <c r="F118" i="1"/>
  <c r="E118" i="1"/>
  <c r="F117" i="1"/>
  <c r="E117" i="1"/>
  <c r="F116" i="1"/>
  <c r="E116" i="1"/>
  <c r="F115" i="1"/>
  <c r="E115" i="1"/>
  <c r="K115" i="1" s="1"/>
  <c r="F114" i="1"/>
  <c r="E114" i="1"/>
  <c r="F113" i="1"/>
  <c r="E113" i="1"/>
  <c r="F112" i="1"/>
  <c r="E112" i="1"/>
  <c r="K112" i="1" s="1"/>
  <c r="F111" i="1"/>
  <c r="E111" i="1"/>
  <c r="F110" i="1"/>
  <c r="E110" i="1"/>
  <c r="K110" i="1" s="1"/>
  <c r="F109" i="1"/>
  <c r="E109" i="1"/>
  <c r="K109" i="1" s="1"/>
  <c r="F108" i="1"/>
  <c r="E108" i="1"/>
  <c r="F107" i="1"/>
  <c r="E107" i="1"/>
  <c r="F106" i="1"/>
  <c r="E106" i="1"/>
  <c r="K106" i="1" s="1"/>
  <c r="F105" i="1"/>
  <c r="E105" i="1"/>
  <c r="F104" i="1"/>
  <c r="E104" i="1"/>
  <c r="F103" i="1"/>
  <c r="E103" i="1"/>
  <c r="F102" i="1"/>
  <c r="E102" i="1"/>
  <c r="F101" i="1"/>
  <c r="E101" i="1"/>
  <c r="K101" i="1" s="1"/>
  <c r="F100" i="1"/>
  <c r="E100" i="1"/>
  <c r="F99" i="1"/>
  <c r="E99" i="1"/>
  <c r="F97" i="1"/>
  <c r="E97" i="1"/>
  <c r="K97" i="1" s="1"/>
  <c r="F90" i="1"/>
  <c r="E90" i="1"/>
  <c r="F89" i="1"/>
  <c r="E89" i="1"/>
  <c r="F88" i="1"/>
  <c r="E88" i="1"/>
  <c r="F87" i="1"/>
  <c r="E87" i="1"/>
  <c r="K87" i="1" s="1"/>
  <c r="F85" i="1"/>
  <c r="E85" i="1"/>
  <c r="N83" i="1"/>
  <c r="K83" i="1"/>
  <c r="J82" i="1"/>
  <c r="I82" i="1"/>
  <c r="H82" i="1"/>
  <c r="G82" i="1"/>
  <c r="D82" i="1"/>
  <c r="F78" i="1"/>
  <c r="E78" i="1"/>
  <c r="N77" i="1"/>
  <c r="K77" i="1"/>
  <c r="J76" i="1"/>
  <c r="I76" i="1"/>
  <c r="H76" i="1"/>
  <c r="G76" i="1"/>
  <c r="D76" i="1"/>
  <c r="F75" i="1"/>
  <c r="E75" i="1"/>
  <c r="K75" i="1" s="1"/>
  <c r="F70" i="1"/>
  <c r="E70" i="1"/>
  <c r="F69" i="1"/>
  <c r="E69" i="1"/>
  <c r="K69" i="1" s="1"/>
  <c r="F67" i="1"/>
  <c r="E67" i="1"/>
  <c r="F66" i="1"/>
  <c r="E66" i="1"/>
  <c r="F65" i="1"/>
  <c r="E65" i="1"/>
  <c r="K65" i="1" s="1"/>
  <c r="F64" i="1"/>
  <c r="E64" i="1"/>
  <c r="F63" i="1"/>
  <c r="E63" i="1"/>
  <c r="K63" i="1" s="1"/>
  <c r="N62" i="1"/>
  <c r="K62" i="1"/>
  <c r="F61" i="1"/>
  <c r="E61" i="1"/>
  <c r="D61" i="1"/>
  <c r="N60" i="1"/>
  <c r="K60" i="1"/>
  <c r="N59" i="1"/>
  <c r="K59" i="1"/>
  <c r="J58" i="1"/>
  <c r="I58" i="1"/>
  <c r="H58" i="1"/>
  <c r="G58" i="1"/>
  <c r="D58" i="1"/>
  <c r="N57" i="1"/>
  <c r="K57" i="1"/>
  <c r="J56" i="1"/>
  <c r="I56" i="1"/>
  <c r="H56" i="1"/>
  <c r="G56" i="1"/>
  <c r="D56" i="1"/>
  <c r="K55" i="1"/>
  <c r="K51" i="1"/>
  <c r="K50" i="1"/>
  <c r="F36" i="1"/>
  <c r="E36" i="1"/>
  <c r="F34" i="1"/>
  <c r="E34" i="1"/>
  <c r="F29" i="1"/>
  <c r="E29" i="1"/>
  <c r="N28" i="1"/>
  <c r="E27" i="1"/>
  <c r="N27" i="1" s="1"/>
  <c r="N26" i="1"/>
  <c r="K26" i="1"/>
  <c r="J25" i="1"/>
  <c r="I25" i="1"/>
  <c r="H25" i="1"/>
  <c r="G25" i="1"/>
  <c r="D25" i="1"/>
  <c r="K15" i="1"/>
  <c r="J14" i="1"/>
  <c r="I14" i="1"/>
  <c r="H14" i="1"/>
  <c r="D14" i="1"/>
  <c r="K13" i="1"/>
  <c r="F10" i="1"/>
  <c r="E10" i="1"/>
  <c r="K10" i="1" s="1"/>
  <c r="F9" i="1"/>
  <c r="N197" i="1" l="1"/>
  <c r="J247" i="1"/>
  <c r="I247" i="1"/>
  <c r="G247" i="1"/>
  <c r="H247" i="1"/>
  <c r="D253" i="1"/>
  <c r="D372" i="1" s="1"/>
  <c r="N370" i="1" s="1"/>
  <c r="D247" i="1"/>
  <c r="N159" i="1"/>
  <c r="N262" i="1"/>
  <c r="N185" i="1"/>
  <c r="N182" i="1"/>
  <c r="K182" i="1"/>
  <c r="K61" i="1"/>
  <c r="N273" i="1"/>
  <c r="N285" i="1"/>
  <c r="N287" i="1"/>
  <c r="N190" i="1"/>
  <c r="N193" i="1"/>
  <c r="N263" i="1"/>
  <c r="F303" i="1"/>
  <c r="F305" i="1" s="1"/>
  <c r="N302" i="1"/>
  <c r="N154" i="1"/>
  <c r="N169" i="1"/>
  <c r="N188" i="1"/>
  <c r="N265" i="1"/>
  <c r="N272" i="1"/>
  <c r="N274" i="1"/>
  <c r="N156" i="1"/>
  <c r="K169" i="1"/>
  <c r="N179" i="1"/>
  <c r="K193" i="1"/>
  <c r="N264" i="1"/>
  <c r="E243" i="1"/>
  <c r="N166" i="1"/>
  <c r="N172" i="1"/>
  <c r="N195" i="1"/>
  <c r="N196" i="1"/>
  <c r="N202" i="1"/>
  <c r="N205" i="1"/>
  <c r="N206" i="1"/>
  <c r="N267" i="1"/>
  <c r="N152" i="1"/>
  <c r="J372" i="1"/>
  <c r="K148" i="1"/>
  <c r="N163" i="1"/>
  <c r="K166" i="1"/>
  <c r="N176" i="1"/>
  <c r="K179" i="1"/>
  <c r="K190" i="1"/>
  <c r="N191" i="1"/>
  <c r="N192" i="1"/>
  <c r="K196" i="1"/>
  <c r="K202" i="1"/>
  <c r="E277" i="1"/>
  <c r="E279" i="1" s="1"/>
  <c r="N61" i="1"/>
  <c r="F148" i="1"/>
  <c r="F149" i="1" s="1"/>
  <c r="E149" i="1"/>
  <c r="K149" i="1" s="1"/>
  <c r="N199" i="1"/>
  <c r="N201" i="1"/>
  <c r="N207" i="1"/>
  <c r="F255" i="1"/>
  <c r="F257" i="1" s="1"/>
  <c r="F259" i="1" s="1"/>
  <c r="N266" i="1"/>
  <c r="N268" i="1"/>
  <c r="F366" i="1"/>
  <c r="F368" i="1" s="1"/>
  <c r="N64" i="1"/>
  <c r="N288" i="1"/>
  <c r="N329" i="1"/>
  <c r="I244" i="1"/>
  <c r="F243" i="1"/>
  <c r="G244" i="1"/>
  <c r="N110" i="1"/>
  <c r="N63" i="1"/>
  <c r="N75" i="1"/>
  <c r="N89" i="1"/>
  <c r="N104" i="1"/>
  <c r="N107" i="1"/>
  <c r="N128" i="1"/>
  <c r="N36" i="1"/>
  <c r="N66" i="1"/>
  <c r="N34" i="1"/>
  <c r="N78" i="1"/>
  <c r="N113" i="1"/>
  <c r="N116" i="1"/>
  <c r="N118" i="1"/>
  <c r="N69" i="1"/>
  <c r="N97" i="1"/>
  <c r="K89" i="1"/>
  <c r="K104" i="1"/>
  <c r="K116" i="1"/>
  <c r="F82" i="1"/>
  <c r="N65" i="1"/>
  <c r="N85" i="1"/>
  <c r="N88" i="1"/>
  <c r="N90" i="1"/>
  <c r="N100" i="1"/>
  <c r="N103" i="1"/>
  <c r="N131" i="1"/>
  <c r="N144" i="1"/>
  <c r="K28" i="1"/>
  <c r="K103" i="1"/>
  <c r="F14" i="1"/>
  <c r="K34" i="1"/>
  <c r="E76" i="1"/>
  <c r="K76" i="1" s="1"/>
  <c r="K66" i="1"/>
  <c r="N70" i="1"/>
  <c r="E82" i="1"/>
  <c r="K82" i="1" s="1"/>
  <c r="N87" i="1"/>
  <c r="N101" i="1"/>
  <c r="K107" i="1"/>
  <c r="K113" i="1"/>
  <c r="K118" i="1"/>
  <c r="K131" i="1"/>
  <c r="E14" i="1"/>
  <c r="K14" i="1" s="1"/>
  <c r="E56" i="1"/>
  <c r="K56" i="1" s="1"/>
  <c r="F76" i="1"/>
  <c r="K78" i="1"/>
  <c r="K85" i="1"/>
  <c r="K90" i="1"/>
  <c r="K144" i="1"/>
  <c r="K9" i="1"/>
  <c r="N9" i="1"/>
  <c r="K27" i="1"/>
  <c r="F56" i="1"/>
  <c r="E58" i="1"/>
  <c r="K58" i="1" s="1"/>
  <c r="N67" i="1"/>
  <c r="F146" i="1"/>
  <c r="I371" i="1"/>
  <c r="F25" i="1"/>
  <c r="E25" i="1"/>
  <c r="K25" i="1" s="1"/>
  <c r="F58" i="1"/>
  <c r="K64" i="1"/>
  <c r="K67" i="1"/>
  <c r="K70" i="1"/>
  <c r="K88" i="1"/>
  <c r="K100" i="1"/>
  <c r="N102" i="1"/>
  <c r="K102" i="1"/>
  <c r="N106" i="1"/>
  <c r="N112" i="1"/>
  <c r="N157" i="1"/>
  <c r="N158" i="1"/>
  <c r="N165" i="1"/>
  <c r="N171" i="1"/>
  <c r="N178" i="1"/>
  <c r="N184" i="1"/>
  <c r="N194" i="1"/>
  <c r="K194" i="1"/>
  <c r="E349" i="1"/>
  <c r="E366" i="1"/>
  <c r="H372" i="1"/>
  <c r="N203" i="1"/>
  <c r="K203" i="1"/>
  <c r="D371" i="1"/>
  <c r="N371" i="1" s="1"/>
  <c r="J371" i="1"/>
  <c r="K29" i="1"/>
  <c r="K36" i="1"/>
  <c r="N108" i="1"/>
  <c r="K108" i="1"/>
  <c r="N114" i="1"/>
  <c r="K114" i="1"/>
  <c r="N160" i="1"/>
  <c r="K160" i="1"/>
  <c r="N167" i="1"/>
  <c r="K167" i="1"/>
  <c r="N174" i="1"/>
  <c r="K174" i="1"/>
  <c r="N180" i="1"/>
  <c r="K180" i="1"/>
  <c r="N186" i="1"/>
  <c r="K186" i="1"/>
  <c r="D244" i="1"/>
  <c r="E317" i="1"/>
  <c r="E319" i="1" s="1"/>
  <c r="F349" i="1"/>
  <c r="F351" i="1" s="1"/>
  <c r="K372" i="1"/>
  <c r="N372" i="1" s="1"/>
  <c r="N198" i="1"/>
  <c r="K198" i="1"/>
  <c r="N29" i="1"/>
  <c r="E146" i="1"/>
  <c r="N99" i="1"/>
  <c r="K99" i="1"/>
  <c r="K155" i="1"/>
  <c r="N204" i="1"/>
  <c r="K204" i="1"/>
  <c r="N208" i="1"/>
  <c r="K208" i="1"/>
  <c r="F250" i="1"/>
  <c r="F251" i="1" s="1"/>
  <c r="F277" i="1"/>
  <c r="F279" i="1" s="1"/>
  <c r="I305" i="1"/>
  <c r="I372" i="1" s="1"/>
  <c r="F317" i="1"/>
  <c r="F319" i="1" s="1"/>
  <c r="N109" i="1"/>
  <c r="N115" i="1"/>
  <c r="N127" i="1"/>
  <c r="N168" i="1"/>
  <c r="N175" i="1"/>
  <c r="N181" i="1"/>
  <c r="N187" i="1"/>
  <c r="N189" i="1"/>
  <c r="K189" i="1"/>
  <c r="N242" i="1"/>
  <c r="K242" i="1"/>
  <c r="J244" i="1"/>
  <c r="N261" i="1"/>
  <c r="G371" i="1"/>
  <c r="H244" i="1"/>
  <c r="H371" i="1"/>
  <c r="N105" i="1"/>
  <c r="K105" i="1"/>
  <c r="N111" i="1"/>
  <c r="K111" i="1"/>
  <c r="N117" i="1"/>
  <c r="K117" i="1"/>
  <c r="N129" i="1"/>
  <c r="K129" i="1"/>
  <c r="N151" i="1"/>
  <c r="K151" i="1"/>
  <c r="N164" i="1"/>
  <c r="K164" i="1"/>
  <c r="N170" i="1"/>
  <c r="K170" i="1"/>
  <c r="N177" i="1"/>
  <c r="K177" i="1"/>
  <c r="N183" i="1"/>
  <c r="K183" i="1"/>
  <c r="G253" i="1"/>
  <c r="G372" i="1" s="1"/>
  <c r="E303" i="1"/>
  <c r="N286" i="1"/>
  <c r="N328" i="1"/>
  <c r="E251" i="1"/>
  <c r="F247" i="1" l="1"/>
  <c r="E247" i="1"/>
  <c r="J374" i="1"/>
  <c r="N243" i="1"/>
  <c r="N149" i="1"/>
  <c r="N148" i="1"/>
  <c r="I374" i="1"/>
  <c r="G374" i="1"/>
  <c r="F244" i="1"/>
  <c r="F371" i="1"/>
  <c r="N56" i="1"/>
  <c r="E244" i="1"/>
  <c r="N14" i="1"/>
  <c r="N76" i="1"/>
  <c r="E371" i="1"/>
  <c r="N82" i="1"/>
  <c r="F253" i="1"/>
  <c r="F372" i="1" s="1"/>
  <c r="N250" i="1"/>
  <c r="N366" i="1"/>
  <c r="E368" i="1"/>
  <c r="K146" i="1"/>
  <c r="N146" i="1"/>
  <c r="E351" i="1"/>
  <c r="N351" i="1" s="1"/>
  <c r="N349" i="1"/>
  <c r="D374" i="1"/>
  <c r="N368" i="1" s="1"/>
  <c r="E305" i="1"/>
  <c r="N305" i="1" s="1"/>
  <c r="N303" i="1"/>
  <c r="N277" i="1"/>
  <c r="N251" i="1"/>
  <c r="E253" i="1"/>
  <c r="H374" i="1"/>
  <c r="N279" i="1"/>
  <c r="N244" i="1" l="1"/>
  <c r="F374" i="1"/>
  <c r="N247" i="1"/>
  <c r="E372" i="1"/>
  <c r="E374" i="1" s="1"/>
  <c r="N253" i="1"/>
</calcChain>
</file>

<file path=xl/sharedStrings.xml><?xml version="1.0" encoding="utf-8"?>
<sst xmlns="http://schemas.openxmlformats.org/spreadsheetml/2006/main" count="1011" uniqueCount="409">
  <si>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</si>
  <si>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</si>
  <si>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</si>
  <si>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</si>
  <si>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</si>
  <si>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</si>
  <si>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</si>
  <si>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</si>
  <si>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</si>
  <si>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</si>
  <si>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</si>
  <si>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</si>
  <si>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</si>
  <si>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</si>
  <si>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</si>
  <si>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</si>
  <si>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</si>
  <si>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</si>
  <si>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</si>
  <si>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</si>
  <si>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</si>
  <si>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</si>
  <si>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</si>
  <si>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</si>
  <si>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</si>
  <si>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</si>
  <si>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</si>
  <si>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</si>
  <si>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</si>
  <si>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</si>
  <si>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</si>
  <si>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</si>
  <si>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</si>
  <si>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</si>
  <si>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</si>
  <si>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</si>
  <si>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</si>
  <si>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</si>
  <si>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</si>
  <si>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</si>
  <si>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</si>
  <si>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</si>
  <si>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</si>
  <si>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</si>
  <si>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</si>
  <si>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</si>
  <si>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</si>
  <si>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</si>
  <si>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</si>
  <si>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</si>
  <si>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</si>
  <si>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</si>
  <si>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</si>
  <si>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</si>
  <si>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</si>
  <si>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</si>
  <si>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</si>
  <si>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</si>
  <si>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Iuliu Maniu nr.1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</si>
  <si>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</si>
  <si>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</si>
  <si>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nr.4, nr.10</t>
  </si>
  <si>
    <t>SF Reabilitare fațadă și acoperiș la imobilul situat pe strada P-ța Libertății nr.12-13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</si>
  <si>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</si>
  <si>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</si>
  <si>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</si>
  <si>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Reabilitare fațadă și acoperiș la imobilul situat pe strada Ruha István Átjáró nr.1</t>
  </si>
  <si>
    <t>SF Reabilitare fațadă și acoperiș la imobilul situat pe strada Ruha István Átjáró nr.2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</si>
  <si>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</si>
  <si>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</si>
  <si>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</si>
  <si>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</si>
  <si>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</si>
  <si>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</si>
  <si>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</si>
  <si>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</si>
  <si>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</si>
  <si>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</si>
  <si>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</si>
  <si>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</si>
  <si>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</si>
  <si>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</si>
  <si>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</si>
  <si>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</si>
  <si>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</si>
  <si>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</si>
  <si>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</si>
  <si>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</si>
  <si>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</si>
  <si>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</si>
  <si>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</si>
  <si>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</si>
  <si>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</si>
  <si>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</si>
  <si>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</si>
  <si>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</si>
  <si>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</si>
  <si>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</si>
  <si>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</si>
  <si>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</si>
  <si>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</si>
  <si>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</si>
  <si>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</si>
  <si>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</si>
  <si>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</si>
  <si>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</si>
  <si>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</si>
  <si>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</si>
  <si>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</si>
  <si>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</si>
  <si>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</si>
  <si>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</si>
  <si>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</si>
  <si>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</si>
  <si>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</si>
  <si>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</si>
  <si>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</si>
  <si>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</si>
  <si>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</si>
  <si>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</si>
  <si>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</si>
  <si>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</si>
  <si>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</si>
  <si>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</si>
  <si>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</si>
  <si>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</si>
  <si>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</si>
  <si>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</si>
  <si>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</si>
  <si>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</si>
  <si>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</si>
  <si>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</si>
  <si>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</si>
  <si>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</si>
  <si>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</si>
  <si>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</si>
  <si>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</si>
  <si>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</si>
  <si>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</si>
  <si>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</si>
  <si>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</si>
  <si>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</si>
  <si>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</si>
  <si>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</si>
  <si>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</si>
  <si>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</si>
  <si>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</si>
  <si>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</si>
  <si>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</si>
  <si>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</si>
  <si>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</si>
  <si>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</si>
  <si>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</si>
  <si>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</si>
  <si>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</si>
  <si>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</si>
  <si>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</si>
  <si>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</si>
  <si>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</si>
  <si>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</si>
  <si>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</si>
  <si>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</si>
  <si>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</si>
  <si>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</si>
  <si>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</si>
  <si>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</si>
  <si>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</si>
  <si>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</si>
  <si>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</si>
  <si>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</si>
  <si>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</si>
  <si>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</si>
  <si>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</si>
  <si>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</si>
  <si>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</si>
  <si>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</si>
  <si>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</si>
  <si>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</si>
  <si>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</si>
  <si>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</si>
  <si>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</si>
  <si>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</si>
  <si>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</si>
  <si>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</si>
  <si>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</si>
  <si>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</si>
  <si>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</si>
  <si>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</si>
  <si>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</si>
  <si>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</si>
  <si>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</si>
  <si>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</si>
  <si>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</si>
  <si>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</si>
  <si>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</si>
  <si>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</si>
  <si>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</si>
  <si>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</si>
  <si>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</si>
  <si>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</si>
  <si>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</si>
  <si>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</si>
  <si>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</si>
  <si>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</si>
  <si>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</si>
  <si>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</si>
  <si>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</si>
  <si>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</si>
  <si>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</si>
  <si>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</si>
  <si>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</si>
  <si>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</si>
  <si>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</si>
  <si>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</si>
  <si>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</si>
  <si>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</si>
  <si>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</si>
  <si>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</si>
  <si>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</si>
  <si>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</si>
  <si>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</si>
  <si>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</si>
  <si>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</si>
  <si>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</si>
  <si>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</si>
  <si>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</si>
  <si>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</si>
  <si>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</si>
  <si>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</si>
  <si>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</si>
  <si>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</si>
  <si>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</si>
  <si>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</si>
  <si>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</si>
  <si>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</si>
  <si>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</si>
  <si>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</si>
  <si>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 xml:space="preserve">PT Amenajare terminal transjudețean – translocal, construirea unui depou pentru autobuze electrice/hibrid precum și a unei stații de încărcare și realizarea unui sistem de închiriere de biciclete pe str.Fabricii 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</si>
  <si>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</si>
  <si>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</si>
  <si>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</si>
  <si>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</si>
  <si>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</si>
  <si>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</si>
  <si>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</si>
  <si>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</si>
  <si>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</si>
  <si>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</si>
  <si>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</si>
  <si>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</si>
  <si>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</si>
  <si>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</si>
  <si>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</si>
  <si>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</si>
  <si>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</si>
  <si>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</si>
  <si>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</si>
  <si>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</si>
  <si>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</si>
  <si>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</si>
  <si>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PT Dezvoltarea infrastructurii de transport public în municipiul Satu Mare</t>
  </si>
  <si>
    <t>Dezvoltarea infrastructurii de transport public în municipiul Satu Mare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</si>
  <si>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</si>
  <si>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</si>
  <si>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</si>
  <si>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</si>
  <si>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Stații de reîncărcare pentru vehicule electrice și electrice-hibrid plug-in,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</si>
  <si>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</si>
  <si>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</si>
  <si>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</si>
  <si>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</si>
  <si>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</si>
  <si>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</si>
  <si>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</si>
  <si>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</si>
  <si>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</si>
  <si>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</si>
  <si>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</si>
  <si>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</si>
  <si>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</si>
  <si>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</si>
  <si>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</si>
  <si>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 xml:space="preserve">TOTAL SECTIUNEA DE DEZVOLTARE 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</si>
  <si>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</si>
  <si>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</si>
  <si>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</si>
  <si>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</si>
  <si>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</si>
  <si>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</si>
  <si>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</si>
  <si>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</si>
  <si>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</si>
  <si>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</si>
  <si>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</si>
  <si>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</si>
  <si>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</si>
  <si>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</si>
  <si>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</si>
  <si>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</si>
  <si>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</si>
  <si>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Elaborare PUG preliminar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</si>
  <si>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</si>
  <si>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</si>
  <si>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</si>
  <si>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</si>
  <si>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</si>
  <si>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</si>
  <si>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</si>
  <si>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</si>
  <si>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</si>
  <si>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</si>
  <si>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</si>
  <si>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</si>
  <si>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PT Ensuring public safty - supraveghere video</t>
  </si>
  <si>
    <t>Dotari de specialitate la proiectul ”Ensuring public safty - supraveghere video”</t>
  </si>
  <si>
    <t>Achizitie sirene electronice tip pavian 1200 W</t>
  </si>
  <si>
    <t>Detector substanțe toxice</t>
  </si>
  <si>
    <t>70/59</t>
  </si>
  <si>
    <t>Developing cross-border culture: Revitalised Theatres in Satu Mare and Uzhgorod RO-UA</t>
  </si>
  <si>
    <t>PT Developing cross-border culture: Revitalised Theatres in Satu Mare and Uzhgorod RO-UA</t>
  </si>
  <si>
    <t>Servicii de dirigenţie de şantier pentru Developing cross-border culture: Revitalised Theatres in Satu Mare and Uzhgorod RO-UA</t>
  </si>
  <si>
    <t>Asistenţă tehnică din partea proiectantului pentru Developing cross-border culture: Revitalised Theatres in Satu Mare and Uzhgorod RO-UA</t>
  </si>
  <si>
    <t>Dotări pentru Developing cross-border culture: Revitalised Theatres in Satu Mare and Uzhgorod RO-UA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</si>
  <si>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</si>
  <si>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</si>
  <si>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</si>
  <si>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</si>
  <si>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</si>
  <si>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</si>
  <si>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</si>
  <si>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</si>
  <si>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</si>
  <si>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</si>
  <si>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</si>
  <si>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</si>
  <si>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</si>
  <si>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</si>
  <si>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</si>
  <si>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alarmare la incendiu la Grădiniţa cu Program Prelungit 14 Mai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</si>
  <si>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</si>
  <si>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</si>
  <si>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</si>
  <si>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</si>
  <si>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</si>
  <si>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</si>
  <si>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</si>
  <si>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</si>
  <si>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</si>
  <si>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</si>
  <si>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</si>
  <si>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Dotari de specialitate la proiectul Dezvoltarea infrastructurii de transport public în municipiul Satu Mare</t>
  </si>
  <si>
    <t>Servicii de dirigenţie de şantier pentru Dezvoltarea infrastructurii de transport public în municipiul Satu Mare</t>
  </si>
  <si>
    <t>Asistenţă tehnică din partea proiectantului pentru Dezvoltarea infrastructurii de transport public în municipiul Satu Mare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</si>
  <si>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</si>
  <si>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</si>
  <si>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</si>
  <si>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</si>
  <si>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</si>
  <si>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</si>
  <si>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Storage server (server stocare înregistrări video) cu hard disk-uri</t>
  </si>
  <si>
    <t>Monitor video wall</t>
  </si>
  <si>
    <t xml:space="preserve">Stație de lucru </t>
  </si>
  <si>
    <t>Autoturism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</si>
  <si>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</si>
  <si>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</si>
  <si>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</si>
  <si>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</si>
  <si>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</si>
  <si>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</si>
  <si>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</si>
  <si>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</si>
  <si>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</si>
  <si>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</si>
  <si>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</si>
  <si>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</si>
  <si>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</si>
  <si>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</si>
  <si>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</si>
  <si>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</si>
  <si>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</si>
  <si>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</si>
  <si>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</si>
  <si>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</si>
  <si>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</si>
  <si>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</si>
  <si>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</si>
  <si>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</si>
  <si>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</si>
  <si>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</si>
  <si>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</si>
  <si>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</si>
  <si>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PT Reglementare instalații electrice existente</t>
  </si>
  <si>
    <t>Reglementare instalații electrice existente</t>
  </si>
  <si>
    <t>Stație de lucru supraveghere video
 cu monitor dedicat</t>
  </si>
  <si>
    <t>SF Reabilitare Corp B la Colegiul Naţional Mihai Eminescu Satu Mare</t>
  </si>
  <si>
    <t>SF Construire corp cladire Scoala Gimnaziala Rákóczi Ferenc</t>
  </si>
  <si>
    <t>Unitate de alarmare în caz de incendiu la Centrul de monitorizare a aerului</t>
  </si>
  <si>
    <t>SF Reabilitare fațadă și acoperiș la imobilul situat pe strada Ștefan cel Mare nr.16</t>
  </si>
  <si>
    <t>SF Reabilitare fațadă și acoperiș la imobilul situat pe strada Ștefan cel Mare nr.14</t>
  </si>
  <si>
    <t xml:space="preserve">Modernizare parcari in cvartalul din spatele blocurilor 14, 17, 18, de pe strada Ostrovului </t>
  </si>
  <si>
    <t>TOTAL CHELTUIELI CAPITAL 2020</t>
  </si>
  <si>
    <t>Achiziție echipamente software și hardware GIS, instalare, livrare și configurare echipamente în cadrul proiectului ”Dezvoltarea și implementarea de măsuri de simplificare a procedurilor administrative din cadrul primăriei Municipiului Satu Mare pentru cetățeni”</t>
  </si>
  <si>
    <t>Transferuri de capital - Cap. 84.02 " Transporturi "</t>
  </si>
  <si>
    <t>PT Construire corp cladire Scoala Gimnaziala Rákóczi Ferenc</t>
  </si>
  <si>
    <t>PREȘEDINTE DE ȘEDINȚĂ,</t>
  </si>
  <si>
    <t>ADRIAN ALBU</t>
  </si>
  <si>
    <t>SECRETAR GENERAL,</t>
  </si>
  <si>
    <t>MIHAELA MARIA RACOLȚA</t>
  </si>
  <si>
    <t xml:space="preserve">Anexa nr. 8 la H.C.L. nr. 20/13.02.2020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</si>
</sst>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5" fillId="5" borderId="23" xfId="0" applyNumberFormat="1" applyFont="1" applyFill="1" applyBorder="1"/>
    <xf numFmtId="3" fontId="5" fillId="5" borderId="24" xfId="0" applyNumberFormat="1" applyFont="1" applyFill="1" applyBorder="1"/>
    <xf numFmtId="3" fontId="5" fillId="5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5" fillId="5" borderId="21" xfId="0" applyNumberFormat="1" applyFont="1" applyFill="1" applyBorder="1"/>
    <xf numFmtId="3" fontId="5" fillId="5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8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5" fillId="5" borderId="21" xfId="0" applyNumberFormat="1" applyFont="1" applyFill="1" applyBorder="1" applyAlignment="1">
      <alignment horizontal="right"/>
    </xf>
    <xf numFmtId="3" fontId="5" fillId="5" borderId="39" xfId="0" applyNumberFormat="1" applyFont="1" applyFill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2" xfId="0" applyFont="1" applyFill="1" applyBorder="1"/>
    <xf numFmtId="0" fontId="3" fillId="6" borderId="28" xfId="0" applyFont="1" applyFill="1" applyBorder="1"/>
    <xf numFmtId="0" fontId="3" fillId="6" borderId="29" xfId="0" applyFont="1" applyFill="1" applyBorder="1"/>
    <xf numFmtId="0" fontId="3" fillId="6" borderId="42" xfId="0" applyFont="1" applyFill="1" applyBorder="1"/>
    <xf numFmtId="0" fontId="3" fillId="2" borderId="40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8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0" fontId="3" fillId="2" borderId="45" xfId="0" applyFont="1" applyFill="1" applyBorder="1"/>
    <xf numFmtId="0" fontId="3" fillId="2" borderId="16" xfId="0" applyFont="1" applyFill="1" applyBorder="1"/>
    <xf numFmtId="0" fontId="3" fillId="2" borderId="46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29" xfId="0" applyNumberFormat="1" applyFont="1" applyFill="1" applyBorder="1" applyAlignment="1">
      <alignment horizontal="right"/>
    </xf>
    <xf numFmtId="3" fontId="5" fillId="2" borderId="38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5" borderId="39" xfId="0" applyNumberFormat="1" applyFont="1" applyFill="1" applyBorder="1" applyAlignment="1">
      <alignment horizontal="right"/>
    </xf>
    <xf numFmtId="3" fontId="4" fillId="5" borderId="22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5" borderId="31" xfId="0" applyNumberFormat="1" applyFont="1" applyFill="1" applyBorder="1" applyAlignment="1">
      <alignment horizontal="right"/>
    </xf>
    <xf numFmtId="3" fontId="5" fillId="5" borderId="47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3" fontId="3" fillId="2" borderId="45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16" xfId="0" applyNumberFormat="1" applyFont="1" applyFill="1" applyBorder="1"/>
    <xf numFmtId="3" fontId="3" fillId="2" borderId="46" xfId="0" applyNumberFormat="1" applyFont="1" applyFill="1" applyBorder="1"/>
    <xf numFmtId="0" fontId="1" fillId="2" borderId="0" xfId="0" applyFont="1" applyFill="1"/>
    <xf numFmtId="3" fontId="13" fillId="5" borderId="36" xfId="0" applyNumberFormat="1" applyFont="1" applyFill="1" applyBorder="1" applyAlignment="1">
      <alignment horizontal="right"/>
    </xf>
    <xf numFmtId="3" fontId="13" fillId="5" borderId="39" xfId="0" applyNumberFormat="1" applyFont="1" applyFill="1" applyBorder="1" applyAlignment="1">
      <alignment horizontal="right"/>
    </xf>
    <xf numFmtId="3" fontId="13" fillId="5" borderId="22" xfId="0" applyNumberFormat="1" applyFont="1" applyFill="1" applyBorder="1" applyAlignment="1">
      <alignment horizontal="right"/>
    </xf>
    <xf numFmtId="0" fontId="1" fillId="2" borderId="50" xfId="0" applyFont="1" applyFill="1" applyBorder="1" applyAlignment="1">
      <alignment horizontal="left" wrapText="1"/>
    </xf>
    <xf numFmtId="49" fontId="12" fillId="2" borderId="51" xfId="0" applyNumberFormat="1" applyFont="1" applyFill="1" applyBorder="1" applyAlignment="1">
      <alignment horizontal="center" wrapText="1"/>
    </xf>
    <xf numFmtId="0" fontId="12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3" fontId="13" fillId="5" borderId="21" xfId="0" applyNumberFormat="1" applyFont="1" applyFill="1" applyBorder="1" applyAlignment="1">
      <alignment horizontal="right"/>
    </xf>
    <xf numFmtId="3" fontId="13" fillId="5" borderId="3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2" fillId="2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/>
    <xf numFmtId="3" fontId="3" fillId="7" borderId="14" xfId="0" applyNumberFormat="1" applyFont="1" applyFill="1" applyBorder="1"/>
    <xf numFmtId="3" fontId="13" fillId="5" borderId="34" xfId="0" applyNumberFormat="1" applyFont="1" applyFill="1" applyBorder="1"/>
    <xf numFmtId="3" fontId="13" fillId="5" borderId="31" xfId="0" applyNumberFormat="1" applyFont="1" applyFill="1" applyBorder="1"/>
    <xf numFmtId="3" fontId="13" fillId="5" borderId="47" xfId="0" applyNumberFormat="1" applyFont="1" applyFill="1" applyBorder="1"/>
    <xf numFmtId="3" fontId="13" fillId="5" borderId="3" xfId="0" applyNumberFormat="1" applyFont="1" applyFill="1" applyBorder="1"/>
    <xf numFmtId="3" fontId="14" fillId="8" borderId="3" xfId="0" applyNumberFormat="1" applyFont="1" applyFill="1" applyBorder="1" applyAlignment="1">
      <alignment horizontal="center"/>
    </xf>
    <xf numFmtId="3" fontId="14" fillId="8" borderId="3" xfId="0" applyNumberFormat="1" applyFont="1" applyFill="1" applyBorder="1" applyAlignment="1">
      <alignment horizontal="right"/>
    </xf>
    <xf numFmtId="3" fontId="15" fillId="9" borderId="31" xfId="0" applyNumberFormat="1" applyFont="1" applyFill="1" applyBorder="1" applyAlignment="1">
      <alignment horizontal="center" wrapText="1"/>
    </xf>
    <xf numFmtId="0" fontId="15" fillId="9" borderId="31" xfId="0" applyFont="1" applyFill="1" applyBorder="1" applyAlignment="1">
      <alignment horizontal="center" wrapText="1"/>
    </xf>
    <xf numFmtId="0" fontId="15" fillId="9" borderId="47" xfId="0" applyFont="1" applyFill="1" applyBorder="1" applyAlignment="1">
      <alignment horizontal="center" wrapText="1"/>
    </xf>
    <xf numFmtId="0" fontId="15" fillId="9" borderId="3" xfId="0" applyFont="1" applyFill="1" applyBorder="1" applyAlignment="1">
      <alignment horizontal="center" wrapText="1"/>
    </xf>
    <xf numFmtId="3" fontId="15" fillId="9" borderId="21" xfId="0" applyNumberFormat="1" applyFont="1" applyFill="1" applyBorder="1" applyAlignment="1">
      <alignment horizontal="center" wrapText="1"/>
    </xf>
    <xf numFmtId="0" fontId="15" fillId="9" borderId="21" xfId="0" applyFont="1" applyFill="1" applyBorder="1" applyAlignment="1">
      <alignment horizontal="center" wrapText="1"/>
    </xf>
    <xf numFmtId="0" fontId="15" fillId="9" borderId="3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50" xfId="0" applyNumberFormat="1" applyFont="1" applyFill="1" applyBorder="1" applyAlignment="1">
      <alignment horizontal="center" vertical="center" wrapText="1"/>
    </xf>
    <xf numFmtId="3" fontId="4" fillId="5" borderId="51" xfId="0" applyNumberFormat="1" applyFont="1" applyFill="1" applyBorder="1" applyAlignment="1">
      <alignment horizontal="center" vertical="center" wrapText="1"/>
    </xf>
    <xf numFmtId="3" fontId="4" fillId="5" borderId="52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5" xfId="0" applyFont="1" applyFill="1" applyBorder="1" applyAlignment="1">
      <alignment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horizontal="center" vertical="center" wrapText="1"/>
    </xf>
    <xf numFmtId="0" fontId="8" fillId="10" borderId="49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vertical="center" wrapText="1"/>
    </xf>
    <xf numFmtId="3" fontId="4" fillId="10" borderId="17" xfId="0" applyNumberFormat="1" applyFont="1" applyFill="1" applyBorder="1" applyAlignment="1">
      <alignment horizontal="center" vertical="center" wrapText="1"/>
    </xf>
    <xf numFmtId="3" fontId="4" fillId="10" borderId="18" xfId="0" applyNumberFormat="1" applyFont="1" applyFill="1" applyBorder="1" applyAlignment="1">
      <alignment horizontal="center" vertical="center" wrapText="1"/>
    </xf>
    <xf numFmtId="3" fontId="4" fillId="10" borderId="34" xfId="0" applyNumberFormat="1" applyFont="1" applyFill="1" applyBorder="1" applyAlignment="1">
      <alignment horizontal="center" vertical="center" wrapText="1"/>
    </xf>
    <xf numFmtId="3" fontId="4" fillId="10" borderId="31" xfId="0" applyNumberFormat="1" applyFont="1" applyFill="1" applyBorder="1" applyAlignment="1">
      <alignment horizontal="center" vertical="center" wrapText="1"/>
    </xf>
    <xf numFmtId="3" fontId="4" fillId="10" borderId="4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6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13" fillId="5" borderId="31" xfId="0" applyNumberFormat="1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3" fontId="8" fillId="10" borderId="29" xfId="0" applyNumberFormat="1" applyFont="1" applyFill="1" applyBorder="1" applyAlignment="1">
      <alignment horizontal="center" vertical="center" wrapText="1"/>
    </xf>
    <xf numFmtId="3" fontId="8" fillId="10" borderId="42" xfId="0" applyNumberFormat="1" applyFont="1" applyFill="1" applyBorder="1" applyAlignment="1">
      <alignment horizontal="center" vertical="center" wrapText="1"/>
    </xf>
    <xf numFmtId="3" fontId="13" fillId="5" borderId="29" xfId="0" applyNumberFormat="1" applyFont="1" applyFill="1" applyBorder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wrapText="1"/>
    </xf>
    <xf numFmtId="3" fontId="13" fillId="2" borderId="56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wrapText="1"/>
    </xf>
    <xf numFmtId="3" fontId="3" fillId="2" borderId="45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3" fontId="5" fillId="5" borderId="20" xfId="0" applyNumberFormat="1" applyFont="1" applyFill="1" applyBorder="1" applyAlignment="1">
      <alignment horizontal="center" vertical="center" wrapText="1"/>
    </xf>
    <xf numFmtId="3" fontId="5" fillId="5" borderId="21" xfId="0" applyNumberFormat="1" applyFont="1" applyFill="1" applyBorder="1" applyAlignment="1">
      <alignment horizontal="center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3" fontId="5" fillId="5" borderId="13" xfId="0" applyNumberFormat="1" applyFont="1" applyFill="1" applyBorder="1" applyAlignment="1">
      <alignment horizontal="center" vertical="center" wrapText="1"/>
    </xf>
    <xf numFmtId="3" fontId="5" fillId="5" borderId="56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 wrapText="1"/>
    </xf>
    <xf numFmtId="3" fontId="5" fillId="13" borderId="13" xfId="0" applyNumberFormat="1" applyFont="1" applyFill="1" applyBorder="1" applyAlignment="1">
      <alignment horizontal="center" vertical="center" wrapText="1"/>
    </xf>
    <xf numFmtId="3" fontId="5" fillId="13" borderId="12" xfId="0" applyNumberFormat="1" applyFont="1" applyFill="1" applyBorder="1" applyAlignment="1">
      <alignment horizontal="center" vertical="center" wrapText="1"/>
    </xf>
    <xf numFmtId="3" fontId="5" fillId="13" borderId="14" xfId="0" applyNumberFormat="1" applyFont="1" applyFill="1" applyBorder="1" applyAlignment="1">
      <alignment horizontal="center" vertical="center" wrapText="1"/>
    </xf>
    <xf numFmtId="3" fontId="5" fillId="11" borderId="17" xfId="0" applyNumberFormat="1" applyFont="1" applyFill="1" applyBorder="1" applyAlignment="1">
      <alignment horizontal="center" vertical="center" wrapText="1"/>
    </xf>
    <xf numFmtId="3" fontId="5" fillId="11" borderId="57" xfId="0" applyNumberFormat="1" applyFont="1" applyFill="1" applyBorder="1" applyAlignment="1">
      <alignment horizontal="center" vertical="center" wrapText="1"/>
    </xf>
    <xf numFmtId="3" fontId="5" fillId="11" borderId="49" xfId="0" applyNumberFormat="1" applyFont="1" applyFill="1" applyBorder="1" applyAlignment="1">
      <alignment horizontal="center" vertical="center" wrapText="1"/>
    </xf>
    <xf numFmtId="3" fontId="5" fillId="11" borderId="18" xfId="0" applyNumberFormat="1" applyFont="1" applyFill="1" applyBorder="1" applyAlignment="1">
      <alignment horizontal="center" vertical="center" wrapText="1"/>
    </xf>
    <xf numFmtId="0" fontId="0" fillId="7" borderId="0" xfId="0" applyFill="1"/>
    <xf numFmtId="3" fontId="0" fillId="7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2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2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6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3" fontId="14" fillId="14" borderId="13" xfId="0" applyNumberFormat="1" applyFont="1" applyFill="1" applyBorder="1" applyAlignment="1">
      <alignment horizontal="center" wrapText="1"/>
    </xf>
    <xf numFmtId="3" fontId="0" fillId="14" borderId="0" xfId="0" applyNumberFormat="1" applyFill="1"/>
    <xf numFmtId="0" fontId="0" fillId="14" borderId="0" xfId="0" applyFill="1"/>
    <xf numFmtId="3" fontId="8" fillId="15" borderId="31" xfId="0" applyNumberFormat="1" applyFont="1" applyFill="1" applyBorder="1" applyAlignment="1">
      <alignment wrapText="1"/>
    </xf>
    <xf numFmtId="3" fontId="8" fillId="15" borderId="4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3" fontId="5" fillId="5" borderId="33" xfId="0" applyNumberFormat="1" applyFont="1" applyFill="1" applyBorder="1"/>
    <xf numFmtId="3" fontId="3" fillId="2" borderId="12" xfId="0" applyNumberFormat="1" applyFont="1" applyFill="1" applyBorder="1" applyAlignment="1">
      <alignment wrapText="1"/>
    </xf>
    <xf numFmtId="3" fontId="13" fillId="5" borderId="48" xfId="0" applyNumberFormat="1" applyFont="1" applyFill="1" applyBorder="1"/>
    <xf numFmtId="3" fontId="4" fillId="5" borderId="0" xfId="0" applyNumberFormat="1" applyFont="1" applyFill="1" applyBorder="1" applyAlignment="1">
      <alignment horizontal="center" vertical="center" wrapText="1"/>
    </xf>
    <xf numFmtId="3" fontId="13" fillId="5" borderId="42" xfId="0" applyNumberFormat="1" applyFont="1" applyFill="1" applyBorder="1" applyAlignment="1">
      <alignment horizontal="center" vertical="center" wrapText="1"/>
    </xf>
    <xf numFmtId="3" fontId="13" fillId="4" borderId="14" xfId="0" applyNumberFormat="1" applyFont="1" applyFill="1" applyBorder="1" applyAlignment="1">
      <alignment horizontal="center" vertical="center" wrapText="1"/>
    </xf>
    <xf numFmtId="3" fontId="14" fillId="14" borderId="14" xfId="0" applyNumberFormat="1" applyFont="1" applyFill="1" applyBorder="1" applyAlignment="1">
      <alignment horizontal="center" wrapText="1"/>
    </xf>
    <xf numFmtId="3" fontId="15" fillId="16" borderId="3" xfId="0" applyNumberFormat="1" applyFont="1" applyFill="1" applyBorder="1" applyAlignment="1">
      <alignment horizontal="center" wrapText="1"/>
    </xf>
    <xf numFmtId="3" fontId="3" fillId="2" borderId="51" xfId="0" applyNumberFormat="1" applyFont="1" applyFill="1" applyBorder="1" applyAlignment="1">
      <alignment horizontal="center" wrapText="1"/>
    </xf>
    <xf numFmtId="3" fontId="8" fillId="10" borderId="24" xfId="0" applyNumberFormat="1" applyFont="1" applyFill="1" applyBorder="1" applyAlignment="1">
      <alignment horizontal="center" vertical="center" wrapText="1"/>
    </xf>
    <xf numFmtId="3" fontId="8" fillId="10" borderId="25" xfId="0" applyNumberFormat="1" applyFont="1" applyFill="1" applyBorder="1" applyAlignment="1">
      <alignment horizontal="center" vertical="center" wrapText="1"/>
    </xf>
    <xf numFmtId="3" fontId="8" fillId="10" borderId="23" xfId="0" applyNumberFormat="1" applyFont="1" applyFill="1" applyBorder="1" applyAlignment="1">
      <alignment horizontal="center" vertical="center" wrapText="1"/>
    </xf>
    <xf numFmtId="3" fontId="8" fillId="10" borderId="21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/>
    <xf numFmtId="3" fontId="13" fillId="5" borderId="62" xfId="0" applyNumberFormat="1" applyFont="1" applyFill="1" applyBorder="1" applyAlignment="1">
      <alignment horizontal="right"/>
    </xf>
    <xf numFmtId="3" fontId="5" fillId="2" borderId="42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wrapText="1"/>
    </xf>
    <xf numFmtId="3" fontId="5" fillId="2" borderId="63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3" fillId="2" borderId="52" xfId="0" applyNumberFormat="1" applyFont="1" applyFill="1" applyBorder="1" applyAlignment="1">
      <alignment horizontal="center" wrapText="1"/>
    </xf>
    <xf numFmtId="3" fontId="3" fillId="17" borderId="0" xfId="0" applyNumberFormat="1" applyFont="1" applyFill="1"/>
    <xf numFmtId="0" fontId="0" fillId="17" borderId="0" xfId="0" applyFill="1"/>
    <xf numFmtId="3" fontId="0" fillId="17" borderId="0" xfId="0" applyNumberFormat="1" applyFill="1"/>
    <xf numFmtId="3" fontId="3" fillId="2" borderId="0" xfId="0" applyNumberFormat="1" applyFont="1" applyFill="1" applyBorder="1" applyAlignment="1">
      <alignment horizontal="right"/>
    </xf>
    <xf numFmtId="3" fontId="3" fillId="7" borderId="27" xfId="0" applyNumberFormat="1" applyFont="1" applyFill="1" applyBorder="1"/>
    <xf numFmtId="3" fontId="3" fillId="18" borderId="13" xfId="0" applyNumberFormat="1" applyFont="1" applyFill="1" applyBorder="1" applyAlignment="1">
      <alignment vertical="center" wrapText="1"/>
    </xf>
    <xf numFmtId="49" fontId="4" fillId="18" borderId="13" xfId="0" applyNumberFormat="1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11" xfId="0" applyNumberFormat="1" applyFont="1" applyFill="1" applyBorder="1"/>
    <xf numFmtId="3" fontId="3" fillId="2" borderId="12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left" wrapText="1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3" fillId="2" borderId="1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/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/>
    </xf>
    <xf numFmtId="3" fontId="3" fillId="2" borderId="58" xfId="0" applyNumberFormat="1" applyFont="1" applyFill="1" applyBorder="1"/>
    <xf numFmtId="3" fontId="3" fillId="2" borderId="29" xfId="0" applyNumberFormat="1" applyFont="1" applyFill="1" applyBorder="1"/>
    <xf numFmtId="3" fontId="3" fillId="2" borderId="42" xfId="0" applyNumberFormat="1" applyFont="1" applyFill="1" applyBorder="1"/>
    <xf numFmtId="0" fontId="0" fillId="19" borderId="12" xfId="0" applyFill="1" applyBorder="1" applyAlignment="1">
      <alignment horizontal="left" wrapText="1"/>
    </xf>
    <xf numFmtId="49" fontId="12" fillId="19" borderId="13" xfId="0" applyNumberFormat="1" applyFont="1" applyFill="1" applyBorder="1" applyAlignment="1">
      <alignment horizontal="center" wrapText="1"/>
    </xf>
    <xf numFmtId="0" fontId="12" fillId="19" borderId="13" xfId="0" applyFont="1" applyFill="1" applyBorder="1" applyAlignment="1">
      <alignment horizontal="center"/>
    </xf>
    <xf numFmtId="3" fontId="3" fillId="19" borderId="13" xfId="0" applyNumberFormat="1" applyFont="1" applyFill="1" applyBorder="1" applyAlignment="1">
      <alignment horizontal="right"/>
    </xf>
    <xf numFmtId="3" fontId="5" fillId="19" borderId="14" xfId="0" applyNumberFormat="1" applyFont="1" applyFill="1" applyBorder="1" applyAlignment="1">
      <alignment horizontal="right"/>
    </xf>
    <xf numFmtId="3" fontId="3" fillId="19" borderId="12" xfId="0" applyNumberFormat="1" applyFont="1" applyFill="1" applyBorder="1"/>
    <xf numFmtId="3" fontId="3" fillId="19" borderId="13" xfId="0" applyNumberFormat="1" applyFont="1" applyFill="1" applyBorder="1"/>
    <xf numFmtId="3" fontId="3" fillId="19" borderId="14" xfId="0" applyNumberFormat="1" applyFont="1" applyFill="1" applyBorder="1"/>
    <xf numFmtId="3" fontId="9" fillId="2" borderId="13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" fillId="2" borderId="12" xfId="0" applyFont="1" applyFill="1" applyBorder="1"/>
    <xf numFmtId="0" fontId="1" fillId="0" borderId="12" xfId="0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1" fillId="0" borderId="13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1" fillId="0" borderId="12" xfId="0" applyFont="1" applyFill="1" applyBorder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0" fillId="0" borderId="12" xfId="0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wrapText="1"/>
    </xf>
    <xf numFmtId="0" fontId="0" fillId="0" borderId="12" xfId="0" applyFill="1" applyBorder="1" applyAlignment="1">
      <alignment wrapText="1"/>
    </xf>
    <xf numFmtId="3" fontId="0" fillId="0" borderId="13" xfId="0" applyNumberFormat="1" applyFill="1" applyBorder="1"/>
    <xf numFmtId="3" fontId="0" fillId="0" borderId="14" xfId="0" applyNumberFormat="1" applyFill="1" applyBorder="1"/>
    <xf numFmtId="0" fontId="0" fillId="0" borderId="12" xfId="0" applyFill="1" applyBorder="1" applyAlignment="1">
      <alignment horizontal="left" wrapText="1"/>
    </xf>
    <xf numFmtId="3" fontId="3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0" fontId="1" fillId="0" borderId="0" xfId="0" applyFont="1" applyFill="1"/>
    <xf numFmtId="0" fontId="0" fillId="0" borderId="12" xfId="0" applyFont="1" applyFill="1" applyBorder="1" applyAlignment="1">
      <alignment horizontal="left" wrapText="1"/>
    </xf>
    <xf numFmtId="3" fontId="0" fillId="0" borderId="13" xfId="0" applyNumberFormat="1" applyFont="1" applyFill="1" applyBorder="1" applyAlignment="1">
      <alignment horizontal="right"/>
    </xf>
    <xf numFmtId="3" fontId="13" fillId="0" borderId="14" xfId="0" applyNumberFormat="1" applyFont="1" applyFill="1" applyBorder="1" applyAlignment="1">
      <alignment horizontal="right"/>
    </xf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3" fontId="0" fillId="0" borderId="14" xfId="0" applyNumberFormat="1" applyFont="1" applyFill="1" applyBorder="1"/>
    <xf numFmtId="0" fontId="1" fillId="0" borderId="12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3" fillId="0" borderId="45" xfId="0" applyNumberFormat="1" applyFont="1" applyFill="1" applyBorder="1"/>
    <xf numFmtId="3" fontId="3" fillId="0" borderId="17" xfId="0" applyNumberFormat="1" applyFont="1" applyFill="1" applyBorder="1"/>
    <xf numFmtId="3" fontId="3" fillId="0" borderId="18" xfId="0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3" fontId="3" fillId="18" borderId="16" xfId="0" applyNumberFormat="1" applyFont="1" applyFill="1" applyBorder="1" applyAlignment="1">
      <alignment horizontal="right"/>
    </xf>
    <xf numFmtId="3" fontId="5" fillId="5" borderId="3" xfId="0" applyNumberFormat="1" applyFont="1" applyFill="1" applyBorder="1"/>
    <xf numFmtId="3" fontId="3" fillId="18" borderId="16" xfId="0" applyNumberFormat="1" applyFont="1" applyFill="1" applyBorder="1"/>
    <xf numFmtId="3" fontId="5" fillId="18" borderId="46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/>
    </xf>
    <xf numFmtId="0" fontId="0" fillId="0" borderId="28" xfId="0" applyFill="1" applyBorder="1" applyAlignment="1">
      <alignment horizontal="left" wrapText="1"/>
    </xf>
    <xf numFmtId="49" fontId="16" fillId="0" borderId="29" xfId="0" applyNumberFormat="1" applyFont="1" applyFill="1" applyBorder="1" applyAlignment="1">
      <alignment horizontal="center" wrapText="1"/>
    </xf>
    <xf numFmtId="3" fontId="3" fillId="0" borderId="29" xfId="0" applyNumberFormat="1" applyFont="1" applyFill="1" applyBorder="1" applyAlignment="1">
      <alignment horizontal="center" wrapText="1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58" xfId="0" applyNumberFormat="1" applyFont="1" applyFill="1" applyBorder="1" applyAlignment="1">
      <alignment horizontal="center" wrapText="1"/>
    </xf>
    <xf numFmtId="0" fontId="0" fillId="0" borderId="49" xfId="0" applyFill="1" applyBorder="1" applyAlignment="1">
      <alignment horizontal="left" wrapText="1"/>
    </xf>
    <xf numFmtId="49" fontId="16" fillId="0" borderId="17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3" fontId="3" fillId="0" borderId="18" xfId="0" applyNumberFormat="1" applyFont="1" applyFill="1" applyBorder="1" applyAlignment="1">
      <alignment horizontal="center" wrapText="1"/>
    </xf>
    <xf numFmtId="3" fontId="3" fillId="0" borderId="19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left" wrapText="1"/>
    </xf>
    <xf numFmtId="49" fontId="16" fillId="0" borderId="13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horizontal="center" wrapText="1"/>
    </xf>
    <xf numFmtId="3" fontId="3" fillId="0" borderId="15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49" fontId="16" fillId="0" borderId="9" xfId="0" applyNumberFormat="1" applyFont="1" applyFill="1" applyBorder="1" applyAlignment="1">
      <alignment horizontal="center" wrapText="1"/>
    </xf>
    <xf numFmtId="49" fontId="16" fillId="0" borderId="51" xfId="0" applyNumberFormat="1" applyFont="1" applyFill="1" applyBorder="1" applyAlignment="1">
      <alignment horizontal="center" wrapText="1"/>
    </xf>
    <xf numFmtId="3" fontId="3" fillId="0" borderId="51" xfId="0" applyNumberFormat="1" applyFont="1" applyFill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 wrapText="1"/>
    </xf>
    <xf numFmtId="3" fontId="15" fillId="20" borderId="3" xfId="0" applyNumberFormat="1" applyFont="1" applyFill="1" applyBorder="1" applyAlignment="1">
      <alignment horizontal="center" wrapText="1"/>
    </xf>
    <xf numFmtId="3" fontId="15" fillId="20" borderId="41" xfId="0" applyNumberFormat="1" applyFont="1" applyFill="1" applyBorder="1" applyAlignment="1">
      <alignment horizontal="center" wrapText="1"/>
    </xf>
    <xf numFmtId="3" fontId="15" fillId="20" borderId="31" xfId="0" applyNumberFormat="1" applyFont="1" applyFill="1" applyBorder="1" applyAlignment="1">
      <alignment horizontal="center" wrapText="1"/>
    </xf>
    <xf numFmtId="3" fontId="15" fillId="20" borderId="48" xfId="0" applyNumberFormat="1" applyFont="1" applyFill="1" applyBorder="1" applyAlignment="1">
      <alignment horizontal="center" wrapText="1"/>
    </xf>
    <xf numFmtId="0" fontId="3" fillId="2" borderId="4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5" fillId="21" borderId="21" xfId="0" applyNumberFormat="1" applyFont="1" applyFill="1" applyBorder="1" applyAlignment="1">
      <alignment horizontal="center" vertical="center" wrapText="1"/>
    </xf>
    <xf numFmtId="3" fontId="5" fillId="21" borderId="2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wrapText="1"/>
    </xf>
    <xf numFmtId="3" fontId="5" fillId="0" borderId="14" xfId="0" applyNumberFormat="1" applyFont="1" applyFill="1" applyBorder="1" applyAlignment="1">
      <alignment horizontal="center" wrapText="1"/>
    </xf>
    <xf numFmtId="0" fontId="3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wrapText="1"/>
    </xf>
    <xf numFmtId="3" fontId="5" fillId="0" borderId="42" xfId="0" applyNumberFormat="1" applyFont="1" applyFill="1" applyBorder="1" applyAlignment="1">
      <alignment horizontal="center" wrapText="1"/>
    </xf>
    <xf numFmtId="3" fontId="13" fillId="5" borderId="34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21" borderId="16" xfId="0" applyNumberFormat="1" applyFont="1" applyFill="1" applyBorder="1" applyAlignment="1">
      <alignment horizontal="center" vertical="center" wrapText="1"/>
    </xf>
    <xf numFmtId="3" fontId="13" fillId="21" borderId="46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13" fillId="0" borderId="56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13" fillId="0" borderId="57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3" fontId="13" fillId="21" borderId="13" xfId="0" applyNumberFormat="1" applyFont="1" applyFill="1" applyBorder="1" applyAlignment="1">
      <alignment horizontal="center" vertical="center" wrapText="1"/>
    </xf>
    <xf numFmtId="3" fontId="13" fillId="21" borderId="14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center" wrapText="1"/>
    </xf>
    <xf numFmtId="3" fontId="3" fillId="0" borderId="27" xfId="0" applyNumberFormat="1" applyFont="1" applyFill="1" applyBorder="1" applyAlignment="1">
      <alignment horizontal="center" wrapText="1"/>
    </xf>
    <xf numFmtId="3" fontId="3" fillId="0" borderId="46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wrapText="1"/>
    </xf>
    <xf numFmtId="3" fontId="5" fillId="0" borderId="18" xfId="0" applyNumberFormat="1" applyFont="1" applyFill="1" applyBorder="1" applyAlignment="1">
      <alignment horizontal="center" wrapText="1"/>
    </xf>
    <xf numFmtId="49" fontId="4" fillId="0" borderId="13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center"/>
    </xf>
    <xf numFmtId="3" fontId="3" fillId="0" borderId="15" xfId="0" applyNumberFormat="1" applyFont="1" applyFill="1" applyBorder="1"/>
    <xf numFmtId="3" fontId="3" fillId="0" borderId="15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wrapText="1"/>
    </xf>
    <xf numFmtId="3" fontId="13" fillId="0" borderId="10" xfId="0" applyNumberFormat="1" applyFont="1" applyFill="1" applyBorder="1" applyAlignment="1">
      <alignment horizontal="center" wrapText="1"/>
    </xf>
    <xf numFmtId="3" fontId="13" fillId="0" borderId="14" xfId="0" applyNumberFormat="1" applyFont="1" applyFill="1" applyBorder="1" applyAlignment="1">
      <alignment horizontal="center" wrapText="1"/>
    </xf>
    <xf numFmtId="3" fontId="5" fillId="21" borderId="16" xfId="0" applyNumberFormat="1" applyFont="1" applyFill="1" applyBorder="1" applyAlignment="1">
      <alignment horizontal="center" vertical="center" wrapText="1"/>
    </xf>
    <xf numFmtId="3" fontId="5" fillId="21" borderId="46" xfId="0" applyNumberFormat="1" applyFont="1" applyFill="1" applyBorder="1" applyAlignment="1">
      <alignment horizontal="center" vertical="center" wrapText="1"/>
    </xf>
    <xf numFmtId="3" fontId="5" fillId="0" borderId="56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/>
    </xf>
    <xf numFmtId="0" fontId="5" fillId="5" borderId="50" xfId="0" applyFont="1" applyFill="1" applyBorder="1" applyAlignment="1">
      <alignment horizontal="center" wrapText="1"/>
    </xf>
    <xf numFmtId="0" fontId="5" fillId="5" borderId="51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32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 wrapText="1"/>
    </xf>
    <xf numFmtId="0" fontId="8" fillId="4" borderId="36" xfId="0" applyFont="1" applyFill="1" applyBorder="1" applyAlignment="1">
      <alignment horizontal="center" wrapText="1"/>
    </xf>
    <xf numFmtId="0" fontId="8" fillId="4" borderId="3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4" borderId="53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13" fillId="4" borderId="54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wrapText="1"/>
    </xf>
    <xf numFmtId="0" fontId="15" fillId="9" borderId="32" xfId="0" applyFont="1" applyFill="1" applyBorder="1" applyAlignment="1">
      <alignment horizontal="center" wrapText="1"/>
    </xf>
    <xf numFmtId="0" fontId="15" fillId="9" borderId="33" xfId="0" applyFont="1" applyFill="1" applyBorder="1" applyAlignment="1">
      <alignment horizont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0" fontId="14" fillId="20" borderId="32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vertical="center" wrapText="1"/>
    </xf>
    <xf numFmtId="0" fontId="8" fillId="10" borderId="60" xfId="0" applyFont="1" applyFill="1" applyBorder="1" applyAlignment="1">
      <alignment horizontal="center" vertical="center" wrapText="1"/>
    </xf>
    <xf numFmtId="0" fontId="8" fillId="10" borderId="5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14" fillId="20" borderId="35" xfId="0" applyFont="1" applyFill="1" applyBorder="1" applyAlignment="1">
      <alignment horizontal="center" vertical="center" wrapText="1"/>
    </xf>
    <xf numFmtId="0" fontId="14" fillId="20" borderId="36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13" fillId="21" borderId="20" xfId="0" applyFont="1" applyFill="1" applyBorder="1" applyAlignment="1">
      <alignment horizontal="center" vertical="center" wrapText="1"/>
    </xf>
    <xf numFmtId="0" fontId="13" fillId="21" borderId="2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41" xfId="0" applyFont="1" applyFill="1" applyBorder="1" applyAlignment="1">
      <alignment horizontal="center" vertical="center" wrapText="1"/>
    </xf>
    <xf numFmtId="0" fontId="13" fillId="21" borderId="4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13" fillId="12" borderId="26" xfId="0" applyFont="1" applyFill="1" applyBorder="1" applyAlignment="1">
      <alignment horizontal="center" vertical="center" wrapText="1"/>
    </xf>
    <xf numFmtId="0" fontId="13" fillId="12" borderId="61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8" fillId="14" borderId="60" xfId="0" applyFont="1" applyFill="1" applyBorder="1" applyAlignment="1">
      <alignment horizontal="center" vertical="center" wrapText="1"/>
    </xf>
    <xf numFmtId="0" fontId="8" fillId="14" borderId="59" xfId="0" applyFont="1" applyFill="1" applyBorder="1" applyAlignment="1">
      <alignment horizontal="center"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13" fillId="21" borderId="12" xfId="0" applyFont="1" applyFill="1" applyBorder="1" applyAlignment="1">
      <alignment horizontal="center" vertical="center" wrapText="1"/>
    </xf>
    <xf numFmtId="0" fontId="13" fillId="21" borderId="13" xfId="0" applyFont="1" applyFill="1" applyBorder="1" applyAlignment="1">
      <alignment horizontal="center" vertical="center" wrapText="1"/>
    </xf>
    <xf numFmtId="0" fontId="13" fillId="12" borderId="35" xfId="0" applyFont="1" applyFill="1" applyBorder="1" applyAlignment="1">
      <alignment horizontal="center" vertical="center" wrapText="1"/>
    </xf>
    <xf numFmtId="0" fontId="13" fillId="12" borderId="36" xfId="0" applyFont="1" applyFill="1" applyBorder="1" applyAlignment="1">
      <alignment horizontal="center" vertical="center" wrapText="1"/>
    </xf>
    <xf numFmtId="0" fontId="13" fillId="12" borderId="3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21" borderId="43" xfId="0" applyFont="1" applyFill="1" applyBorder="1" applyAlignment="1">
      <alignment horizontal="center" vertical="center" wrapText="1"/>
    </xf>
    <xf numFmtId="0" fontId="5" fillId="21" borderId="26" xfId="0" applyFont="1" applyFill="1" applyBorder="1" applyAlignment="1">
      <alignment horizontal="center" vertical="center" wrapText="1"/>
    </xf>
    <xf numFmtId="0" fontId="5" fillId="21" borderId="27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13" fillId="11" borderId="49" xfId="0" applyFont="1" applyFill="1" applyBorder="1" applyAlignment="1">
      <alignment horizontal="center" vertical="center" wrapText="1"/>
    </xf>
    <xf numFmtId="0" fontId="13" fillId="11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0" fontId="8" fillId="15" borderId="30" xfId="0" applyFont="1" applyFill="1" applyBorder="1" applyAlignment="1">
      <alignment horizontal="center" wrapText="1"/>
    </xf>
    <xf numFmtId="0" fontId="8" fillId="15" borderId="31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2" fillId="0" borderId="0" xfId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 applyBorder="1" applyAlignment="1">
      <alignment horizontal="center"/>
    </xf>
  </cellXfs>
  <cellStyles count="2">
    <cellStyle name="Normal" xfId="0" builtinId="0"/>
    <cellStyle name="Normal_Sheet1" xfId="1" xr:uid="{BDC96B62-BD58-4CC9-93A3-F61BF95A6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3"/>
  <sheetViews>
    <sheetView tabSelected="1" zoomScaleNormal="100" workbookViewId="0">
      <selection activeCell="H1" sqref="H1"/>
    </sheetView>
  </sheetViews>
  <sheetFormatPr defaultRowHeight="12.75" x14ac:dyDescent="0.2"/>
  <cols>
    <col min="1" max="1" width="40.7109375" style="3" customWidth="1"/>
    <col min="2" max="2" width="5.85546875" style="3" customWidth="1"/>
    <col min="3" max="3" width="7.85546875" style="3" customWidth="1"/>
    <col min="4" max="4" width="15.140625" style="3" customWidth="1"/>
    <col min="5" max="5" width="13.7109375" style="3" customWidth="1"/>
    <col min="6" max="6" width="14.140625" style="3" customWidth="1"/>
    <col min="7" max="7" width="14.7109375" style="3" customWidth="1"/>
    <col min="8" max="8" width="12.57031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2" width="17.85546875" style="3" customWidth="1"/>
    <col min="23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530" t="s">
        <v>408</v>
      </c>
      <c r="I1" s="530"/>
      <c r="K1" s="2"/>
    </row>
    <row r="2" spans="1:14" ht="27.75" customHeight="1" x14ac:dyDescent="0.2">
      <c r="A2" s="408" t="s">
        <v>292</v>
      </c>
      <c r="B2" s="408"/>
      <c r="C2" s="408"/>
      <c r="D2" s="408"/>
      <c r="E2" s="408"/>
      <c r="F2" s="408"/>
      <c r="G2" s="408"/>
      <c r="H2" s="408"/>
      <c r="I2" s="408"/>
      <c r="J2" s="408"/>
      <c r="K2" s="2"/>
    </row>
    <row r="3" spans="1:14" ht="18.75" customHeight="1" thickBot="1" x14ac:dyDescent="0.25">
      <c r="A3" s="409"/>
      <c r="B3" s="409"/>
      <c r="C3" s="409"/>
      <c r="D3" s="409"/>
      <c r="E3" s="409"/>
      <c r="F3" s="409"/>
      <c r="G3" s="409"/>
      <c r="H3" s="409"/>
      <c r="I3" s="409"/>
      <c r="J3" s="409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410" t="s">
        <v>291</v>
      </c>
      <c r="J5" s="411"/>
      <c r="K5" s="2"/>
    </row>
    <row r="6" spans="1:14" ht="62.25" customHeight="1" thickBot="1" x14ac:dyDescent="0.25">
      <c r="A6" s="5" t="s">
        <v>1</v>
      </c>
      <c r="B6" s="6" t="s">
        <v>2</v>
      </c>
      <c r="C6" s="7" t="s">
        <v>3</v>
      </c>
      <c r="D6" s="7" t="s">
        <v>293</v>
      </c>
      <c r="E6" s="7" t="s">
        <v>294</v>
      </c>
      <c r="F6" s="7" t="s">
        <v>4</v>
      </c>
      <c r="G6" s="8" t="s">
        <v>5</v>
      </c>
      <c r="H6" s="8" t="s">
        <v>6</v>
      </c>
      <c r="I6" s="8" t="s">
        <v>295</v>
      </c>
      <c r="J6" s="7" t="s">
        <v>296</v>
      </c>
      <c r="K6" s="2"/>
    </row>
    <row r="7" spans="1:14" ht="13.5" customHeight="1" thickBo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>
        <v>7</v>
      </c>
      <c r="H7" s="10">
        <v>8</v>
      </c>
      <c r="I7" s="11">
        <v>9</v>
      </c>
      <c r="J7" s="10">
        <v>10</v>
      </c>
      <c r="K7" s="2"/>
    </row>
    <row r="8" spans="1:14" ht="15" customHeight="1" thickBot="1" x14ac:dyDescent="0.25">
      <c r="A8" s="412" t="s">
        <v>7</v>
      </c>
      <c r="B8" s="413"/>
      <c r="C8" s="413"/>
      <c r="D8" s="413"/>
      <c r="E8" s="413"/>
      <c r="F8" s="413"/>
      <c r="G8" s="413"/>
      <c r="H8" s="413"/>
      <c r="I8" s="413"/>
      <c r="J8" s="414"/>
      <c r="K8" s="2"/>
    </row>
    <row r="9" spans="1:14" ht="15" x14ac:dyDescent="0.25">
      <c r="A9" s="12" t="s">
        <v>8</v>
      </c>
      <c r="B9" s="245" t="s">
        <v>9</v>
      </c>
      <c r="C9" s="246" t="s">
        <v>10</v>
      </c>
      <c r="D9" s="13">
        <v>60000</v>
      </c>
      <c r="E9" s="14">
        <v>60000</v>
      </c>
      <c r="F9" s="15">
        <f t="shared" ref="F9:F10" si="0">D9+G9+H9+I9+J9</f>
        <v>490000</v>
      </c>
      <c r="G9" s="247">
        <v>430000</v>
      </c>
      <c r="H9" s="14">
        <v>0</v>
      </c>
      <c r="I9" s="14">
        <v>0</v>
      </c>
      <c r="J9" s="16">
        <v>0</v>
      </c>
      <c r="K9" s="17">
        <f>D9-E9</f>
        <v>0</v>
      </c>
      <c r="N9" s="18">
        <f>E9+G9-F9+H9+I9+J9</f>
        <v>0</v>
      </c>
    </row>
    <row r="10" spans="1:14" ht="25.5" x14ac:dyDescent="0.25">
      <c r="A10" s="248" t="s">
        <v>11</v>
      </c>
      <c r="B10" s="249" t="s">
        <v>9</v>
      </c>
      <c r="C10" s="250" t="s">
        <v>10</v>
      </c>
      <c r="D10" s="20">
        <v>50000</v>
      </c>
      <c r="E10" s="21">
        <f t="shared" ref="E10" si="1">D10</f>
        <v>50000</v>
      </c>
      <c r="F10" s="22">
        <f t="shared" si="0"/>
        <v>140000</v>
      </c>
      <c r="G10" s="23">
        <v>90000</v>
      </c>
      <c r="H10" s="21">
        <v>0</v>
      </c>
      <c r="I10" s="21">
        <v>0</v>
      </c>
      <c r="J10" s="24">
        <v>0</v>
      </c>
      <c r="K10" s="17">
        <f t="shared" ref="K10:K76" si="2">D10-E10</f>
        <v>0</v>
      </c>
      <c r="N10" s="18"/>
    </row>
    <row r="11" spans="1:14" ht="38.25" x14ac:dyDescent="0.25">
      <c r="A11" s="248" t="s">
        <v>12</v>
      </c>
      <c r="B11" s="249" t="s">
        <v>9</v>
      </c>
      <c r="C11" s="250" t="s">
        <v>10</v>
      </c>
      <c r="D11" s="20">
        <v>60000</v>
      </c>
      <c r="E11" s="21">
        <f t="shared" ref="E11:E12" si="3">D11</f>
        <v>60000</v>
      </c>
      <c r="F11" s="22">
        <f t="shared" ref="F11:F12" si="4">D11+G11+H11+I11+J11</f>
        <v>60000</v>
      </c>
      <c r="G11" s="23">
        <v>0</v>
      </c>
      <c r="H11" s="21">
        <v>0</v>
      </c>
      <c r="I11" s="21">
        <v>0</v>
      </c>
      <c r="J11" s="24">
        <v>0</v>
      </c>
      <c r="K11" s="17"/>
      <c r="N11" s="18"/>
    </row>
    <row r="12" spans="1:14" ht="15.75" thickBot="1" x14ac:dyDescent="0.3">
      <c r="A12" s="252" t="s">
        <v>365</v>
      </c>
      <c r="B12" s="249" t="s">
        <v>9</v>
      </c>
      <c r="C12" s="250" t="s">
        <v>10</v>
      </c>
      <c r="D12" s="20">
        <v>160000</v>
      </c>
      <c r="E12" s="21">
        <f t="shared" si="3"/>
        <v>160000</v>
      </c>
      <c r="F12" s="22">
        <f t="shared" si="4"/>
        <v>160000</v>
      </c>
      <c r="G12" s="23">
        <v>0</v>
      </c>
      <c r="H12" s="21">
        <v>0</v>
      </c>
      <c r="I12" s="21">
        <v>0</v>
      </c>
      <c r="J12" s="24">
        <v>0</v>
      </c>
      <c r="K12" s="17"/>
      <c r="N12" s="18"/>
    </row>
    <row r="13" spans="1:14" ht="15.75" hidden="1" thickBot="1" x14ac:dyDescent="0.3">
      <c r="A13" s="242"/>
      <c r="B13" s="243"/>
      <c r="C13" s="244"/>
      <c r="D13" s="318"/>
      <c r="E13" s="320"/>
      <c r="F13" s="321"/>
      <c r="G13" s="241">
        <v>0</v>
      </c>
      <c r="H13" s="104">
        <v>0</v>
      </c>
      <c r="I13" s="104">
        <v>0</v>
      </c>
      <c r="J13" s="105">
        <v>0</v>
      </c>
      <c r="K13" s="17">
        <f t="shared" si="2"/>
        <v>0</v>
      </c>
      <c r="N13" s="18"/>
    </row>
    <row r="14" spans="1:14" ht="22.5" customHeight="1" thickBot="1" x14ac:dyDescent="0.3">
      <c r="A14" s="405" t="s">
        <v>13</v>
      </c>
      <c r="B14" s="406"/>
      <c r="C14" s="407"/>
      <c r="D14" s="319">
        <f>SUM(D9:D13)</f>
        <v>330000</v>
      </c>
      <c r="E14" s="319">
        <f>SUM(E9:E13)</f>
        <v>330000</v>
      </c>
      <c r="F14" s="319">
        <f>SUM(F9:F13)</f>
        <v>850000</v>
      </c>
      <c r="G14" s="319">
        <f>SUM(G9:G11)</f>
        <v>520000</v>
      </c>
      <c r="H14" s="25">
        <f>SUM(H9:H9)</f>
        <v>0</v>
      </c>
      <c r="I14" s="26">
        <f>SUM(I9:I9)</f>
        <v>0</v>
      </c>
      <c r="J14" s="27">
        <f>SUM(J9:J9)</f>
        <v>0</v>
      </c>
      <c r="K14" s="17">
        <f t="shared" si="2"/>
        <v>0</v>
      </c>
      <c r="N14" s="18">
        <f t="shared" ref="N14:N101" si="5">E14+G14-F14+H14+I14+J14</f>
        <v>0</v>
      </c>
    </row>
    <row r="15" spans="1:14" ht="15.75" thickBot="1" x14ac:dyDescent="0.3">
      <c r="A15" s="418" t="s">
        <v>14</v>
      </c>
      <c r="B15" s="419"/>
      <c r="C15" s="419"/>
      <c r="D15" s="419"/>
      <c r="E15" s="419"/>
      <c r="F15" s="419"/>
      <c r="G15" s="419"/>
      <c r="H15" s="419"/>
      <c r="I15" s="419"/>
      <c r="J15" s="420"/>
      <c r="K15" s="17">
        <f t="shared" si="2"/>
        <v>0</v>
      </c>
      <c r="N15" s="18"/>
    </row>
    <row r="16" spans="1:14" ht="15" x14ac:dyDescent="0.25">
      <c r="A16" s="253" t="s">
        <v>315</v>
      </c>
      <c r="B16" s="61" t="s">
        <v>9</v>
      </c>
      <c r="C16" s="61" t="s">
        <v>15</v>
      </c>
      <c r="D16" s="254">
        <v>94000</v>
      </c>
      <c r="E16" s="254">
        <f>D16</f>
        <v>94000</v>
      </c>
      <c r="F16" s="255">
        <f>E16+G16+H16+I16+J16</f>
        <v>94000</v>
      </c>
      <c r="G16" s="256">
        <v>0</v>
      </c>
      <c r="H16" s="254">
        <v>0</v>
      </c>
      <c r="I16" s="254">
        <v>0</v>
      </c>
      <c r="J16" s="254">
        <v>0</v>
      </c>
      <c r="K16" s="17"/>
      <c r="N16" s="18"/>
    </row>
    <row r="17" spans="1:14" ht="15" x14ac:dyDescent="0.25">
      <c r="A17" s="253" t="s">
        <v>316</v>
      </c>
      <c r="B17" s="61" t="s">
        <v>9</v>
      </c>
      <c r="C17" s="61" t="s">
        <v>15</v>
      </c>
      <c r="D17" s="254">
        <v>20000</v>
      </c>
      <c r="E17" s="254">
        <f>D17</f>
        <v>20000</v>
      </c>
      <c r="F17" s="255">
        <f>E17+G17+H17+I17+J17</f>
        <v>20000</v>
      </c>
      <c r="G17" s="256">
        <v>0</v>
      </c>
      <c r="H17" s="254">
        <v>0</v>
      </c>
      <c r="I17" s="254">
        <v>0</v>
      </c>
      <c r="J17" s="254">
        <v>0</v>
      </c>
      <c r="K17" s="17"/>
      <c r="N17" s="18"/>
    </row>
    <row r="18" spans="1:14" ht="15" x14ac:dyDescent="0.25">
      <c r="A18" s="257" t="s">
        <v>359</v>
      </c>
      <c r="B18" s="61" t="s">
        <v>9</v>
      </c>
      <c r="C18" s="61" t="s">
        <v>15</v>
      </c>
      <c r="D18" s="254">
        <v>92000</v>
      </c>
      <c r="E18" s="254">
        <f t="shared" ref="E18:E23" si="6">D18</f>
        <v>92000</v>
      </c>
      <c r="F18" s="255">
        <f t="shared" ref="F18:F23" si="7">E18+G18+H18+I18+J18</f>
        <v>92000</v>
      </c>
      <c r="G18" s="256">
        <v>0</v>
      </c>
      <c r="H18" s="254">
        <v>0</v>
      </c>
      <c r="I18" s="254">
        <v>0</v>
      </c>
      <c r="J18" s="254">
        <v>0</v>
      </c>
      <c r="K18" s="17"/>
      <c r="N18" s="18"/>
    </row>
    <row r="19" spans="1:14" ht="25.5" x14ac:dyDescent="0.25">
      <c r="A19" s="258" t="s">
        <v>393</v>
      </c>
      <c r="B19" s="61" t="s">
        <v>9</v>
      </c>
      <c r="C19" s="61" t="s">
        <v>15</v>
      </c>
      <c r="D19" s="254">
        <v>12000</v>
      </c>
      <c r="E19" s="254">
        <f t="shared" si="6"/>
        <v>12000</v>
      </c>
      <c r="F19" s="255">
        <f t="shared" si="7"/>
        <v>12000</v>
      </c>
      <c r="G19" s="256">
        <v>0</v>
      </c>
      <c r="H19" s="254">
        <v>0</v>
      </c>
      <c r="I19" s="254">
        <v>0</v>
      </c>
      <c r="J19" s="254">
        <v>0</v>
      </c>
      <c r="K19" s="17"/>
      <c r="N19" s="18"/>
    </row>
    <row r="20" spans="1:14" ht="15" x14ac:dyDescent="0.25">
      <c r="A20" s="257" t="s">
        <v>360</v>
      </c>
      <c r="B20" s="61" t="s">
        <v>9</v>
      </c>
      <c r="C20" s="61" t="s">
        <v>15</v>
      </c>
      <c r="D20" s="254">
        <v>6600</v>
      </c>
      <c r="E20" s="254">
        <f t="shared" si="6"/>
        <v>6600</v>
      </c>
      <c r="F20" s="255">
        <f t="shared" si="7"/>
        <v>6600</v>
      </c>
      <c r="G20" s="256">
        <v>0</v>
      </c>
      <c r="H20" s="254">
        <v>0</v>
      </c>
      <c r="I20" s="254">
        <v>0</v>
      </c>
      <c r="J20" s="254">
        <v>0</v>
      </c>
      <c r="K20" s="17"/>
      <c r="N20" s="18"/>
    </row>
    <row r="21" spans="1:14" ht="15" x14ac:dyDescent="0.25">
      <c r="A21" s="257" t="s">
        <v>361</v>
      </c>
      <c r="B21" s="61" t="s">
        <v>9</v>
      </c>
      <c r="C21" s="61" t="s">
        <v>15</v>
      </c>
      <c r="D21" s="254">
        <v>7000</v>
      </c>
      <c r="E21" s="254">
        <f t="shared" si="6"/>
        <v>7000</v>
      </c>
      <c r="F21" s="255">
        <f t="shared" si="7"/>
        <v>7000</v>
      </c>
      <c r="G21" s="256">
        <v>0</v>
      </c>
      <c r="H21" s="254">
        <v>0</v>
      </c>
      <c r="I21" s="254">
        <v>0</v>
      </c>
      <c r="J21" s="254">
        <v>0</v>
      </c>
      <c r="K21" s="17"/>
      <c r="N21" s="18"/>
    </row>
    <row r="22" spans="1:14" ht="15" x14ac:dyDescent="0.25">
      <c r="A22" s="257" t="s">
        <v>362</v>
      </c>
      <c r="B22" s="61" t="s">
        <v>9</v>
      </c>
      <c r="C22" s="61" t="s">
        <v>15</v>
      </c>
      <c r="D22" s="254">
        <v>120000</v>
      </c>
      <c r="E22" s="254">
        <f t="shared" si="6"/>
        <v>120000</v>
      </c>
      <c r="F22" s="255">
        <f t="shared" si="7"/>
        <v>120000</v>
      </c>
      <c r="G22" s="256">
        <v>0</v>
      </c>
      <c r="H22" s="254">
        <v>0</v>
      </c>
      <c r="I22" s="254">
        <v>0</v>
      </c>
      <c r="J22" s="254">
        <v>0</v>
      </c>
      <c r="K22" s="17"/>
      <c r="N22" s="18"/>
    </row>
    <row r="23" spans="1:14" ht="15" x14ac:dyDescent="0.25">
      <c r="A23" s="257" t="s">
        <v>363</v>
      </c>
      <c r="B23" s="61" t="s">
        <v>9</v>
      </c>
      <c r="C23" s="61" t="s">
        <v>15</v>
      </c>
      <c r="D23" s="254">
        <v>8000</v>
      </c>
      <c r="E23" s="254">
        <f t="shared" si="6"/>
        <v>8000</v>
      </c>
      <c r="F23" s="255">
        <f t="shared" si="7"/>
        <v>8000</v>
      </c>
      <c r="G23" s="256">
        <v>0</v>
      </c>
      <c r="H23" s="254">
        <v>0</v>
      </c>
      <c r="I23" s="254">
        <v>0</v>
      </c>
      <c r="J23" s="254">
        <v>0</v>
      </c>
      <c r="K23" s="17"/>
      <c r="N23" s="18"/>
    </row>
    <row r="24" spans="1:14" ht="15.75" thickBot="1" x14ac:dyDescent="0.3">
      <c r="A24" s="257" t="s">
        <v>364</v>
      </c>
      <c r="B24" s="61" t="s">
        <v>9</v>
      </c>
      <c r="C24" s="61" t="s">
        <v>15</v>
      </c>
      <c r="D24" s="254">
        <v>6000</v>
      </c>
      <c r="E24" s="254">
        <f>D24</f>
        <v>6000</v>
      </c>
      <c r="F24" s="255">
        <f>E24+G24+H24+I24+J24</f>
        <v>6000</v>
      </c>
      <c r="G24" s="256">
        <v>0</v>
      </c>
      <c r="H24" s="254">
        <v>0</v>
      </c>
      <c r="I24" s="254">
        <v>0</v>
      </c>
      <c r="J24" s="254">
        <v>0</v>
      </c>
      <c r="K24" s="17"/>
      <c r="N24" s="18"/>
    </row>
    <row r="25" spans="1:14" ht="22.5" customHeight="1" thickBot="1" x14ac:dyDescent="0.3">
      <c r="A25" s="421" t="s">
        <v>16</v>
      </c>
      <c r="B25" s="422"/>
      <c r="C25" s="423"/>
      <c r="D25" s="30">
        <f t="shared" ref="D25:J25" si="8">SUM(D16:D24)</f>
        <v>365600</v>
      </c>
      <c r="E25" s="30">
        <f t="shared" si="8"/>
        <v>365600</v>
      </c>
      <c r="F25" s="31">
        <f t="shared" si="8"/>
        <v>365600</v>
      </c>
      <c r="G25" s="215">
        <f t="shared" si="8"/>
        <v>0</v>
      </c>
      <c r="H25" s="30">
        <f t="shared" si="8"/>
        <v>0</v>
      </c>
      <c r="I25" s="30">
        <f t="shared" si="8"/>
        <v>0</v>
      </c>
      <c r="J25" s="31">
        <f t="shared" si="8"/>
        <v>0</v>
      </c>
      <c r="K25" s="17">
        <f t="shared" si="2"/>
        <v>0</v>
      </c>
      <c r="N25" s="18"/>
    </row>
    <row r="26" spans="1:14" ht="15" thickBot="1" x14ac:dyDescent="0.25">
      <c r="A26" s="424" t="s">
        <v>17</v>
      </c>
      <c r="B26" s="425"/>
      <c r="C26" s="425"/>
      <c r="D26" s="425"/>
      <c r="E26" s="425"/>
      <c r="F26" s="425"/>
      <c r="G26" s="425"/>
      <c r="H26" s="425"/>
      <c r="I26" s="425"/>
      <c r="J26" s="426"/>
      <c r="K26" s="17">
        <f t="shared" si="2"/>
        <v>0</v>
      </c>
      <c r="N26" s="18">
        <f t="shared" si="5"/>
        <v>0</v>
      </c>
    </row>
    <row r="27" spans="1:14" ht="26.25" x14ac:dyDescent="0.25">
      <c r="A27" s="28" t="s">
        <v>18</v>
      </c>
      <c r="B27" s="32" t="s">
        <v>9</v>
      </c>
      <c r="C27" s="29" t="s">
        <v>19</v>
      </c>
      <c r="D27" s="33">
        <v>1000</v>
      </c>
      <c r="E27" s="33">
        <f t="shared" ref="E27:E55" si="9">D27</f>
        <v>1000</v>
      </c>
      <c r="F27" s="34">
        <f>D27+G27+H27+I27+J27</f>
        <v>130000</v>
      </c>
      <c r="G27" s="19">
        <v>129000</v>
      </c>
      <c r="H27" s="21">
        <v>0</v>
      </c>
      <c r="I27" s="21">
        <v>0</v>
      </c>
      <c r="J27" s="24">
        <v>0</v>
      </c>
      <c r="K27" s="17">
        <f t="shared" si="2"/>
        <v>0</v>
      </c>
      <c r="N27" s="18">
        <f t="shared" si="5"/>
        <v>0</v>
      </c>
    </row>
    <row r="28" spans="1:14" ht="26.25" x14ac:dyDescent="0.25">
      <c r="A28" s="28" t="s">
        <v>20</v>
      </c>
      <c r="B28" s="32" t="s">
        <v>9</v>
      </c>
      <c r="C28" s="29" t="s">
        <v>19</v>
      </c>
      <c r="D28" s="33">
        <v>2718692</v>
      </c>
      <c r="E28" s="33">
        <f t="shared" si="9"/>
        <v>2718692</v>
      </c>
      <c r="F28" s="34">
        <f>D28+G28+H28+I28+J28</f>
        <v>2718692</v>
      </c>
      <c r="G28" s="19">
        <v>0</v>
      </c>
      <c r="H28" s="21">
        <v>0</v>
      </c>
      <c r="I28" s="21">
        <v>0</v>
      </c>
      <c r="J28" s="24">
        <v>0</v>
      </c>
      <c r="K28" s="17">
        <f t="shared" si="2"/>
        <v>0</v>
      </c>
      <c r="N28" s="18">
        <f t="shared" si="5"/>
        <v>0</v>
      </c>
    </row>
    <row r="29" spans="1:14" ht="39" x14ac:dyDescent="0.25">
      <c r="A29" s="35" t="s">
        <v>21</v>
      </c>
      <c r="B29" s="32" t="s">
        <v>9</v>
      </c>
      <c r="C29" s="29" t="s">
        <v>19</v>
      </c>
      <c r="D29" s="36">
        <v>15000</v>
      </c>
      <c r="E29" s="33">
        <f t="shared" si="9"/>
        <v>15000</v>
      </c>
      <c r="F29" s="34">
        <f t="shared" ref="F29:F55" si="10">D29+G29+H29+I29+J29</f>
        <v>15000</v>
      </c>
      <c r="G29" s="19">
        <v>0</v>
      </c>
      <c r="H29" s="21">
        <v>0</v>
      </c>
      <c r="I29" s="21">
        <v>0</v>
      </c>
      <c r="J29" s="24">
        <v>0</v>
      </c>
      <c r="K29" s="17">
        <f t="shared" si="2"/>
        <v>0</v>
      </c>
      <c r="N29" s="18">
        <f t="shared" si="5"/>
        <v>0</v>
      </c>
    </row>
    <row r="30" spans="1:14" ht="26.25" x14ac:dyDescent="0.25">
      <c r="A30" s="35" t="s">
        <v>394</v>
      </c>
      <c r="B30" s="32" t="s">
        <v>9</v>
      </c>
      <c r="C30" s="29" t="s">
        <v>19</v>
      </c>
      <c r="D30" s="259">
        <v>1000</v>
      </c>
      <c r="E30" s="33">
        <f t="shared" si="9"/>
        <v>1000</v>
      </c>
      <c r="F30" s="34">
        <f t="shared" si="10"/>
        <v>90000</v>
      </c>
      <c r="G30" s="19">
        <v>89000</v>
      </c>
      <c r="H30" s="21">
        <v>0</v>
      </c>
      <c r="I30" s="21">
        <v>0</v>
      </c>
      <c r="J30" s="24">
        <v>0</v>
      </c>
      <c r="K30" s="17"/>
      <c r="N30" s="18"/>
    </row>
    <row r="31" spans="1:14" ht="26.25" x14ac:dyDescent="0.25">
      <c r="A31" s="35" t="s">
        <v>395</v>
      </c>
      <c r="B31" s="32" t="s">
        <v>9</v>
      </c>
      <c r="C31" s="29" t="s">
        <v>19</v>
      </c>
      <c r="D31" s="259">
        <v>57000</v>
      </c>
      <c r="E31" s="33">
        <f t="shared" si="9"/>
        <v>57000</v>
      </c>
      <c r="F31" s="34">
        <v>57000</v>
      </c>
      <c r="G31" s="19">
        <v>0</v>
      </c>
      <c r="H31" s="21">
        <v>0</v>
      </c>
      <c r="I31" s="21">
        <v>0</v>
      </c>
      <c r="J31" s="24">
        <v>0</v>
      </c>
      <c r="K31" s="17"/>
      <c r="N31" s="18"/>
    </row>
    <row r="32" spans="1:14" ht="26.25" x14ac:dyDescent="0.25">
      <c r="A32" s="35" t="s">
        <v>354</v>
      </c>
      <c r="B32" s="32" t="s">
        <v>9</v>
      </c>
      <c r="C32" s="29" t="s">
        <v>19</v>
      </c>
      <c r="D32" s="259">
        <v>1000</v>
      </c>
      <c r="E32" s="33">
        <f t="shared" si="9"/>
        <v>1000</v>
      </c>
      <c r="F32" s="34">
        <f t="shared" si="10"/>
        <v>9417100</v>
      </c>
      <c r="G32" s="19">
        <v>9416100</v>
      </c>
      <c r="H32" s="21">
        <v>0</v>
      </c>
      <c r="I32" s="21">
        <v>0</v>
      </c>
      <c r="J32" s="24">
        <v>0</v>
      </c>
      <c r="K32" s="17"/>
      <c r="N32" s="18"/>
    </row>
    <row r="33" spans="1:14" ht="26.25" x14ac:dyDescent="0.25">
      <c r="A33" s="35" t="s">
        <v>23</v>
      </c>
      <c r="B33" s="32" t="s">
        <v>9</v>
      </c>
      <c r="C33" s="29" t="s">
        <v>19</v>
      </c>
      <c r="D33" s="259">
        <v>267100</v>
      </c>
      <c r="E33" s="33">
        <f t="shared" si="9"/>
        <v>267100</v>
      </c>
      <c r="F33" s="34">
        <f t="shared" si="10"/>
        <v>267100</v>
      </c>
      <c r="G33" s="19">
        <v>0</v>
      </c>
      <c r="H33" s="21">
        <v>0</v>
      </c>
      <c r="I33" s="21">
        <v>0</v>
      </c>
      <c r="J33" s="24">
        <v>0</v>
      </c>
      <c r="K33" s="17"/>
      <c r="N33" s="18"/>
    </row>
    <row r="34" spans="1:14" ht="26.25" x14ac:dyDescent="0.25">
      <c r="A34" s="35" t="s">
        <v>22</v>
      </c>
      <c r="B34" s="32" t="s">
        <v>9</v>
      </c>
      <c r="C34" s="29" t="s">
        <v>19</v>
      </c>
      <c r="D34" s="36">
        <v>75000</v>
      </c>
      <c r="E34" s="33">
        <f t="shared" si="9"/>
        <v>75000</v>
      </c>
      <c r="F34" s="34">
        <f t="shared" si="10"/>
        <v>75000</v>
      </c>
      <c r="G34" s="19">
        <v>0</v>
      </c>
      <c r="H34" s="21">
        <v>0</v>
      </c>
      <c r="I34" s="21">
        <v>0</v>
      </c>
      <c r="J34" s="24">
        <v>0</v>
      </c>
      <c r="K34" s="17">
        <f t="shared" si="2"/>
        <v>0</v>
      </c>
      <c r="N34" s="18">
        <f t="shared" si="5"/>
        <v>0</v>
      </c>
    </row>
    <row r="35" spans="1:14" ht="26.25" x14ac:dyDescent="0.25">
      <c r="A35" s="35" t="s">
        <v>403</v>
      </c>
      <c r="B35" s="32" t="s">
        <v>9</v>
      </c>
      <c r="C35" s="29" t="s">
        <v>19</v>
      </c>
      <c r="D35" s="36">
        <v>28500</v>
      </c>
      <c r="E35" s="33">
        <f t="shared" si="9"/>
        <v>28500</v>
      </c>
      <c r="F35" s="34">
        <f t="shared" si="10"/>
        <v>28500</v>
      </c>
      <c r="G35" s="19"/>
      <c r="H35" s="21"/>
      <c r="I35" s="21"/>
      <c r="J35" s="24"/>
      <c r="K35" s="17"/>
      <c r="N35" s="18"/>
    </row>
    <row r="36" spans="1:14" ht="26.25" x14ac:dyDescent="0.25">
      <c r="A36" s="35" t="s">
        <v>24</v>
      </c>
      <c r="B36" s="32" t="s">
        <v>9</v>
      </c>
      <c r="C36" s="29" t="s">
        <v>19</v>
      </c>
      <c r="D36" s="36">
        <v>0</v>
      </c>
      <c r="E36" s="33">
        <f t="shared" si="9"/>
        <v>0</v>
      </c>
      <c r="F36" s="34">
        <f t="shared" si="10"/>
        <v>139000</v>
      </c>
      <c r="G36" s="19">
        <v>139000</v>
      </c>
      <c r="H36" s="21">
        <v>0</v>
      </c>
      <c r="I36" s="21">
        <v>0</v>
      </c>
      <c r="J36" s="24">
        <v>0</v>
      </c>
      <c r="K36" s="17">
        <f t="shared" si="2"/>
        <v>0</v>
      </c>
      <c r="N36" s="18">
        <f t="shared" si="5"/>
        <v>0</v>
      </c>
    </row>
    <row r="37" spans="1:14" ht="44.25" customHeight="1" x14ac:dyDescent="0.25">
      <c r="A37" s="35" t="s">
        <v>355</v>
      </c>
      <c r="B37" s="146" t="s">
        <v>9</v>
      </c>
      <c r="C37" s="29" t="s">
        <v>19</v>
      </c>
      <c r="D37" s="36">
        <v>1000</v>
      </c>
      <c r="E37" s="33">
        <f t="shared" si="9"/>
        <v>1000</v>
      </c>
      <c r="F37" s="34">
        <f t="shared" si="10"/>
        <v>128000</v>
      </c>
      <c r="G37" s="19">
        <v>127000</v>
      </c>
      <c r="H37" s="21">
        <v>0</v>
      </c>
      <c r="I37" s="21">
        <v>0</v>
      </c>
      <c r="J37" s="24">
        <v>0</v>
      </c>
      <c r="K37" s="17"/>
      <c r="N37" s="18"/>
    </row>
    <row r="38" spans="1:14" ht="42" customHeight="1" x14ac:dyDescent="0.25">
      <c r="A38" s="35" t="s">
        <v>356</v>
      </c>
      <c r="B38" s="146" t="s">
        <v>9</v>
      </c>
      <c r="C38" s="29" t="s">
        <v>19</v>
      </c>
      <c r="D38" s="36">
        <v>1000</v>
      </c>
      <c r="E38" s="33">
        <f t="shared" si="9"/>
        <v>1000</v>
      </c>
      <c r="F38" s="34">
        <f t="shared" si="10"/>
        <v>127000</v>
      </c>
      <c r="G38" s="19">
        <v>126000</v>
      </c>
      <c r="H38" s="21">
        <v>0</v>
      </c>
      <c r="I38" s="21">
        <v>0</v>
      </c>
      <c r="J38" s="24">
        <v>0</v>
      </c>
      <c r="K38" s="17"/>
      <c r="N38" s="18"/>
    </row>
    <row r="39" spans="1:14" ht="39" x14ac:dyDescent="0.25">
      <c r="A39" s="35" t="s">
        <v>331</v>
      </c>
      <c r="B39" s="146" t="s">
        <v>9</v>
      </c>
      <c r="C39" s="29" t="s">
        <v>19</v>
      </c>
      <c r="D39" s="36">
        <v>3570</v>
      </c>
      <c r="E39" s="33">
        <f t="shared" si="9"/>
        <v>3570</v>
      </c>
      <c r="F39" s="34">
        <f t="shared" si="10"/>
        <v>3570</v>
      </c>
      <c r="G39" s="19">
        <v>0</v>
      </c>
      <c r="H39" s="21">
        <v>0</v>
      </c>
      <c r="I39" s="21">
        <v>0</v>
      </c>
      <c r="J39" s="24">
        <v>0</v>
      </c>
      <c r="K39" s="17"/>
      <c r="N39" s="18"/>
    </row>
    <row r="40" spans="1:14" ht="39" x14ac:dyDescent="0.25">
      <c r="A40" s="35" t="s">
        <v>334</v>
      </c>
      <c r="B40" s="146" t="s">
        <v>9</v>
      </c>
      <c r="C40" s="29" t="s">
        <v>19</v>
      </c>
      <c r="D40" s="36">
        <v>25200</v>
      </c>
      <c r="E40" s="33">
        <f t="shared" si="9"/>
        <v>25200</v>
      </c>
      <c r="F40" s="34">
        <f t="shared" si="10"/>
        <v>25200</v>
      </c>
      <c r="G40" s="19">
        <v>0</v>
      </c>
      <c r="H40" s="21">
        <v>0</v>
      </c>
      <c r="I40" s="21">
        <v>0</v>
      </c>
      <c r="J40" s="24">
        <v>0</v>
      </c>
      <c r="K40" s="17"/>
      <c r="N40" s="18"/>
    </row>
    <row r="41" spans="1:14" ht="38.25" x14ac:dyDescent="0.25">
      <c r="A41" s="258" t="s">
        <v>368</v>
      </c>
      <c r="B41" s="146" t="s">
        <v>9</v>
      </c>
      <c r="C41" s="29" t="s">
        <v>19</v>
      </c>
      <c r="D41" s="36">
        <v>16700</v>
      </c>
      <c r="E41" s="33">
        <f t="shared" si="9"/>
        <v>16700</v>
      </c>
      <c r="F41" s="34">
        <f t="shared" si="10"/>
        <v>16700</v>
      </c>
      <c r="G41" s="19">
        <v>0</v>
      </c>
      <c r="H41" s="21">
        <v>0</v>
      </c>
      <c r="I41" s="21">
        <v>0</v>
      </c>
      <c r="J41" s="24">
        <v>0</v>
      </c>
      <c r="K41" s="17"/>
      <c r="N41" s="18"/>
    </row>
    <row r="42" spans="1:14" ht="38.25" x14ac:dyDescent="0.25">
      <c r="A42" s="258" t="s">
        <v>369</v>
      </c>
      <c r="B42" s="146" t="s">
        <v>9</v>
      </c>
      <c r="C42" s="29" t="s">
        <v>19</v>
      </c>
      <c r="D42" s="36">
        <v>16700</v>
      </c>
      <c r="E42" s="33">
        <f t="shared" si="9"/>
        <v>16700</v>
      </c>
      <c r="F42" s="34">
        <f t="shared" si="10"/>
        <v>16700</v>
      </c>
      <c r="G42" s="19">
        <v>0</v>
      </c>
      <c r="H42" s="21">
        <v>0</v>
      </c>
      <c r="I42" s="21">
        <v>0</v>
      </c>
      <c r="J42" s="24">
        <v>0</v>
      </c>
      <c r="K42" s="17"/>
      <c r="N42" s="18"/>
    </row>
    <row r="43" spans="1:14" ht="38.25" x14ac:dyDescent="0.25">
      <c r="A43" s="258" t="s">
        <v>370</v>
      </c>
      <c r="B43" s="146" t="s">
        <v>9</v>
      </c>
      <c r="C43" s="29" t="s">
        <v>19</v>
      </c>
      <c r="D43" s="36">
        <v>16700</v>
      </c>
      <c r="E43" s="33">
        <f t="shared" si="9"/>
        <v>16700</v>
      </c>
      <c r="F43" s="34">
        <f t="shared" si="10"/>
        <v>16700</v>
      </c>
      <c r="G43" s="19">
        <v>0</v>
      </c>
      <c r="H43" s="21">
        <v>0</v>
      </c>
      <c r="I43" s="21">
        <v>0</v>
      </c>
      <c r="J43" s="24">
        <v>0</v>
      </c>
      <c r="K43" s="17"/>
      <c r="N43" s="18"/>
    </row>
    <row r="44" spans="1:14" ht="38.25" x14ac:dyDescent="0.25">
      <c r="A44" s="258" t="s">
        <v>371</v>
      </c>
      <c r="B44" s="146" t="s">
        <v>9</v>
      </c>
      <c r="C44" s="29" t="s">
        <v>19</v>
      </c>
      <c r="D44" s="36">
        <v>16700</v>
      </c>
      <c r="E44" s="33">
        <f t="shared" si="9"/>
        <v>16700</v>
      </c>
      <c r="F44" s="34">
        <f t="shared" si="10"/>
        <v>16700</v>
      </c>
      <c r="G44" s="19">
        <v>0</v>
      </c>
      <c r="H44" s="21">
        <v>0</v>
      </c>
      <c r="I44" s="21">
        <v>0</v>
      </c>
      <c r="J44" s="24">
        <v>0</v>
      </c>
      <c r="K44" s="17"/>
      <c r="N44" s="18"/>
    </row>
    <row r="45" spans="1:14" ht="26.25" x14ac:dyDescent="0.25">
      <c r="A45" s="35" t="s">
        <v>335</v>
      </c>
      <c r="B45" s="146" t="s">
        <v>9</v>
      </c>
      <c r="C45" s="29" t="s">
        <v>19</v>
      </c>
      <c r="D45" s="36">
        <v>254354</v>
      </c>
      <c r="E45" s="33">
        <f t="shared" si="9"/>
        <v>254354</v>
      </c>
      <c r="F45" s="34">
        <f t="shared" si="10"/>
        <v>254354</v>
      </c>
      <c r="G45" s="19">
        <v>0</v>
      </c>
      <c r="H45" s="21">
        <v>0</v>
      </c>
      <c r="I45" s="21">
        <v>0</v>
      </c>
      <c r="J45" s="24">
        <v>0</v>
      </c>
      <c r="K45" s="17"/>
      <c r="N45" s="18"/>
    </row>
    <row r="46" spans="1:14" ht="26.25" x14ac:dyDescent="0.25">
      <c r="A46" s="35" t="s">
        <v>336</v>
      </c>
      <c r="B46" s="146" t="s">
        <v>9</v>
      </c>
      <c r="C46" s="29" t="s">
        <v>19</v>
      </c>
      <c r="D46" s="36">
        <v>4085</v>
      </c>
      <c r="E46" s="33">
        <f t="shared" si="9"/>
        <v>4085</v>
      </c>
      <c r="F46" s="34">
        <f t="shared" si="10"/>
        <v>4085</v>
      </c>
      <c r="G46" s="19">
        <v>0</v>
      </c>
      <c r="H46" s="21">
        <v>0</v>
      </c>
      <c r="I46" s="21">
        <v>0</v>
      </c>
      <c r="J46" s="24">
        <v>0</v>
      </c>
      <c r="K46" s="17"/>
      <c r="N46" s="18"/>
    </row>
    <row r="47" spans="1:14" ht="26.25" x14ac:dyDescent="0.25">
      <c r="A47" s="35" t="s">
        <v>337</v>
      </c>
      <c r="B47" s="146" t="s">
        <v>9</v>
      </c>
      <c r="C47" s="29" t="s">
        <v>19</v>
      </c>
      <c r="D47" s="36">
        <v>150000</v>
      </c>
      <c r="E47" s="33">
        <f t="shared" si="9"/>
        <v>150000</v>
      </c>
      <c r="F47" s="34">
        <f t="shared" si="10"/>
        <v>150000</v>
      </c>
      <c r="G47" s="19">
        <v>0</v>
      </c>
      <c r="H47" s="21">
        <v>0</v>
      </c>
      <c r="I47" s="21">
        <v>0</v>
      </c>
      <c r="J47" s="24">
        <v>0</v>
      </c>
      <c r="K47" s="17"/>
      <c r="N47" s="18"/>
    </row>
    <row r="48" spans="1:14" ht="25.5" x14ac:dyDescent="0.25">
      <c r="A48" s="260" t="s">
        <v>338</v>
      </c>
      <c r="B48" s="146" t="s">
        <v>9</v>
      </c>
      <c r="C48" s="29" t="s">
        <v>19</v>
      </c>
      <c r="D48" s="36">
        <v>11500</v>
      </c>
      <c r="E48" s="33">
        <f t="shared" si="9"/>
        <v>11500</v>
      </c>
      <c r="F48" s="34">
        <f t="shared" si="10"/>
        <v>11500</v>
      </c>
      <c r="G48" s="19">
        <v>0</v>
      </c>
      <c r="H48" s="21">
        <v>0</v>
      </c>
      <c r="I48" s="21">
        <v>0</v>
      </c>
      <c r="J48" s="24">
        <v>0</v>
      </c>
      <c r="K48" s="17"/>
      <c r="N48" s="18"/>
    </row>
    <row r="49" spans="1:14" ht="25.5" x14ac:dyDescent="0.25">
      <c r="A49" s="260" t="s">
        <v>339</v>
      </c>
      <c r="B49" s="146" t="s">
        <v>9</v>
      </c>
      <c r="C49" s="29" t="s">
        <v>19</v>
      </c>
      <c r="D49" s="36">
        <v>37000</v>
      </c>
      <c r="E49" s="33">
        <f t="shared" si="9"/>
        <v>37000</v>
      </c>
      <c r="F49" s="34">
        <f t="shared" si="10"/>
        <v>37000</v>
      </c>
      <c r="G49" s="19">
        <v>0</v>
      </c>
      <c r="H49" s="21">
        <v>0</v>
      </c>
      <c r="I49" s="21">
        <v>0</v>
      </c>
      <c r="J49" s="24">
        <v>0</v>
      </c>
      <c r="K49" s="17"/>
      <c r="N49" s="18"/>
    </row>
    <row r="50" spans="1:14" ht="25.5" x14ac:dyDescent="0.25">
      <c r="A50" s="260" t="s">
        <v>340</v>
      </c>
      <c r="B50" s="146" t="s">
        <v>9</v>
      </c>
      <c r="C50" s="29" t="s">
        <v>19</v>
      </c>
      <c r="D50" s="20">
        <v>11230</v>
      </c>
      <c r="E50" s="33">
        <f t="shared" si="9"/>
        <v>11230</v>
      </c>
      <c r="F50" s="34">
        <f t="shared" si="10"/>
        <v>11230</v>
      </c>
      <c r="G50" s="19">
        <v>0</v>
      </c>
      <c r="H50" s="21">
        <v>0</v>
      </c>
      <c r="I50" s="21">
        <v>0</v>
      </c>
      <c r="J50" s="24">
        <v>0</v>
      </c>
      <c r="K50" s="17">
        <f t="shared" si="2"/>
        <v>0</v>
      </c>
      <c r="N50" s="18"/>
    </row>
    <row r="51" spans="1:14" ht="25.5" x14ac:dyDescent="0.25">
      <c r="A51" s="260" t="s">
        <v>341</v>
      </c>
      <c r="B51" s="146" t="s">
        <v>9</v>
      </c>
      <c r="C51" s="29" t="s">
        <v>19</v>
      </c>
      <c r="D51" s="20">
        <v>8970</v>
      </c>
      <c r="E51" s="33">
        <f t="shared" si="9"/>
        <v>8970</v>
      </c>
      <c r="F51" s="34">
        <f t="shared" si="10"/>
        <v>8970</v>
      </c>
      <c r="G51" s="19">
        <v>0</v>
      </c>
      <c r="H51" s="21">
        <v>0</v>
      </c>
      <c r="I51" s="21">
        <v>0</v>
      </c>
      <c r="J51" s="24">
        <v>0</v>
      </c>
      <c r="K51" s="17">
        <f t="shared" si="2"/>
        <v>0</v>
      </c>
      <c r="N51" s="18"/>
    </row>
    <row r="52" spans="1:14" ht="25.5" x14ac:dyDescent="0.25">
      <c r="A52" s="260" t="s">
        <v>342</v>
      </c>
      <c r="B52" s="146" t="s">
        <v>9</v>
      </c>
      <c r="C52" s="29" t="s">
        <v>19</v>
      </c>
      <c r="D52" s="20">
        <v>2800</v>
      </c>
      <c r="E52" s="33">
        <f t="shared" si="9"/>
        <v>2800</v>
      </c>
      <c r="F52" s="34">
        <f t="shared" si="10"/>
        <v>2800</v>
      </c>
      <c r="G52" s="19">
        <v>0</v>
      </c>
      <c r="H52" s="21">
        <v>0</v>
      </c>
      <c r="I52" s="21">
        <v>0</v>
      </c>
      <c r="J52" s="24">
        <v>0</v>
      </c>
      <c r="K52" s="17"/>
      <c r="N52" s="18"/>
    </row>
    <row r="53" spans="1:14" ht="25.5" x14ac:dyDescent="0.25">
      <c r="A53" s="260" t="s">
        <v>343</v>
      </c>
      <c r="B53" s="146" t="s">
        <v>9</v>
      </c>
      <c r="C53" s="29" t="s">
        <v>19</v>
      </c>
      <c r="D53" s="20">
        <v>250000</v>
      </c>
      <c r="E53" s="33">
        <f t="shared" si="9"/>
        <v>250000</v>
      </c>
      <c r="F53" s="34">
        <f t="shared" si="10"/>
        <v>250000</v>
      </c>
      <c r="G53" s="19">
        <v>0</v>
      </c>
      <c r="H53" s="21">
        <v>0</v>
      </c>
      <c r="I53" s="21">
        <v>0</v>
      </c>
      <c r="J53" s="24">
        <v>0</v>
      </c>
      <c r="K53" s="17"/>
      <c r="N53" s="18"/>
    </row>
    <row r="54" spans="1:14" ht="25.5" x14ac:dyDescent="0.25">
      <c r="A54" s="260" t="s">
        <v>344</v>
      </c>
      <c r="B54" s="146" t="s">
        <v>9</v>
      </c>
      <c r="C54" s="29" t="s">
        <v>19</v>
      </c>
      <c r="D54" s="20">
        <v>254354</v>
      </c>
      <c r="E54" s="33">
        <f t="shared" si="9"/>
        <v>254354</v>
      </c>
      <c r="F54" s="34">
        <f t="shared" si="10"/>
        <v>254354</v>
      </c>
      <c r="G54" s="19">
        <v>0</v>
      </c>
      <c r="H54" s="21">
        <v>0</v>
      </c>
      <c r="I54" s="21">
        <v>0</v>
      </c>
      <c r="J54" s="24">
        <v>0</v>
      </c>
      <c r="K54" s="17"/>
      <c r="N54" s="18"/>
    </row>
    <row r="55" spans="1:14" ht="26.25" thickBot="1" x14ac:dyDescent="0.3">
      <c r="A55" s="260" t="s">
        <v>345</v>
      </c>
      <c r="B55" s="146" t="s">
        <v>9</v>
      </c>
      <c r="C55" s="29" t="s">
        <v>19</v>
      </c>
      <c r="D55" s="36">
        <v>12000</v>
      </c>
      <c r="E55" s="33">
        <f t="shared" si="9"/>
        <v>12000</v>
      </c>
      <c r="F55" s="34">
        <f t="shared" si="10"/>
        <v>12000</v>
      </c>
      <c r="G55" s="19">
        <v>0</v>
      </c>
      <c r="H55" s="21">
        <v>0</v>
      </c>
      <c r="I55" s="21">
        <v>0</v>
      </c>
      <c r="J55" s="24">
        <v>0</v>
      </c>
      <c r="K55" s="17">
        <f t="shared" si="2"/>
        <v>0</v>
      </c>
      <c r="N55" s="18"/>
    </row>
    <row r="56" spans="1:14" ht="16.5" customHeight="1" thickBot="1" x14ac:dyDescent="0.3">
      <c r="A56" s="421" t="s">
        <v>25</v>
      </c>
      <c r="B56" s="422"/>
      <c r="C56" s="423"/>
      <c r="D56" s="37">
        <f t="shared" ref="D56:J56" si="11">SUM(D27:D55)</f>
        <v>4258155</v>
      </c>
      <c r="E56" s="37">
        <f t="shared" si="11"/>
        <v>4258155</v>
      </c>
      <c r="F56" s="38">
        <f t="shared" si="11"/>
        <v>14284255</v>
      </c>
      <c r="G56" s="38">
        <f t="shared" si="11"/>
        <v>10026100</v>
      </c>
      <c r="H56" s="38">
        <f t="shared" si="11"/>
        <v>0</v>
      </c>
      <c r="I56" s="38">
        <f t="shared" si="11"/>
        <v>0</v>
      </c>
      <c r="J56" s="39">
        <f t="shared" si="11"/>
        <v>0</v>
      </c>
      <c r="K56" s="17">
        <f t="shared" si="2"/>
        <v>0</v>
      </c>
      <c r="N56" s="18">
        <f t="shared" si="5"/>
        <v>0</v>
      </c>
    </row>
    <row r="57" spans="1:14" ht="19.5" hidden="1" customHeight="1" x14ac:dyDescent="0.2">
      <c r="A57" s="427" t="s">
        <v>26</v>
      </c>
      <c r="B57" s="428"/>
      <c r="C57" s="428"/>
      <c r="D57" s="428"/>
      <c r="E57" s="428"/>
      <c r="F57" s="428"/>
      <c r="G57" s="40"/>
      <c r="H57" s="41"/>
      <c r="I57" s="41"/>
      <c r="J57" s="42"/>
      <c r="K57" s="17">
        <f t="shared" si="2"/>
        <v>0</v>
      </c>
      <c r="N57" s="18">
        <f t="shared" si="5"/>
        <v>0</v>
      </c>
    </row>
    <row r="58" spans="1:14" ht="15.75" hidden="1" customHeight="1" x14ac:dyDescent="0.25">
      <c r="A58" s="421" t="s">
        <v>25</v>
      </c>
      <c r="B58" s="422"/>
      <c r="C58" s="423"/>
      <c r="D58" s="37">
        <f t="shared" ref="D58:J58" si="12">SUM(D27:D55)</f>
        <v>4258155</v>
      </c>
      <c r="E58" s="37">
        <f t="shared" si="12"/>
        <v>4258155</v>
      </c>
      <c r="F58" s="37">
        <f t="shared" si="12"/>
        <v>14284255</v>
      </c>
      <c r="G58" s="37">
        <f t="shared" si="12"/>
        <v>10026100</v>
      </c>
      <c r="H58" s="37">
        <f t="shared" si="12"/>
        <v>0</v>
      </c>
      <c r="I58" s="37">
        <f t="shared" si="12"/>
        <v>0</v>
      </c>
      <c r="J58" s="39">
        <f t="shared" si="12"/>
        <v>0</v>
      </c>
      <c r="K58" s="17">
        <f t="shared" si="2"/>
        <v>0</v>
      </c>
      <c r="N58" s="18"/>
    </row>
    <row r="59" spans="1:14" ht="20.100000000000001" customHeight="1" thickBot="1" x14ac:dyDescent="0.25">
      <c r="A59" s="429" t="s">
        <v>27</v>
      </c>
      <c r="B59" s="430"/>
      <c r="C59" s="430"/>
      <c r="D59" s="430"/>
      <c r="E59" s="430"/>
      <c r="F59" s="431"/>
      <c r="G59" s="43"/>
      <c r="H59" s="44"/>
      <c r="I59" s="44"/>
      <c r="J59" s="45"/>
      <c r="K59" s="17">
        <f t="shared" si="2"/>
        <v>0</v>
      </c>
      <c r="N59" s="18">
        <f t="shared" si="5"/>
        <v>0</v>
      </c>
    </row>
    <row r="60" spans="1:14" ht="21.75" hidden="1" customHeight="1" x14ac:dyDescent="0.2">
      <c r="A60" s="46"/>
      <c r="B60" s="32" t="s">
        <v>9</v>
      </c>
      <c r="C60" s="29" t="s">
        <v>28</v>
      </c>
      <c r="D60" s="47"/>
      <c r="E60" s="47"/>
      <c r="F60" s="48"/>
      <c r="G60" s="49"/>
      <c r="H60" s="50"/>
      <c r="I60" s="50"/>
      <c r="J60" s="51"/>
      <c r="K60" s="17">
        <f t="shared" si="2"/>
        <v>0</v>
      </c>
      <c r="N60" s="18">
        <f t="shared" si="5"/>
        <v>0</v>
      </c>
    </row>
    <row r="61" spans="1:14" ht="21.75" hidden="1" customHeight="1" x14ac:dyDescent="0.2">
      <c r="A61" s="432" t="s">
        <v>29</v>
      </c>
      <c r="B61" s="433"/>
      <c r="C61" s="434"/>
      <c r="D61" s="52">
        <f>SUM(D60:D60)</f>
        <v>0</v>
      </c>
      <c r="E61" s="52">
        <f>SUM(E60:E60)</f>
        <v>0</v>
      </c>
      <c r="F61" s="53">
        <f>SUM(F60:F60)</f>
        <v>0</v>
      </c>
      <c r="G61" s="54"/>
      <c r="H61" s="55"/>
      <c r="I61" s="55"/>
      <c r="J61" s="56"/>
      <c r="K61" s="17">
        <f t="shared" si="2"/>
        <v>0</v>
      </c>
      <c r="N61" s="18">
        <f t="shared" si="5"/>
        <v>0</v>
      </c>
    </row>
    <row r="62" spans="1:14" ht="21.75" hidden="1" customHeight="1" x14ac:dyDescent="0.25">
      <c r="A62" s="418" t="s">
        <v>27</v>
      </c>
      <c r="B62" s="419"/>
      <c r="C62" s="419"/>
      <c r="D62" s="419"/>
      <c r="E62" s="419"/>
      <c r="F62" s="419"/>
      <c r="G62" s="419"/>
      <c r="H62" s="419"/>
      <c r="I62" s="419"/>
      <c r="J62" s="420"/>
      <c r="K62" s="17">
        <f t="shared" si="2"/>
        <v>0</v>
      </c>
      <c r="N62" s="18">
        <f t="shared" si="5"/>
        <v>0</v>
      </c>
    </row>
    <row r="63" spans="1:14" ht="18" customHeight="1" x14ac:dyDescent="0.25">
      <c r="A63" s="57" t="s">
        <v>31</v>
      </c>
      <c r="B63" s="60" t="s">
        <v>9</v>
      </c>
      <c r="C63" s="61" t="s">
        <v>30</v>
      </c>
      <c r="D63" s="20">
        <v>0</v>
      </c>
      <c r="E63" s="58">
        <f t="shared" ref="E63:E75" si="13">D63</f>
        <v>0</v>
      </c>
      <c r="F63" s="59">
        <f t="shared" ref="F63:F75" si="14">D63+G63+H63+I63+J63</f>
        <v>130000</v>
      </c>
      <c r="G63" s="19">
        <v>130000</v>
      </c>
      <c r="H63" s="21">
        <v>0</v>
      </c>
      <c r="I63" s="21">
        <v>0</v>
      </c>
      <c r="J63" s="24">
        <v>0</v>
      </c>
      <c r="K63" s="17">
        <f t="shared" si="2"/>
        <v>0</v>
      </c>
      <c r="N63" s="18">
        <f t="shared" si="5"/>
        <v>0</v>
      </c>
    </row>
    <row r="64" spans="1:14" ht="57" customHeight="1" x14ac:dyDescent="0.25">
      <c r="A64" s="57" t="s">
        <v>32</v>
      </c>
      <c r="B64" s="60" t="s">
        <v>9</v>
      </c>
      <c r="C64" s="61" t="s">
        <v>30</v>
      </c>
      <c r="D64" s="20">
        <v>100000</v>
      </c>
      <c r="E64" s="58">
        <f t="shared" si="13"/>
        <v>100000</v>
      </c>
      <c r="F64" s="59">
        <f t="shared" si="14"/>
        <v>100000</v>
      </c>
      <c r="G64" s="19">
        <v>0</v>
      </c>
      <c r="H64" s="21">
        <v>0</v>
      </c>
      <c r="I64" s="21">
        <v>0</v>
      </c>
      <c r="J64" s="24">
        <v>0</v>
      </c>
      <c r="K64" s="17">
        <f t="shared" si="2"/>
        <v>0</v>
      </c>
      <c r="N64" s="18">
        <f t="shared" si="5"/>
        <v>0</v>
      </c>
    </row>
    <row r="65" spans="1:14" ht="26.25" x14ac:dyDescent="0.25">
      <c r="A65" s="57" t="s">
        <v>33</v>
      </c>
      <c r="B65" s="60" t="s">
        <v>9</v>
      </c>
      <c r="C65" s="61" t="s">
        <v>30</v>
      </c>
      <c r="D65" s="20">
        <v>0</v>
      </c>
      <c r="E65" s="58">
        <f t="shared" si="13"/>
        <v>0</v>
      </c>
      <c r="F65" s="59">
        <f t="shared" si="14"/>
        <v>135000</v>
      </c>
      <c r="G65" s="19">
        <v>135000</v>
      </c>
      <c r="H65" s="21">
        <v>0</v>
      </c>
      <c r="I65" s="21">
        <v>0</v>
      </c>
      <c r="J65" s="24">
        <v>0</v>
      </c>
      <c r="K65" s="17">
        <f t="shared" si="2"/>
        <v>0</v>
      </c>
      <c r="N65" s="18">
        <f t="shared" si="5"/>
        <v>0</v>
      </c>
    </row>
    <row r="66" spans="1:14" ht="15" x14ac:dyDescent="0.25">
      <c r="A66" s="57" t="s">
        <v>34</v>
      </c>
      <c r="B66" s="60" t="s">
        <v>9</v>
      </c>
      <c r="C66" s="61" t="s">
        <v>30</v>
      </c>
      <c r="D66" s="20">
        <v>0</v>
      </c>
      <c r="E66" s="58">
        <f t="shared" si="13"/>
        <v>0</v>
      </c>
      <c r="F66" s="59">
        <f t="shared" si="14"/>
        <v>176840</v>
      </c>
      <c r="G66" s="19">
        <v>176840</v>
      </c>
      <c r="H66" s="21">
        <v>0</v>
      </c>
      <c r="I66" s="21">
        <v>0</v>
      </c>
      <c r="J66" s="24">
        <v>0</v>
      </c>
      <c r="K66" s="17">
        <f t="shared" si="2"/>
        <v>0</v>
      </c>
      <c r="N66" s="18">
        <f t="shared" si="5"/>
        <v>0</v>
      </c>
    </row>
    <row r="67" spans="1:14" ht="26.25" x14ac:dyDescent="0.25">
      <c r="A67" s="57" t="s">
        <v>35</v>
      </c>
      <c r="B67" s="60" t="s">
        <v>9</v>
      </c>
      <c r="C67" s="61" t="s">
        <v>30</v>
      </c>
      <c r="D67" s="20">
        <v>0</v>
      </c>
      <c r="E67" s="58">
        <f t="shared" si="13"/>
        <v>0</v>
      </c>
      <c r="F67" s="59">
        <f t="shared" si="14"/>
        <v>86000</v>
      </c>
      <c r="G67" s="19">
        <v>86000</v>
      </c>
      <c r="H67" s="21">
        <v>0</v>
      </c>
      <c r="I67" s="21">
        <v>0</v>
      </c>
      <c r="J67" s="24">
        <v>0</v>
      </c>
      <c r="K67" s="17">
        <f t="shared" si="2"/>
        <v>0</v>
      </c>
      <c r="N67" s="18">
        <f t="shared" si="5"/>
        <v>0</v>
      </c>
    </row>
    <row r="68" spans="1:14" ht="39" x14ac:dyDescent="0.25">
      <c r="A68" s="57" t="s">
        <v>384</v>
      </c>
      <c r="B68" s="60" t="s">
        <v>9</v>
      </c>
      <c r="C68" s="61" t="s">
        <v>30</v>
      </c>
      <c r="D68" s="20">
        <v>2000</v>
      </c>
      <c r="E68" s="58">
        <f t="shared" ref="E68" si="15">D68</f>
        <v>2000</v>
      </c>
      <c r="F68" s="59">
        <f t="shared" ref="F68" si="16">D68+G68+H68+I68+J68</f>
        <v>2000</v>
      </c>
      <c r="G68" s="19">
        <v>0</v>
      </c>
      <c r="H68" s="21">
        <v>0</v>
      </c>
      <c r="I68" s="21">
        <v>0</v>
      </c>
      <c r="J68" s="24">
        <v>0</v>
      </c>
      <c r="K68" s="17"/>
      <c r="N68" s="18"/>
    </row>
    <row r="69" spans="1:14" ht="30" customHeight="1" x14ac:dyDescent="0.25">
      <c r="A69" s="57" t="s">
        <v>36</v>
      </c>
      <c r="B69" s="60" t="s">
        <v>9</v>
      </c>
      <c r="C69" s="61" t="s">
        <v>30</v>
      </c>
      <c r="D69" s="20">
        <v>0</v>
      </c>
      <c r="E69" s="58">
        <f t="shared" si="13"/>
        <v>0</v>
      </c>
      <c r="F69" s="59">
        <f t="shared" si="14"/>
        <v>135000</v>
      </c>
      <c r="G69" s="19">
        <v>135000</v>
      </c>
      <c r="H69" s="21">
        <v>0</v>
      </c>
      <c r="I69" s="21">
        <v>0</v>
      </c>
      <c r="J69" s="24">
        <v>0</v>
      </c>
      <c r="K69" s="17">
        <f t="shared" si="2"/>
        <v>0</v>
      </c>
      <c r="N69" s="18">
        <f t="shared" si="5"/>
        <v>0</v>
      </c>
    </row>
    <row r="70" spans="1:14" ht="15" x14ac:dyDescent="0.25">
      <c r="A70" s="57" t="s">
        <v>37</v>
      </c>
      <c r="B70" s="60" t="s">
        <v>9</v>
      </c>
      <c r="C70" s="61" t="s">
        <v>30</v>
      </c>
      <c r="D70" s="20">
        <v>0</v>
      </c>
      <c r="E70" s="58">
        <f t="shared" si="13"/>
        <v>0</v>
      </c>
      <c r="F70" s="59">
        <f t="shared" si="14"/>
        <v>170000</v>
      </c>
      <c r="G70" s="19">
        <v>170000</v>
      </c>
      <c r="H70" s="21">
        <v>0</v>
      </c>
      <c r="I70" s="21">
        <v>0</v>
      </c>
      <c r="J70" s="24">
        <v>0</v>
      </c>
      <c r="K70" s="17">
        <f t="shared" si="2"/>
        <v>0</v>
      </c>
      <c r="N70" s="18">
        <f t="shared" si="5"/>
        <v>0</v>
      </c>
    </row>
    <row r="71" spans="1:14" ht="89.25" x14ac:dyDescent="0.25">
      <c r="A71" s="145" t="s">
        <v>207</v>
      </c>
      <c r="B71" s="146" t="s">
        <v>9</v>
      </c>
      <c r="C71" s="146" t="s">
        <v>30</v>
      </c>
      <c r="D71" s="120">
        <v>160000</v>
      </c>
      <c r="E71" s="120">
        <f t="shared" si="13"/>
        <v>160000</v>
      </c>
      <c r="F71" s="149">
        <f t="shared" si="14"/>
        <v>160000</v>
      </c>
      <c r="G71" s="122">
        <v>0</v>
      </c>
      <c r="H71" s="120">
        <v>0</v>
      </c>
      <c r="I71" s="120">
        <v>0</v>
      </c>
      <c r="J71" s="121">
        <v>0</v>
      </c>
      <c r="K71" s="17"/>
      <c r="N71" s="18"/>
    </row>
    <row r="72" spans="1:14" ht="153" x14ac:dyDescent="0.25">
      <c r="A72" s="145" t="s">
        <v>208</v>
      </c>
      <c r="B72" s="146" t="s">
        <v>9</v>
      </c>
      <c r="C72" s="146" t="s">
        <v>30</v>
      </c>
      <c r="D72" s="120">
        <v>164000</v>
      </c>
      <c r="E72" s="120">
        <f t="shared" si="13"/>
        <v>164000</v>
      </c>
      <c r="F72" s="149">
        <f t="shared" si="14"/>
        <v>164000</v>
      </c>
      <c r="G72" s="122">
        <v>0</v>
      </c>
      <c r="H72" s="120">
        <v>0</v>
      </c>
      <c r="I72" s="120">
        <v>0</v>
      </c>
      <c r="J72" s="121">
        <v>0</v>
      </c>
      <c r="K72" s="17"/>
      <c r="N72" s="18"/>
    </row>
    <row r="73" spans="1:14" ht="102" x14ac:dyDescent="0.25">
      <c r="A73" s="145" t="s">
        <v>209</v>
      </c>
      <c r="B73" s="146" t="s">
        <v>9</v>
      </c>
      <c r="C73" s="146" t="s">
        <v>30</v>
      </c>
      <c r="D73" s="120">
        <v>73000</v>
      </c>
      <c r="E73" s="120">
        <f t="shared" si="13"/>
        <v>73000</v>
      </c>
      <c r="F73" s="149">
        <f t="shared" si="14"/>
        <v>73000</v>
      </c>
      <c r="G73" s="122">
        <v>0</v>
      </c>
      <c r="H73" s="120">
        <v>0</v>
      </c>
      <c r="I73" s="120">
        <v>0</v>
      </c>
      <c r="J73" s="121">
        <v>0</v>
      </c>
      <c r="K73" s="17"/>
      <c r="N73" s="18"/>
    </row>
    <row r="74" spans="1:14" ht="15" x14ac:dyDescent="0.25">
      <c r="A74" s="145" t="s">
        <v>367</v>
      </c>
      <c r="B74" s="146" t="s">
        <v>9</v>
      </c>
      <c r="C74" s="146" t="s">
        <v>30</v>
      </c>
      <c r="D74" s="120">
        <v>91000</v>
      </c>
      <c r="E74" s="120">
        <f t="shared" si="13"/>
        <v>91000</v>
      </c>
      <c r="F74" s="149">
        <f t="shared" si="14"/>
        <v>91000</v>
      </c>
      <c r="G74" s="122">
        <v>0</v>
      </c>
      <c r="H74" s="120">
        <v>0</v>
      </c>
      <c r="I74" s="120">
        <v>0</v>
      </c>
      <c r="J74" s="121">
        <v>0</v>
      </c>
      <c r="K74" s="17"/>
      <c r="N74" s="18"/>
    </row>
    <row r="75" spans="1:14" ht="27" thickBot="1" x14ac:dyDescent="0.3">
      <c r="A75" s="57" t="s">
        <v>38</v>
      </c>
      <c r="B75" s="60" t="s">
        <v>9</v>
      </c>
      <c r="C75" s="61" t="s">
        <v>30</v>
      </c>
      <c r="D75" s="20">
        <v>0</v>
      </c>
      <c r="E75" s="58">
        <f t="shared" si="13"/>
        <v>0</v>
      </c>
      <c r="F75" s="59">
        <f t="shared" si="14"/>
        <v>75000</v>
      </c>
      <c r="G75" s="19">
        <v>75000</v>
      </c>
      <c r="H75" s="21">
        <v>0</v>
      </c>
      <c r="I75" s="21">
        <v>0</v>
      </c>
      <c r="J75" s="24">
        <v>0</v>
      </c>
      <c r="K75" s="17">
        <f t="shared" si="2"/>
        <v>0</v>
      </c>
      <c r="M75" s="2"/>
      <c r="N75" s="18">
        <f t="shared" si="5"/>
        <v>0</v>
      </c>
    </row>
    <row r="76" spans="1:14" ht="15.75" thickBot="1" x14ac:dyDescent="0.3">
      <c r="A76" s="435" t="s">
        <v>39</v>
      </c>
      <c r="B76" s="436"/>
      <c r="C76" s="437"/>
      <c r="D76" s="37">
        <f>SUM(D63:D75)</f>
        <v>590000</v>
      </c>
      <c r="E76" s="37">
        <f t="shared" ref="E76:J76" si="17">SUM(E62:E75)</f>
        <v>590000</v>
      </c>
      <c r="F76" s="38">
        <f t="shared" si="17"/>
        <v>1497840</v>
      </c>
      <c r="G76" s="38">
        <f t="shared" si="17"/>
        <v>907840</v>
      </c>
      <c r="H76" s="38">
        <f t="shared" si="17"/>
        <v>0</v>
      </c>
      <c r="I76" s="62">
        <f t="shared" si="17"/>
        <v>0</v>
      </c>
      <c r="J76" s="63">
        <f t="shared" si="17"/>
        <v>0</v>
      </c>
      <c r="K76" s="17">
        <f t="shared" si="2"/>
        <v>0</v>
      </c>
      <c r="N76" s="18">
        <f t="shared" si="5"/>
        <v>0</v>
      </c>
    </row>
    <row r="77" spans="1:14" ht="20.100000000000001" customHeight="1" thickBot="1" x14ac:dyDescent="0.3">
      <c r="A77" s="418" t="s">
        <v>40</v>
      </c>
      <c r="B77" s="419"/>
      <c r="C77" s="419"/>
      <c r="D77" s="419"/>
      <c r="E77" s="419"/>
      <c r="F77" s="419"/>
      <c r="G77" s="419"/>
      <c r="H77" s="419"/>
      <c r="I77" s="419"/>
      <c r="J77" s="420"/>
      <c r="K77" s="17">
        <f t="shared" ref="K77:K144" si="18">D77-E77</f>
        <v>0</v>
      </c>
      <c r="N77" s="18">
        <f t="shared" si="5"/>
        <v>0</v>
      </c>
    </row>
    <row r="78" spans="1:14" ht="15" x14ac:dyDescent="0.25">
      <c r="A78" s="261" t="s">
        <v>323</v>
      </c>
      <c r="B78" s="60" t="s">
        <v>9</v>
      </c>
      <c r="C78" s="61" t="s">
        <v>41</v>
      </c>
      <c r="D78" s="58">
        <v>23000</v>
      </c>
      <c r="E78" s="58">
        <f t="shared" ref="E78" si="19">D78</f>
        <v>23000</v>
      </c>
      <c r="F78" s="64">
        <f t="shared" ref="F78" si="20">D78+G78+H78+I78+J78</f>
        <v>23000</v>
      </c>
      <c r="G78" s="19">
        <v>0</v>
      </c>
      <c r="H78" s="21">
        <v>0</v>
      </c>
      <c r="I78" s="21">
        <v>0</v>
      </c>
      <c r="J78" s="24">
        <v>0</v>
      </c>
      <c r="K78" s="17">
        <f t="shared" si="18"/>
        <v>0</v>
      </c>
      <c r="N78" s="18">
        <f t="shared" si="5"/>
        <v>0</v>
      </c>
    </row>
    <row r="79" spans="1:14" ht="15" x14ac:dyDescent="0.25">
      <c r="A79" s="261" t="s">
        <v>324</v>
      </c>
      <c r="B79" s="60" t="s">
        <v>9</v>
      </c>
      <c r="C79" s="61" t="s">
        <v>41</v>
      </c>
      <c r="D79" s="58">
        <v>37004</v>
      </c>
      <c r="E79" s="58">
        <f t="shared" ref="E79:E81" si="21">D79</f>
        <v>37004</v>
      </c>
      <c r="F79" s="64">
        <f t="shared" ref="F79:F81" si="22">D79+G79+H79+I79+J79</f>
        <v>37004</v>
      </c>
      <c r="G79" s="19">
        <v>0</v>
      </c>
      <c r="H79" s="21">
        <v>0</v>
      </c>
      <c r="I79" s="21">
        <v>0</v>
      </c>
      <c r="J79" s="24">
        <v>0</v>
      </c>
      <c r="K79" s="17"/>
      <c r="N79" s="18"/>
    </row>
    <row r="80" spans="1:14" ht="15" x14ac:dyDescent="0.25">
      <c r="A80" s="261" t="s">
        <v>325</v>
      </c>
      <c r="B80" s="60" t="s">
        <v>9</v>
      </c>
      <c r="C80" s="61" t="s">
        <v>41</v>
      </c>
      <c r="D80" s="58">
        <v>14000</v>
      </c>
      <c r="E80" s="58">
        <f t="shared" si="21"/>
        <v>14000</v>
      </c>
      <c r="F80" s="64">
        <f t="shared" si="22"/>
        <v>14000</v>
      </c>
      <c r="G80" s="19">
        <v>0</v>
      </c>
      <c r="H80" s="21">
        <v>0</v>
      </c>
      <c r="I80" s="21">
        <v>0</v>
      </c>
      <c r="J80" s="24">
        <v>0</v>
      </c>
      <c r="K80" s="17"/>
      <c r="N80" s="18"/>
    </row>
    <row r="81" spans="1:14" ht="63.75" customHeight="1" x14ac:dyDescent="0.25">
      <c r="A81" s="57" t="s">
        <v>42</v>
      </c>
      <c r="B81" s="60" t="s">
        <v>9</v>
      </c>
      <c r="C81" s="61" t="s">
        <v>41</v>
      </c>
      <c r="D81" s="58">
        <v>0</v>
      </c>
      <c r="E81" s="58">
        <f t="shared" si="21"/>
        <v>0</v>
      </c>
      <c r="F81" s="64">
        <f t="shared" si="22"/>
        <v>70000</v>
      </c>
      <c r="G81" s="19">
        <v>70000</v>
      </c>
      <c r="H81" s="21">
        <v>0</v>
      </c>
      <c r="I81" s="21">
        <v>0</v>
      </c>
      <c r="J81" s="24">
        <v>0</v>
      </c>
      <c r="K81" s="17"/>
      <c r="N81" s="18"/>
    </row>
    <row r="82" spans="1:14" ht="15.75" thickBot="1" x14ac:dyDescent="0.3">
      <c r="A82" s="415" t="s">
        <v>43</v>
      </c>
      <c r="B82" s="416"/>
      <c r="C82" s="417"/>
      <c r="D82" s="65">
        <f t="shared" ref="D82:J82" si="23">SUM(D78:D81)</f>
        <v>74004</v>
      </c>
      <c r="E82" s="65">
        <f t="shared" si="23"/>
        <v>74004</v>
      </c>
      <c r="F82" s="65">
        <f t="shared" si="23"/>
        <v>144004</v>
      </c>
      <c r="G82" s="65">
        <f t="shared" si="23"/>
        <v>70000</v>
      </c>
      <c r="H82" s="66">
        <f t="shared" si="23"/>
        <v>0</v>
      </c>
      <c r="I82" s="66">
        <f t="shared" si="23"/>
        <v>0</v>
      </c>
      <c r="J82" s="67">
        <f t="shared" si="23"/>
        <v>0</v>
      </c>
      <c r="K82" s="17">
        <f t="shared" si="18"/>
        <v>0</v>
      </c>
      <c r="N82" s="18">
        <f t="shared" si="5"/>
        <v>0</v>
      </c>
    </row>
    <row r="83" spans="1:14" ht="20.100000000000001" customHeight="1" thickBot="1" x14ac:dyDescent="0.3">
      <c r="A83" s="418" t="s">
        <v>44</v>
      </c>
      <c r="B83" s="419"/>
      <c r="C83" s="419"/>
      <c r="D83" s="419"/>
      <c r="E83" s="419"/>
      <c r="F83" s="419"/>
      <c r="G83" s="419"/>
      <c r="H83" s="419"/>
      <c r="I83" s="419"/>
      <c r="J83" s="420"/>
      <c r="K83" s="17">
        <f t="shared" si="18"/>
        <v>0</v>
      </c>
      <c r="N83" s="18">
        <f t="shared" si="5"/>
        <v>0</v>
      </c>
    </row>
    <row r="84" spans="1:14" ht="39" x14ac:dyDescent="0.25">
      <c r="A84" s="57" t="s">
        <v>326</v>
      </c>
      <c r="B84" s="60" t="s">
        <v>9</v>
      </c>
      <c r="C84" s="61" t="s">
        <v>45</v>
      </c>
      <c r="D84" s="20">
        <v>1421000</v>
      </c>
      <c r="E84" s="58">
        <f t="shared" ref="E84" si="24">D84</f>
        <v>1421000</v>
      </c>
      <c r="F84" s="230">
        <f t="shared" ref="F84" si="25">D84+G84+H84+I84+J84</f>
        <v>1421000</v>
      </c>
      <c r="G84" s="262">
        <v>0</v>
      </c>
      <c r="H84" s="263">
        <v>0</v>
      </c>
      <c r="I84" s="263">
        <v>0</v>
      </c>
      <c r="J84" s="264">
        <v>0</v>
      </c>
      <c r="K84" s="17">
        <f t="shared" si="18"/>
        <v>0</v>
      </c>
      <c r="M84" s="2"/>
      <c r="N84" s="18"/>
    </row>
    <row r="85" spans="1:14" ht="26.25" x14ac:dyDescent="0.25">
      <c r="A85" s="57" t="s">
        <v>46</v>
      </c>
      <c r="B85" s="60" t="s">
        <v>9</v>
      </c>
      <c r="C85" s="61" t="s">
        <v>45</v>
      </c>
      <c r="D85" s="20">
        <v>195000</v>
      </c>
      <c r="E85" s="58">
        <f t="shared" ref="E85:E144" si="26">D85</f>
        <v>195000</v>
      </c>
      <c r="F85" s="230">
        <f t="shared" ref="F85:F144" si="27">D85+G85+H85+I85+J85</f>
        <v>195000</v>
      </c>
      <c r="G85" s="23">
        <v>0</v>
      </c>
      <c r="H85" s="21">
        <v>0</v>
      </c>
      <c r="I85" s="21">
        <v>0</v>
      </c>
      <c r="J85" s="24">
        <v>0</v>
      </c>
      <c r="K85" s="17">
        <f t="shared" si="18"/>
        <v>0</v>
      </c>
      <c r="M85" s="2"/>
      <c r="N85" s="18">
        <f t="shared" si="5"/>
        <v>0</v>
      </c>
    </row>
    <row r="86" spans="1:14" ht="15" x14ac:dyDescent="0.25">
      <c r="A86" s="57" t="s">
        <v>392</v>
      </c>
      <c r="B86" s="60" t="s">
        <v>9</v>
      </c>
      <c r="C86" s="61" t="s">
        <v>45</v>
      </c>
      <c r="D86" s="20">
        <v>21500</v>
      </c>
      <c r="E86" s="58">
        <f t="shared" si="26"/>
        <v>21500</v>
      </c>
      <c r="F86" s="230">
        <f t="shared" si="27"/>
        <v>21500</v>
      </c>
      <c r="G86" s="23">
        <v>0</v>
      </c>
      <c r="H86" s="21">
        <v>0</v>
      </c>
      <c r="I86" s="21">
        <v>0</v>
      </c>
      <c r="J86" s="24">
        <v>0</v>
      </c>
      <c r="K86" s="17"/>
      <c r="M86" s="2"/>
      <c r="N86" s="18"/>
    </row>
    <row r="87" spans="1:14" s="68" customFormat="1" ht="26.25" x14ac:dyDescent="0.25">
      <c r="A87" s="57" t="s">
        <v>47</v>
      </c>
      <c r="B87" s="60" t="s">
        <v>9</v>
      </c>
      <c r="C87" s="61" t="s">
        <v>45</v>
      </c>
      <c r="D87" s="20">
        <v>161000</v>
      </c>
      <c r="E87" s="58">
        <f t="shared" si="26"/>
        <v>161000</v>
      </c>
      <c r="F87" s="230">
        <f t="shared" si="27"/>
        <v>161000</v>
      </c>
      <c r="G87" s="23">
        <v>0</v>
      </c>
      <c r="H87" s="21">
        <v>0</v>
      </c>
      <c r="I87" s="21">
        <v>0</v>
      </c>
      <c r="J87" s="24">
        <v>0</v>
      </c>
      <c r="K87" s="17">
        <f t="shared" si="18"/>
        <v>0</v>
      </c>
      <c r="N87" s="18">
        <f t="shared" si="5"/>
        <v>0</v>
      </c>
    </row>
    <row r="88" spans="1:14" ht="15" x14ac:dyDescent="0.25">
      <c r="A88" s="57" t="s">
        <v>48</v>
      </c>
      <c r="B88" s="60" t="s">
        <v>9</v>
      </c>
      <c r="C88" s="61" t="s">
        <v>45</v>
      </c>
      <c r="D88" s="20">
        <v>157000</v>
      </c>
      <c r="E88" s="58">
        <f t="shared" si="26"/>
        <v>157000</v>
      </c>
      <c r="F88" s="230">
        <f t="shared" si="27"/>
        <v>157000</v>
      </c>
      <c r="G88" s="23">
        <v>0</v>
      </c>
      <c r="H88" s="21">
        <v>0</v>
      </c>
      <c r="I88" s="21">
        <v>0</v>
      </c>
      <c r="J88" s="24">
        <v>0</v>
      </c>
      <c r="K88" s="17">
        <f t="shared" si="18"/>
        <v>0</v>
      </c>
      <c r="N88" s="18">
        <f t="shared" si="5"/>
        <v>0</v>
      </c>
    </row>
    <row r="89" spans="1:14" ht="15" x14ac:dyDescent="0.25">
      <c r="A89" s="57" t="s">
        <v>49</v>
      </c>
      <c r="B89" s="60" t="s">
        <v>9</v>
      </c>
      <c r="C89" s="61" t="s">
        <v>45</v>
      </c>
      <c r="D89" s="20">
        <v>157000</v>
      </c>
      <c r="E89" s="58">
        <f t="shared" si="26"/>
        <v>157000</v>
      </c>
      <c r="F89" s="230">
        <f t="shared" si="27"/>
        <v>157000</v>
      </c>
      <c r="G89" s="23">
        <v>0</v>
      </c>
      <c r="H89" s="21">
        <v>0</v>
      </c>
      <c r="I89" s="21">
        <v>0</v>
      </c>
      <c r="J89" s="24">
        <v>0</v>
      </c>
      <c r="K89" s="17">
        <f t="shared" si="18"/>
        <v>0</v>
      </c>
      <c r="N89" s="18">
        <f t="shared" si="5"/>
        <v>0</v>
      </c>
    </row>
    <row r="90" spans="1:14" ht="29.25" customHeight="1" x14ac:dyDescent="0.25">
      <c r="A90" s="57" t="s">
        <v>50</v>
      </c>
      <c r="B90" s="60" t="s">
        <v>9</v>
      </c>
      <c r="C90" s="61" t="s">
        <v>45</v>
      </c>
      <c r="D90" s="20">
        <v>161000</v>
      </c>
      <c r="E90" s="58">
        <f t="shared" si="26"/>
        <v>161000</v>
      </c>
      <c r="F90" s="230">
        <f t="shared" si="27"/>
        <v>161000</v>
      </c>
      <c r="G90" s="23">
        <v>0</v>
      </c>
      <c r="H90" s="21">
        <v>0</v>
      </c>
      <c r="I90" s="21">
        <v>0</v>
      </c>
      <c r="J90" s="24">
        <v>0</v>
      </c>
      <c r="K90" s="17">
        <f t="shared" si="18"/>
        <v>0</v>
      </c>
      <c r="N90" s="18">
        <f t="shared" si="5"/>
        <v>0</v>
      </c>
    </row>
    <row r="91" spans="1:14" ht="29.25" customHeight="1" x14ac:dyDescent="0.25">
      <c r="A91" s="57" t="s">
        <v>373</v>
      </c>
      <c r="B91" s="60" t="s">
        <v>9</v>
      </c>
      <c r="C91" s="61" t="s">
        <v>45</v>
      </c>
      <c r="D91" s="273">
        <v>25000</v>
      </c>
      <c r="E91" s="58">
        <f t="shared" si="26"/>
        <v>25000</v>
      </c>
      <c r="F91" s="230">
        <f t="shared" si="27"/>
        <v>25000</v>
      </c>
      <c r="G91" s="23">
        <v>0</v>
      </c>
      <c r="H91" s="21">
        <v>0</v>
      </c>
      <c r="I91" s="21">
        <v>0</v>
      </c>
      <c r="J91" s="24">
        <v>0</v>
      </c>
      <c r="K91" s="17"/>
      <c r="N91" s="18">
        <f t="shared" si="5"/>
        <v>0</v>
      </c>
    </row>
    <row r="92" spans="1:14" ht="29.25" customHeight="1" x14ac:dyDescent="0.25">
      <c r="A92" s="57" t="s">
        <v>374</v>
      </c>
      <c r="B92" s="60" t="s">
        <v>9</v>
      </c>
      <c r="C92" s="61" t="s">
        <v>45</v>
      </c>
      <c r="D92" s="273">
        <v>15000</v>
      </c>
      <c r="E92" s="58">
        <f t="shared" si="26"/>
        <v>15000</v>
      </c>
      <c r="F92" s="230">
        <f t="shared" si="27"/>
        <v>15000</v>
      </c>
      <c r="G92" s="23">
        <v>0</v>
      </c>
      <c r="H92" s="21">
        <v>0</v>
      </c>
      <c r="I92" s="21">
        <v>0</v>
      </c>
      <c r="J92" s="24">
        <v>0</v>
      </c>
      <c r="K92" s="17"/>
      <c r="N92" s="18"/>
    </row>
    <row r="93" spans="1:14" ht="29.25" customHeight="1" x14ac:dyDescent="0.25">
      <c r="A93" s="57" t="s">
        <v>375</v>
      </c>
      <c r="B93" s="60" t="s">
        <v>9</v>
      </c>
      <c r="C93" s="61" t="s">
        <v>45</v>
      </c>
      <c r="D93" s="273">
        <v>15000</v>
      </c>
      <c r="E93" s="58">
        <f t="shared" si="26"/>
        <v>15000</v>
      </c>
      <c r="F93" s="230">
        <f t="shared" si="27"/>
        <v>15000</v>
      </c>
      <c r="G93" s="23">
        <v>0</v>
      </c>
      <c r="H93" s="21">
        <v>0</v>
      </c>
      <c r="I93" s="21">
        <v>0</v>
      </c>
      <c r="J93" s="24">
        <v>0</v>
      </c>
      <c r="K93" s="17"/>
      <c r="N93" s="18"/>
    </row>
    <row r="94" spans="1:14" ht="29.25" customHeight="1" x14ac:dyDescent="0.25">
      <c r="A94" s="57" t="s">
        <v>376</v>
      </c>
      <c r="B94" s="60" t="s">
        <v>9</v>
      </c>
      <c r="C94" s="61" t="s">
        <v>45</v>
      </c>
      <c r="D94" s="273">
        <v>15000</v>
      </c>
      <c r="E94" s="58">
        <f t="shared" si="26"/>
        <v>15000</v>
      </c>
      <c r="F94" s="230">
        <f t="shared" si="27"/>
        <v>15000</v>
      </c>
      <c r="G94" s="23">
        <v>0</v>
      </c>
      <c r="H94" s="21">
        <v>0</v>
      </c>
      <c r="I94" s="21">
        <v>0</v>
      </c>
      <c r="J94" s="24">
        <v>0</v>
      </c>
      <c r="K94" s="17"/>
      <c r="N94" s="18"/>
    </row>
    <row r="95" spans="1:14" ht="29.25" customHeight="1" x14ac:dyDescent="0.25">
      <c r="A95" s="57" t="s">
        <v>377</v>
      </c>
      <c r="B95" s="60" t="s">
        <v>9</v>
      </c>
      <c r="C95" s="61" t="s">
        <v>45</v>
      </c>
      <c r="D95" s="273">
        <v>15000</v>
      </c>
      <c r="E95" s="58">
        <f t="shared" si="26"/>
        <v>15000</v>
      </c>
      <c r="F95" s="230">
        <f t="shared" si="27"/>
        <v>15000</v>
      </c>
      <c r="G95" s="23">
        <v>0</v>
      </c>
      <c r="H95" s="21">
        <v>0</v>
      </c>
      <c r="I95" s="21">
        <v>0</v>
      </c>
      <c r="J95" s="24">
        <v>0</v>
      </c>
      <c r="K95" s="17"/>
      <c r="N95" s="18"/>
    </row>
    <row r="96" spans="1:14" ht="26.25" x14ac:dyDescent="0.25">
      <c r="A96" s="57" t="s">
        <v>378</v>
      </c>
      <c r="B96" s="60" t="s">
        <v>9</v>
      </c>
      <c r="C96" s="61" t="s">
        <v>45</v>
      </c>
      <c r="D96" s="273">
        <v>15000</v>
      </c>
      <c r="E96" s="58">
        <f t="shared" si="26"/>
        <v>15000</v>
      </c>
      <c r="F96" s="230">
        <f t="shared" si="27"/>
        <v>15000</v>
      </c>
      <c r="G96" s="23">
        <v>0</v>
      </c>
      <c r="H96" s="21">
        <v>0</v>
      </c>
      <c r="I96" s="21">
        <v>0</v>
      </c>
      <c r="J96" s="24">
        <v>0</v>
      </c>
      <c r="K96" s="17"/>
      <c r="N96" s="18"/>
    </row>
    <row r="97" spans="1:14" s="68" customFormat="1" ht="39" x14ac:dyDescent="0.25">
      <c r="A97" s="57" t="s">
        <v>379</v>
      </c>
      <c r="B97" s="60" t="s">
        <v>9</v>
      </c>
      <c r="C97" s="61" t="s">
        <v>45</v>
      </c>
      <c r="D97" s="273">
        <v>40000</v>
      </c>
      <c r="E97" s="20">
        <f t="shared" si="26"/>
        <v>40000</v>
      </c>
      <c r="F97" s="230">
        <f t="shared" si="27"/>
        <v>40000</v>
      </c>
      <c r="G97" s="23">
        <v>0</v>
      </c>
      <c r="H97" s="21">
        <v>0</v>
      </c>
      <c r="I97" s="21">
        <v>0</v>
      </c>
      <c r="J97" s="24">
        <v>0</v>
      </c>
      <c r="K97" s="17">
        <f t="shared" si="18"/>
        <v>0</v>
      </c>
      <c r="N97" s="18">
        <f t="shared" si="5"/>
        <v>0</v>
      </c>
    </row>
    <row r="98" spans="1:14" s="68" customFormat="1" ht="26.25" x14ac:dyDescent="0.25">
      <c r="A98" s="57" t="s">
        <v>386</v>
      </c>
      <c r="B98" s="60" t="s">
        <v>9</v>
      </c>
      <c r="C98" s="61" t="s">
        <v>45</v>
      </c>
      <c r="D98" s="273">
        <v>160000</v>
      </c>
      <c r="E98" s="20">
        <f t="shared" si="26"/>
        <v>160000</v>
      </c>
      <c r="F98" s="230">
        <f t="shared" si="27"/>
        <v>160000</v>
      </c>
      <c r="G98" s="23">
        <v>0</v>
      </c>
      <c r="H98" s="21">
        <v>0</v>
      </c>
      <c r="I98" s="21">
        <v>0</v>
      </c>
      <c r="J98" s="24">
        <v>0</v>
      </c>
      <c r="K98" s="17"/>
      <c r="N98" s="18"/>
    </row>
    <row r="99" spans="1:14" s="68" customFormat="1" ht="26.25" x14ac:dyDescent="0.25">
      <c r="A99" s="57" t="s">
        <v>51</v>
      </c>
      <c r="B99" s="60" t="s">
        <v>9</v>
      </c>
      <c r="C99" s="61" t="s">
        <v>45</v>
      </c>
      <c r="D99" s="21">
        <v>11900</v>
      </c>
      <c r="E99" s="20">
        <f t="shared" si="26"/>
        <v>11900</v>
      </c>
      <c r="F99" s="230">
        <f t="shared" si="27"/>
        <v>11900</v>
      </c>
      <c r="G99" s="23">
        <v>0</v>
      </c>
      <c r="H99" s="21">
        <v>0</v>
      </c>
      <c r="I99" s="21">
        <v>0</v>
      </c>
      <c r="J99" s="24">
        <v>0</v>
      </c>
      <c r="K99" s="17">
        <f t="shared" si="18"/>
        <v>0</v>
      </c>
      <c r="N99" s="18">
        <f t="shared" si="5"/>
        <v>0</v>
      </c>
    </row>
    <row r="100" spans="1:14" s="68" customFormat="1" ht="26.25" x14ac:dyDescent="0.25">
      <c r="A100" s="57" t="s">
        <v>52</v>
      </c>
      <c r="B100" s="60" t="s">
        <v>9</v>
      </c>
      <c r="C100" s="61" t="s">
        <v>45</v>
      </c>
      <c r="D100" s="21">
        <v>11900</v>
      </c>
      <c r="E100" s="20">
        <f t="shared" si="26"/>
        <v>11900</v>
      </c>
      <c r="F100" s="230">
        <f t="shared" si="27"/>
        <v>11900</v>
      </c>
      <c r="G100" s="23">
        <v>0</v>
      </c>
      <c r="H100" s="21">
        <v>0</v>
      </c>
      <c r="I100" s="21">
        <v>0</v>
      </c>
      <c r="J100" s="24">
        <v>0</v>
      </c>
      <c r="K100" s="17">
        <f t="shared" si="18"/>
        <v>0</v>
      </c>
      <c r="N100" s="18">
        <f t="shared" si="5"/>
        <v>0</v>
      </c>
    </row>
    <row r="101" spans="1:14" s="68" customFormat="1" ht="26.25" x14ac:dyDescent="0.25">
      <c r="A101" s="57" t="s">
        <v>53</v>
      </c>
      <c r="B101" s="60" t="s">
        <v>9</v>
      </c>
      <c r="C101" s="61" t="s">
        <v>45</v>
      </c>
      <c r="D101" s="21">
        <v>11900</v>
      </c>
      <c r="E101" s="20">
        <f t="shared" si="26"/>
        <v>11900</v>
      </c>
      <c r="F101" s="230">
        <f t="shared" si="27"/>
        <v>11900</v>
      </c>
      <c r="G101" s="23">
        <v>0</v>
      </c>
      <c r="H101" s="21">
        <v>0</v>
      </c>
      <c r="I101" s="21">
        <v>0</v>
      </c>
      <c r="J101" s="24">
        <v>0</v>
      </c>
      <c r="K101" s="17">
        <f t="shared" si="18"/>
        <v>0</v>
      </c>
      <c r="N101" s="18">
        <f t="shared" si="5"/>
        <v>0</v>
      </c>
    </row>
    <row r="102" spans="1:14" s="68" customFormat="1" ht="26.25" x14ac:dyDescent="0.25">
      <c r="A102" s="57" t="s">
        <v>54</v>
      </c>
      <c r="B102" s="60" t="s">
        <v>9</v>
      </c>
      <c r="C102" s="61" t="s">
        <v>45</v>
      </c>
      <c r="D102" s="21">
        <v>28560</v>
      </c>
      <c r="E102" s="20">
        <f t="shared" si="26"/>
        <v>28560</v>
      </c>
      <c r="F102" s="230">
        <f t="shared" si="27"/>
        <v>28560</v>
      </c>
      <c r="G102" s="23">
        <v>0</v>
      </c>
      <c r="H102" s="21">
        <v>0</v>
      </c>
      <c r="I102" s="21">
        <v>0</v>
      </c>
      <c r="J102" s="24">
        <v>0</v>
      </c>
      <c r="K102" s="17">
        <f t="shared" si="18"/>
        <v>0</v>
      </c>
      <c r="N102" s="18">
        <f t="shared" ref="N102:N178" si="28">E102+G102-F102+H102+I102+J102</f>
        <v>0</v>
      </c>
    </row>
    <row r="103" spans="1:14" s="68" customFormat="1" ht="26.25" x14ac:dyDescent="0.25">
      <c r="A103" s="57" t="s">
        <v>55</v>
      </c>
      <c r="B103" s="60" t="s">
        <v>9</v>
      </c>
      <c r="C103" s="61" t="s">
        <v>45</v>
      </c>
      <c r="D103" s="21">
        <v>11900</v>
      </c>
      <c r="E103" s="20">
        <f t="shared" si="26"/>
        <v>11900</v>
      </c>
      <c r="F103" s="230">
        <f t="shared" si="27"/>
        <v>11900</v>
      </c>
      <c r="G103" s="23">
        <v>0</v>
      </c>
      <c r="H103" s="21">
        <v>0</v>
      </c>
      <c r="I103" s="21">
        <v>0</v>
      </c>
      <c r="J103" s="24">
        <v>0</v>
      </c>
      <c r="K103" s="17">
        <f t="shared" si="18"/>
        <v>0</v>
      </c>
      <c r="N103" s="18">
        <f t="shared" si="28"/>
        <v>0</v>
      </c>
    </row>
    <row r="104" spans="1:14" s="68" customFormat="1" ht="26.25" x14ac:dyDescent="0.25">
      <c r="A104" s="57" t="s">
        <v>56</v>
      </c>
      <c r="B104" s="60" t="s">
        <v>9</v>
      </c>
      <c r="C104" s="61" t="s">
        <v>45</v>
      </c>
      <c r="D104" s="21">
        <v>14280</v>
      </c>
      <c r="E104" s="20">
        <f t="shared" si="26"/>
        <v>14280</v>
      </c>
      <c r="F104" s="230">
        <f t="shared" si="27"/>
        <v>14280</v>
      </c>
      <c r="G104" s="23">
        <v>0</v>
      </c>
      <c r="H104" s="21">
        <v>0</v>
      </c>
      <c r="I104" s="21">
        <v>0</v>
      </c>
      <c r="J104" s="24">
        <v>0</v>
      </c>
      <c r="K104" s="17">
        <f t="shared" si="18"/>
        <v>0</v>
      </c>
      <c r="N104" s="18">
        <f t="shared" si="28"/>
        <v>0</v>
      </c>
    </row>
    <row r="105" spans="1:14" s="68" customFormat="1" ht="26.25" x14ac:dyDescent="0.25">
      <c r="A105" s="57" t="s">
        <v>57</v>
      </c>
      <c r="B105" s="60" t="s">
        <v>9</v>
      </c>
      <c r="C105" s="61" t="s">
        <v>45</v>
      </c>
      <c r="D105" s="21">
        <v>9520</v>
      </c>
      <c r="E105" s="20">
        <f t="shared" si="26"/>
        <v>9520</v>
      </c>
      <c r="F105" s="230">
        <f t="shared" si="27"/>
        <v>9520</v>
      </c>
      <c r="G105" s="23">
        <v>0</v>
      </c>
      <c r="H105" s="21">
        <v>0</v>
      </c>
      <c r="I105" s="21">
        <v>0</v>
      </c>
      <c r="J105" s="24">
        <v>0</v>
      </c>
      <c r="K105" s="17">
        <f t="shared" si="18"/>
        <v>0</v>
      </c>
      <c r="N105" s="18">
        <f t="shared" si="28"/>
        <v>0</v>
      </c>
    </row>
    <row r="106" spans="1:14" s="68" customFormat="1" ht="26.25" x14ac:dyDescent="0.25">
      <c r="A106" s="57" t="s">
        <v>397</v>
      </c>
      <c r="B106" s="60" t="s">
        <v>9</v>
      </c>
      <c r="C106" s="61" t="s">
        <v>45</v>
      </c>
      <c r="D106" s="20">
        <v>161000</v>
      </c>
      <c r="E106" s="20">
        <f t="shared" si="26"/>
        <v>161000</v>
      </c>
      <c r="F106" s="230">
        <f t="shared" si="27"/>
        <v>161000</v>
      </c>
      <c r="G106" s="23">
        <v>0</v>
      </c>
      <c r="H106" s="21">
        <v>0</v>
      </c>
      <c r="I106" s="21">
        <v>0</v>
      </c>
      <c r="J106" s="24">
        <v>0</v>
      </c>
      <c r="K106" s="17">
        <f t="shared" si="18"/>
        <v>0</v>
      </c>
      <c r="N106" s="18">
        <f t="shared" si="28"/>
        <v>0</v>
      </c>
    </row>
    <row r="107" spans="1:14" s="68" customFormat="1" ht="31.5" customHeight="1" x14ac:dyDescent="0.25">
      <c r="A107" s="57" t="s">
        <v>398</v>
      </c>
      <c r="B107" s="60" t="s">
        <v>9</v>
      </c>
      <c r="C107" s="61" t="s">
        <v>45</v>
      </c>
      <c r="D107" s="20">
        <v>161000</v>
      </c>
      <c r="E107" s="58">
        <f t="shared" si="26"/>
        <v>161000</v>
      </c>
      <c r="F107" s="230">
        <f t="shared" si="27"/>
        <v>161000</v>
      </c>
      <c r="G107" s="23">
        <v>0</v>
      </c>
      <c r="H107" s="21">
        <v>0</v>
      </c>
      <c r="I107" s="21">
        <v>0</v>
      </c>
      <c r="J107" s="24">
        <v>0</v>
      </c>
      <c r="K107" s="17">
        <f t="shared" si="18"/>
        <v>0</v>
      </c>
      <c r="N107" s="18">
        <f t="shared" si="28"/>
        <v>0</v>
      </c>
    </row>
    <row r="108" spans="1:14" s="68" customFormat="1" ht="29.25" customHeight="1" x14ac:dyDescent="0.25">
      <c r="A108" s="57" t="s">
        <v>58</v>
      </c>
      <c r="B108" s="60" t="s">
        <v>9</v>
      </c>
      <c r="C108" s="61" t="s">
        <v>45</v>
      </c>
      <c r="D108" s="20">
        <v>161000</v>
      </c>
      <c r="E108" s="58">
        <f t="shared" si="26"/>
        <v>161000</v>
      </c>
      <c r="F108" s="230">
        <f t="shared" si="27"/>
        <v>161000</v>
      </c>
      <c r="G108" s="23">
        <v>0</v>
      </c>
      <c r="H108" s="21">
        <v>0</v>
      </c>
      <c r="I108" s="21">
        <v>0</v>
      </c>
      <c r="J108" s="24">
        <v>0</v>
      </c>
      <c r="K108" s="17">
        <f t="shared" si="18"/>
        <v>0</v>
      </c>
      <c r="N108" s="18">
        <f t="shared" si="28"/>
        <v>0</v>
      </c>
    </row>
    <row r="109" spans="1:14" s="68" customFormat="1" ht="26.25" x14ac:dyDescent="0.25">
      <c r="A109" s="57" t="s">
        <v>59</v>
      </c>
      <c r="B109" s="60" t="s">
        <v>9</v>
      </c>
      <c r="C109" s="61" t="s">
        <v>45</v>
      </c>
      <c r="D109" s="20">
        <v>161000</v>
      </c>
      <c r="E109" s="58">
        <f t="shared" si="26"/>
        <v>161000</v>
      </c>
      <c r="F109" s="230">
        <f t="shared" si="27"/>
        <v>161000</v>
      </c>
      <c r="G109" s="23">
        <v>0</v>
      </c>
      <c r="H109" s="21">
        <v>0</v>
      </c>
      <c r="I109" s="21">
        <v>0</v>
      </c>
      <c r="J109" s="24">
        <v>0</v>
      </c>
      <c r="K109" s="17">
        <f t="shared" si="18"/>
        <v>0</v>
      </c>
      <c r="N109" s="18">
        <f t="shared" si="28"/>
        <v>0</v>
      </c>
    </row>
    <row r="110" spans="1:14" s="68" customFormat="1" ht="26.25" x14ac:dyDescent="0.25">
      <c r="A110" s="57" t="s">
        <v>60</v>
      </c>
      <c r="B110" s="60" t="s">
        <v>9</v>
      </c>
      <c r="C110" s="61" t="s">
        <v>45</v>
      </c>
      <c r="D110" s="20">
        <v>161000</v>
      </c>
      <c r="E110" s="58">
        <f t="shared" si="26"/>
        <v>161000</v>
      </c>
      <c r="F110" s="230">
        <f t="shared" si="27"/>
        <v>161000</v>
      </c>
      <c r="G110" s="23">
        <v>0</v>
      </c>
      <c r="H110" s="21">
        <v>0</v>
      </c>
      <c r="I110" s="21">
        <v>0</v>
      </c>
      <c r="J110" s="24">
        <v>0</v>
      </c>
      <c r="K110" s="17">
        <f t="shared" si="18"/>
        <v>0</v>
      </c>
      <c r="N110" s="18">
        <f t="shared" si="28"/>
        <v>0</v>
      </c>
    </row>
    <row r="111" spans="1:14" s="68" customFormat="1" ht="26.25" x14ac:dyDescent="0.25">
      <c r="A111" s="57" t="s">
        <v>61</v>
      </c>
      <c r="B111" s="60" t="s">
        <v>9</v>
      </c>
      <c r="C111" s="61" t="s">
        <v>45</v>
      </c>
      <c r="D111" s="20">
        <v>161000</v>
      </c>
      <c r="E111" s="58">
        <f t="shared" si="26"/>
        <v>161000</v>
      </c>
      <c r="F111" s="230">
        <f t="shared" si="27"/>
        <v>161000</v>
      </c>
      <c r="G111" s="23">
        <v>0</v>
      </c>
      <c r="H111" s="21">
        <v>0</v>
      </c>
      <c r="I111" s="21">
        <v>0</v>
      </c>
      <c r="J111" s="24">
        <v>0</v>
      </c>
      <c r="K111" s="17">
        <f t="shared" si="18"/>
        <v>0</v>
      </c>
      <c r="N111" s="18">
        <f t="shared" si="28"/>
        <v>0</v>
      </c>
    </row>
    <row r="112" spans="1:14" s="68" customFormat="1" ht="30.75" customHeight="1" x14ac:dyDescent="0.25">
      <c r="A112" s="57" t="s">
        <v>62</v>
      </c>
      <c r="B112" s="60" t="s">
        <v>9</v>
      </c>
      <c r="C112" s="61" t="s">
        <v>45</v>
      </c>
      <c r="D112" s="20">
        <v>161000</v>
      </c>
      <c r="E112" s="58">
        <f t="shared" si="26"/>
        <v>161000</v>
      </c>
      <c r="F112" s="230">
        <f t="shared" si="27"/>
        <v>161000</v>
      </c>
      <c r="G112" s="23">
        <v>0</v>
      </c>
      <c r="H112" s="21">
        <v>0</v>
      </c>
      <c r="I112" s="21">
        <v>0</v>
      </c>
      <c r="J112" s="24">
        <v>0</v>
      </c>
      <c r="K112" s="17">
        <f t="shared" si="18"/>
        <v>0</v>
      </c>
      <c r="N112" s="18">
        <f t="shared" si="28"/>
        <v>0</v>
      </c>
    </row>
    <row r="113" spans="1:16" s="68" customFormat="1" ht="28.5" customHeight="1" x14ac:dyDescent="0.25">
      <c r="A113" s="57" t="s">
        <v>63</v>
      </c>
      <c r="B113" s="60" t="s">
        <v>9</v>
      </c>
      <c r="C113" s="61" t="s">
        <v>45</v>
      </c>
      <c r="D113" s="20">
        <v>161000</v>
      </c>
      <c r="E113" s="58">
        <f t="shared" si="26"/>
        <v>161000</v>
      </c>
      <c r="F113" s="230">
        <f t="shared" si="27"/>
        <v>161000</v>
      </c>
      <c r="G113" s="23">
        <v>0</v>
      </c>
      <c r="H113" s="21">
        <v>0</v>
      </c>
      <c r="I113" s="21">
        <v>0</v>
      </c>
      <c r="J113" s="24">
        <v>0</v>
      </c>
      <c r="K113" s="17">
        <f t="shared" si="18"/>
        <v>0</v>
      </c>
      <c r="N113" s="18">
        <f t="shared" si="28"/>
        <v>0</v>
      </c>
    </row>
    <row r="114" spans="1:16" s="68" customFormat="1" ht="30" customHeight="1" x14ac:dyDescent="0.25">
      <c r="A114" s="57" t="s">
        <v>64</v>
      </c>
      <c r="B114" s="60" t="s">
        <v>9</v>
      </c>
      <c r="C114" s="61" t="s">
        <v>45</v>
      </c>
      <c r="D114" s="20">
        <v>161000</v>
      </c>
      <c r="E114" s="58">
        <f t="shared" si="26"/>
        <v>161000</v>
      </c>
      <c r="F114" s="230">
        <f t="shared" si="27"/>
        <v>161000</v>
      </c>
      <c r="G114" s="23">
        <v>0</v>
      </c>
      <c r="H114" s="21">
        <v>0</v>
      </c>
      <c r="I114" s="21">
        <v>0</v>
      </c>
      <c r="J114" s="24">
        <v>0</v>
      </c>
      <c r="K114" s="17">
        <f t="shared" si="18"/>
        <v>0</v>
      </c>
      <c r="N114" s="18">
        <f t="shared" si="28"/>
        <v>0</v>
      </c>
    </row>
    <row r="115" spans="1:16" s="68" customFormat="1" ht="30" customHeight="1" x14ac:dyDescent="0.25">
      <c r="A115" s="57" t="s">
        <v>65</v>
      </c>
      <c r="B115" s="60" t="s">
        <v>9</v>
      </c>
      <c r="C115" s="61" t="s">
        <v>45</v>
      </c>
      <c r="D115" s="20">
        <v>161000</v>
      </c>
      <c r="E115" s="58">
        <f t="shared" si="26"/>
        <v>161000</v>
      </c>
      <c r="F115" s="230">
        <f t="shared" si="27"/>
        <v>161000</v>
      </c>
      <c r="G115" s="23">
        <v>0</v>
      </c>
      <c r="H115" s="21">
        <v>0</v>
      </c>
      <c r="I115" s="21">
        <v>0</v>
      </c>
      <c r="J115" s="24">
        <v>0</v>
      </c>
      <c r="K115" s="17">
        <f t="shared" si="18"/>
        <v>0</v>
      </c>
      <c r="N115" s="18">
        <f t="shared" si="28"/>
        <v>0</v>
      </c>
    </row>
    <row r="116" spans="1:16" s="68" customFormat="1" ht="30" customHeight="1" x14ac:dyDescent="0.25">
      <c r="A116" s="57" t="s">
        <v>66</v>
      </c>
      <c r="B116" s="60" t="s">
        <v>9</v>
      </c>
      <c r="C116" s="61" t="s">
        <v>45</v>
      </c>
      <c r="D116" s="20">
        <v>161000</v>
      </c>
      <c r="E116" s="58">
        <f t="shared" si="26"/>
        <v>161000</v>
      </c>
      <c r="F116" s="230">
        <f t="shared" si="27"/>
        <v>161000</v>
      </c>
      <c r="G116" s="23">
        <v>0</v>
      </c>
      <c r="H116" s="21">
        <v>0</v>
      </c>
      <c r="I116" s="21">
        <v>0</v>
      </c>
      <c r="J116" s="24">
        <v>0</v>
      </c>
      <c r="K116" s="17">
        <f t="shared" si="18"/>
        <v>0</v>
      </c>
      <c r="N116" s="18">
        <f t="shared" si="28"/>
        <v>0</v>
      </c>
    </row>
    <row r="117" spans="1:16" s="68" customFormat="1" ht="25.5" customHeight="1" x14ac:dyDescent="0.25">
      <c r="A117" s="57" t="s">
        <v>67</v>
      </c>
      <c r="B117" s="60" t="s">
        <v>9</v>
      </c>
      <c r="C117" s="61" t="s">
        <v>45</v>
      </c>
      <c r="D117" s="20">
        <v>161000</v>
      </c>
      <c r="E117" s="58">
        <f t="shared" si="26"/>
        <v>161000</v>
      </c>
      <c r="F117" s="230">
        <f t="shared" si="27"/>
        <v>161000</v>
      </c>
      <c r="G117" s="23">
        <v>0</v>
      </c>
      <c r="H117" s="21">
        <v>0</v>
      </c>
      <c r="I117" s="21">
        <v>0</v>
      </c>
      <c r="J117" s="24">
        <v>0</v>
      </c>
      <c r="K117" s="17">
        <f t="shared" si="18"/>
        <v>0</v>
      </c>
      <c r="N117" s="18">
        <f t="shared" si="28"/>
        <v>0</v>
      </c>
    </row>
    <row r="118" spans="1:16" s="68" customFormat="1" ht="26.25" x14ac:dyDescent="0.25">
      <c r="A118" s="57" t="s">
        <v>68</v>
      </c>
      <c r="B118" s="60" t="s">
        <v>9</v>
      </c>
      <c r="C118" s="61" t="s">
        <v>45</v>
      </c>
      <c r="D118" s="20">
        <v>157000</v>
      </c>
      <c r="E118" s="58">
        <f t="shared" si="26"/>
        <v>157000</v>
      </c>
      <c r="F118" s="230">
        <f t="shared" si="27"/>
        <v>157000</v>
      </c>
      <c r="G118" s="23">
        <v>0</v>
      </c>
      <c r="H118" s="21">
        <v>0</v>
      </c>
      <c r="I118" s="21">
        <v>0</v>
      </c>
      <c r="J118" s="24">
        <v>0</v>
      </c>
      <c r="K118" s="17">
        <f t="shared" si="18"/>
        <v>0</v>
      </c>
      <c r="N118" s="18">
        <f t="shared" si="28"/>
        <v>0</v>
      </c>
    </row>
    <row r="119" spans="1:16" s="68" customFormat="1" ht="15" x14ac:dyDescent="0.25">
      <c r="A119" s="57" t="s">
        <v>69</v>
      </c>
      <c r="B119" s="60" t="s">
        <v>9</v>
      </c>
      <c r="C119" s="61" t="s">
        <v>45</v>
      </c>
      <c r="D119" s="20">
        <v>10000</v>
      </c>
      <c r="E119" s="58">
        <f t="shared" si="26"/>
        <v>10000</v>
      </c>
      <c r="F119" s="230">
        <f>D119+G119+H119+I119+J119</f>
        <v>10000</v>
      </c>
      <c r="G119" s="23">
        <v>0</v>
      </c>
      <c r="H119" s="21">
        <v>0</v>
      </c>
      <c r="I119" s="21">
        <v>0</v>
      </c>
      <c r="J119" s="24">
        <v>0</v>
      </c>
      <c r="K119" s="17">
        <f t="shared" si="18"/>
        <v>0</v>
      </c>
      <c r="N119" s="18"/>
    </row>
    <row r="120" spans="1:16" s="68" customFormat="1" ht="15" x14ac:dyDescent="0.25">
      <c r="A120" s="57" t="s">
        <v>297</v>
      </c>
      <c r="B120" s="60" t="s">
        <v>9</v>
      </c>
      <c r="C120" s="61" t="s">
        <v>45</v>
      </c>
      <c r="D120" s="20">
        <v>161000</v>
      </c>
      <c r="E120" s="58">
        <f t="shared" si="26"/>
        <v>161000</v>
      </c>
      <c r="F120" s="230">
        <f t="shared" si="27"/>
        <v>161000</v>
      </c>
      <c r="G120" s="23">
        <v>0</v>
      </c>
      <c r="H120" s="21">
        <v>0</v>
      </c>
      <c r="I120" s="21">
        <v>0</v>
      </c>
      <c r="J120" s="24">
        <v>0</v>
      </c>
      <c r="K120" s="17">
        <f t="shared" si="18"/>
        <v>0</v>
      </c>
      <c r="N120" s="18"/>
    </row>
    <row r="121" spans="1:16" s="68" customFormat="1" ht="15" x14ac:dyDescent="0.25">
      <c r="A121" s="57" t="s">
        <v>298</v>
      </c>
      <c r="B121" s="60" t="s">
        <v>9</v>
      </c>
      <c r="C121" s="61" t="s">
        <v>45</v>
      </c>
      <c r="D121" s="20">
        <v>161000</v>
      </c>
      <c r="E121" s="58">
        <f t="shared" si="26"/>
        <v>161000</v>
      </c>
      <c r="F121" s="230">
        <f t="shared" si="27"/>
        <v>161000</v>
      </c>
      <c r="G121" s="23">
        <v>0</v>
      </c>
      <c r="H121" s="21">
        <v>0</v>
      </c>
      <c r="I121" s="21">
        <v>0</v>
      </c>
      <c r="J121" s="24">
        <v>0</v>
      </c>
      <c r="K121" s="17">
        <f t="shared" si="18"/>
        <v>0</v>
      </c>
      <c r="N121" s="18"/>
    </row>
    <row r="122" spans="1:16" s="68" customFormat="1" ht="15" x14ac:dyDescent="0.25">
      <c r="A122" s="57" t="s">
        <v>299</v>
      </c>
      <c r="B122" s="60" t="s">
        <v>9</v>
      </c>
      <c r="C122" s="61" t="s">
        <v>45</v>
      </c>
      <c r="D122" s="20">
        <v>161000</v>
      </c>
      <c r="E122" s="58">
        <f t="shared" si="26"/>
        <v>161000</v>
      </c>
      <c r="F122" s="230">
        <f t="shared" si="27"/>
        <v>161000</v>
      </c>
      <c r="G122" s="23">
        <v>0</v>
      </c>
      <c r="H122" s="21">
        <v>0</v>
      </c>
      <c r="I122" s="21">
        <v>0</v>
      </c>
      <c r="J122" s="24">
        <v>0</v>
      </c>
      <c r="K122" s="17"/>
      <c r="N122" s="18"/>
    </row>
    <row r="123" spans="1:16" s="68" customFormat="1" ht="15" x14ac:dyDescent="0.25">
      <c r="A123" s="57" t="s">
        <v>300</v>
      </c>
      <c r="B123" s="60" t="s">
        <v>9</v>
      </c>
      <c r="C123" s="61" t="s">
        <v>45</v>
      </c>
      <c r="D123" s="20">
        <v>161000</v>
      </c>
      <c r="E123" s="58">
        <f t="shared" si="26"/>
        <v>161000</v>
      </c>
      <c r="F123" s="230">
        <f t="shared" si="27"/>
        <v>161000</v>
      </c>
      <c r="G123" s="23">
        <v>0</v>
      </c>
      <c r="H123" s="21">
        <v>0</v>
      </c>
      <c r="I123" s="21">
        <v>0</v>
      </c>
      <c r="J123" s="24">
        <v>0</v>
      </c>
      <c r="K123" s="17"/>
      <c r="N123" s="18"/>
    </row>
    <row r="124" spans="1:16" s="68" customFormat="1" ht="25.5" x14ac:dyDescent="0.25">
      <c r="A124" s="145" t="s">
        <v>327</v>
      </c>
      <c r="B124" s="60" t="s">
        <v>9</v>
      </c>
      <c r="C124" s="61" t="s">
        <v>45</v>
      </c>
      <c r="D124" s="20">
        <v>58000</v>
      </c>
      <c r="E124" s="58">
        <f t="shared" si="26"/>
        <v>58000</v>
      </c>
      <c r="F124" s="230">
        <f t="shared" si="27"/>
        <v>58000</v>
      </c>
      <c r="G124" s="274">
        <v>0</v>
      </c>
      <c r="H124" s="21">
        <v>0</v>
      </c>
      <c r="I124" s="21">
        <v>0</v>
      </c>
      <c r="J124" s="24">
        <v>0</v>
      </c>
      <c r="K124" s="17"/>
      <c r="N124" s="18"/>
      <c r="P124" s="231"/>
    </row>
    <row r="125" spans="1:16" s="68" customFormat="1" ht="18.75" customHeight="1" x14ac:dyDescent="0.25">
      <c r="A125" s="57" t="s">
        <v>70</v>
      </c>
      <c r="B125" s="60" t="s">
        <v>9</v>
      </c>
      <c r="C125" s="61" t="s">
        <v>45</v>
      </c>
      <c r="D125" s="20">
        <v>37000</v>
      </c>
      <c r="E125" s="58">
        <f t="shared" ref="E125:E126" si="29">D125</f>
        <v>37000</v>
      </c>
      <c r="F125" s="230">
        <f t="shared" ref="F125:F126" si="30">D125+G125+H125+I125+J125</f>
        <v>37000</v>
      </c>
      <c r="G125" s="23">
        <v>0</v>
      </c>
      <c r="H125" s="21">
        <v>0</v>
      </c>
      <c r="I125" s="21">
        <v>0</v>
      </c>
      <c r="J125" s="24">
        <v>0</v>
      </c>
      <c r="K125" s="17"/>
      <c r="N125" s="18"/>
    </row>
    <row r="126" spans="1:16" s="68" customFormat="1" ht="26.25" x14ac:dyDescent="0.25">
      <c r="A126" s="57" t="s">
        <v>71</v>
      </c>
      <c r="B126" s="60" t="s">
        <v>9</v>
      </c>
      <c r="C126" s="61" t="s">
        <v>45</v>
      </c>
      <c r="D126" s="20">
        <v>0</v>
      </c>
      <c r="E126" s="58">
        <f t="shared" si="29"/>
        <v>0</v>
      </c>
      <c r="F126" s="230">
        <f t="shared" si="30"/>
        <v>133000</v>
      </c>
      <c r="G126" s="23">
        <v>133000</v>
      </c>
      <c r="H126" s="21">
        <v>0</v>
      </c>
      <c r="I126" s="21">
        <v>0</v>
      </c>
      <c r="J126" s="24">
        <v>0</v>
      </c>
      <c r="K126" s="17"/>
      <c r="N126" s="18"/>
    </row>
    <row r="127" spans="1:16" s="68" customFormat="1" ht="39" x14ac:dyDescent="0.25">
      <c r="A127" s="57" t="s">
        <v>72</v>
      </c>
      <c r="B127" s="60" t="s">
        <v>9</v>
      </c>
      <c r="C127" s="61" t="s">
        <v>45</v>
      </c>
      <c r="D127" s="20">
        <v>43000</v>
      </c>
      <c r="E127" s="58">
        <f t="shared" si="26"/>
        <v>43000</v>
      </c>
      <c r="F127" s="230">
        <f t="shared" si="27"/>
        <v>43000</v>
      </c>
      <c r="G127" s="23">
        <v>0</v>
      </c>
      <c r="H127" s="21">
        <v>0</v>
      </c>
      <c r="I127" s="21">
        <v>0</v>
      </c>
      <c r="J127" s="24">
        <v>0</v>
      </c>
      <c r="K127" s="17">
        <f t="shared" si="18"/>
        <v>0</v>
      </c>
      <c r="N127" s="18">
        <f t="shared" si="28"/>
        <v>0</v>
      </c>
    </row>
    <row r="128" spans="1:16" s="68" customFormat="1" ht="15" x14ac:dyDescent="0.25">
      <c r="A128" s="57" t="s">
        <v>73</v>
      </c>
      <c r="B128" s="60" t="s">
        <v>9</v>
      </c>
      <c r="C128" s="61" t="s">
        <v>45</v>
      </c>
      <c r="D128" s="20">
        <v>0</v>
      </c>
      <c r="E128" s="58">
        <f t="shared" si="26"/>
        <v>0</v>
      </c>
      <c r="F128" s="230">
        <f t="shared" si="27"/>
        <v>160000</v>
      </c>
      <c r="G128" s="23">
        <v>160000</v>
      </c>
      <c r="H128" s="21">
        <v>0</v>
      </c>
      <c r="I128" s="21">
        <v>0</v>
      </c>
      <c r="J128" s="24">
        <v>0</v>
      </c>
      <c r="K128" s="17">
        <f t="shared" si="18"/>
        <v>0</v>
      </c>
      <c r="N128" s="18">
        <f t="shared" si="28"/>
        <v>0</v>
      </c>
    </row>
    <row r="129" spans="1:14" ht="16.5" customHeight="1" x14ac:dyDescent="0.25">
      <c r="A129" s="57" t="s">
        <v>74</v>
      </c>
      <c r="B129" s="60" t="s">
        <v>9</v>
      </c>
      <c r="C129" s="61" t="s">
        <v>45</v>
      </c>
      <c r="D129" s="20">
        <v>0</v>
      </c>
      <c r="E129" s="58">
        <f t="shared" si="26"/>
        <v>0</v>
      </c>
      <c r="F129" s="230">
        <f t="shared" si="27"/>
        <v>160000</v>
      </c>
      <c r="G129" s="23">
        <v>160000</v>
      </c>
      <c r="H129" s="21">
        <v>0</v>
      </c>
      <c r="I129" s="21">
        <v>0</v>
      </c>
      <c r="J129" s="24">
        <v>0</v>
      </c>
      <c r="K129" s="17">
        <f t="shared" si="18"/>
        <v>0</v>
      </c>
      <c r="N129" s="18">
        <f t="shared" si="28"/>
        <v>0</v>
      </c>
    </row>
    <row r="130" spans="1:14" ht="16.5" customHeight="1" x14ac:dyDescent="0.25">
      <c r="A130" s="57" t="s">
        <v>391</v>
      </c>
      <c r="B130" s="60" t="s">
        <v>9</v>
      </c>
      <c r="C130" s="61" t="s">
        <v>45</v>
      </c>
      <c r="D130" s="20">
        <v>2400</v>
      </c>
      <c r="E130" s="58">
        <f t="shared" si="26"/>
        <v>2400</v>
      </c>
      <c r="F130" s="230">
        <f t="shared" si="27"/>
        <v>2400</v>
      </c>
      <c r="G130" s="23">
        <v>0</v>
      </c>
      <c r="H130" s="21">
        <v>0</v>
      </c>
      <c r="I130" s="21">
        <v>0</v>
      </c>
      <c r="J130" s="24">
        <v>0</v>
      </c>
      <c r="K130" s="17"/>
      <c r="N130" s="18"/>
    </row>
    <row r="131" spans="1:14" ht="39" x14ac:dyDescent="0.25">
      <c r="A131" s="57" t="s">
        <v>75</v>
      </c>
      <c r="B131" s="60" t="s">
        <v>9</v>
      </c>
      <c r="C131" s="61" t="s">
        <v>45</v>
      </c>
      <c r="D131" s="20">
        <v>450000</v>
      </c>
      <c r="E131" s="58">
        <f t="shared" si="26"/>
        <v>450000</v>
      </c>
      <c r="F131" s="230">
        <f t="shared" si="27"/>
        <v>450000</v>
      </c>
      <c r="G131" s="23">
        <v>0</v>
      </c>
      <c r="H131" s="21">
        <v>0</v>
      </c>
      <c r="I131" s="21">
        <v>0</v>
      </c>
      <c r="J131" s="24">
        <v>0</v>
      </c>
      <c r="K131" s="17">
        <f t="shared" si="18"/>
        <v>0</v>
      </c>
      <c r="N131" s="18">
        <f>E131+G131-F131+H131+I131+J131</f>
        <v>0</v>
      </c>
    </row>
    <row r="132" spans="1:14" ht="15" x14ac:dyDescent="0.25">
      <c r="A132" s="57" t="s">
        <v>76</v>
      </c>
      <c r="B132" s="60" t="s">
        <v>9</v>
      </c>
      <c r="C132" s="61" t="s">
        <v>45</v>
      </c>
      <c r="D132" s="20">
        <v>658196</v>
      </c>
      <c r="E132" s="58">
        <f t="shared" si="26"/>
        <v>658196</v>
      </c>
      <c r="F132" s="230">
        <f t="shared" si="27"/>
        <v>658196</v>
      </c>
      <c r="G132" s="23">
        <v>0</v>
      </c>
      <c r="H132" s="21">
        <v>0</v>
      </c>
      <c r="I132" s="21">
        <v>0</v>
      </c>
      <c r="J132" s="24">
        <v>0</v>
      </c>
      <c r="K132" s="17">
        <f t="shared" si="18"/>
        <v>0</v>
      </c>
      <c r="N132" s="18"/>
    </row>
    <row r="133" spans="1:14" ht="39" x14ac:dyDescent="0.25">
      <c r="A133" s="57" t="s">
        <v>385</v>
      </c>
      <c r="B133" s="60" t="s">
        <v>9</v>
      </c>
      <c r="C133" s="61" t="s">
        <v>45</v>
      </c>
      <c r="D133" s="20">
        <v>83000</v>
      </c>
      <c r="E133" s="58">
        <f t="shared" si="26"/>
        <v>83000</v>
      </c>
      <c r="F133" s="230">
        <f t="shared" si="27"/>
        <v>83000</v>
      </c>
      <c r="G133" s="23">
        <v>0</v>
      </c>
      <c r="H133" s="21">
        <v>0</v>
      </c>
      <c r="I133" s="21">
        <v>0</v>
      </c>
      <c r="J133" s="24">
        <v>0</v>
      </c>
      <c r="K133" s="17">
        <f t="shared" si="18"/>
        <v>0</v>
      </c>
      <c r="N133" s="18"/>
    </row>
    <row r="134" spans="1:14" ht="40.5" customHeight="1" x14ac:dyDescent="0.25">
      <c r="A134" s="57" t="s">
        <v>328</v>
      </c>
      <c r="B134" s="60" t="s">
        <v>9</v>
      </c>
      <c r="C134" s="61" t="s">
        <v>45</v>
      </c>
      <c r="D134" s="20">
        <v>8000</v>
      </c>
      <c r="E134" s="58">
        <f t="shared" si="26"/>
        <v>8000</v>
      </c>
      <c r="F134" s="230">
        <f t="shared" si="27"/>
        <v>8000</v>
      </c>
      <c r="G134" s="23">
        <v>0</v>
      </c>
      <c r="H134" s="21">
        <v>0</v>
      </c>
      <c r="I134" s="21">
        <v>0</v>
      </c>
      <c r="J134" s="24">
        <v>0</v>
      </c>
      <c r="K134" s="17">
        <f t="shared" si="18"/>
        <v>0</v>
      </c>
      <c r="N134" s="18"/>
    </row>
    <row r="135" spans="1:14" ht="40.5" customHeight="1" x14ac:dyDescent="0.25">
      <c r="A135" s="57" t="s">
        <v>329</v>
      </c>
      <c r="B135" s="60" t="s">
        <v>9</v>
      </c>
      <c r="C135" s="61" t="s">
        <v>45</v>
      </c>
      <c r="D135" s="20">
        <v>16000</v>
      </c>
      <c r="E135" s="58">
        <f t="shared" si="26"/>
        <v>16000</v>
      </c>
      <c r="F135" s="230">
        <f t="shared" si="27"/>
        <v>16000</v>
      </c>
      <c r="G135" s="23">
        <v>0</v>
      </c>
      <c r="H135" s="21">
        <v>0</v>
      </c>
      <c r="I135" s="21">
        <v>0</v>
      </c>
      <c r="J135" s="24">
        <v>0</v>
      </c>
      <c r="K135" s="17">
        <f t="shared" si="18"/>
        <v>0</v>
      </c>
      <c r="N135" s="18"/>
    </row>
    <row r="136" spans="1:14" ht="26.25" x14ac:dyDescent="0.25">
      <c r="A136" s="57" t="s">
        <v>332</v>
      </c>
      <c r="B136" s="60" t="s">
        <v>9</v>
      </c>
      <c r="C136" s="61" t="s">
        <v>45</v>
      </c>
      <c r="D136" s="20">
        <v>12000</v>
      </c>
      <c r="E136" s="58">
        <f t="shared" si="26"/>
        <v>12000</v>
      </c>
      <c r="F136" s="230">
        <f t="shared" si="27"/>
        <v>12000</v>
      </c>
      <c r="G136" s="23">
        <v>0</v>
      </c>
      <c r="H136" s="21">
        <v>0</v>
      </c>
      <c r="I136" s="21">
        <v>0</v>
      </c>
      <c r="J136" s="24">
        <v>0</v>
      </c>
      <c r="K136" s="17"/>
      <c r="N136" s="18"/>
    </row>
    <row r="137" spans="1:14" ht="40.5" customHeight="1" x14ac:dyDescent="0.25">
      <c r="A137" s="57" t="s">
        <v>78</v>
      </c>
      <c r="B137" s="60" t="s">
        <v>9</v>
      </c>
      <c r="C137" s="61" t="s">
        <v>45</v>
      </c>
      <c r="D137" s="20">
        <v>6000</v>
      </c>
      <c r="E137" s="58">
        <f t="shared" si="26"/>
        <v>6000</v>
      </c>
      <c r="F137" s="230">
        <f t="shared" si="27"/>
        <v>6000</v>
      </c>
      <c r="G137" s="23">
        <v>0</v>
      </c>
      <c r="H137" s="21">
        <v>0</v>
      </c>
      <c r="I137" s="21">
        <v>0</v>
      </c>
      <c r="J137" s="24">
        <v>0</v>
      </c>
      <c r="K137" s="17"/>
      <c r="N137" s="18"/>
    </row>
    <row r="138" spans="1:14" ht="54" customHeight="1" x14ac:dyDescent="0.25">
      <c r="A138" s="57" t="s">
        <v>333</v>
      </c>
      <c r="B138" s="60" t="s">
        <v>9</v>
      </c>
      <c r="C138" s="61" t="s">
        <v>45</v>
      </c>
      <c r="D138" s="20">
        <v>9000</v>
      </c>
      <c r="E138" s="58">
        <f t="shared" si="26"/>
        <v>9000</v>
      </c>
      <c r="F138" s="230">
        <f t="shared" si="27"/>
        <v>9000</v>
      </c>
      <c r="G138" s="23">
        <v>0</v>
      </c>
      <c r="H138" s="21">
        <v>0</v>
      </c>
      <c r="I138" s="21">
        <v>0</v>
      </c>
      <c r="J138" s="24">
        <v>0</v>
      </c>
      <c r="K138" s="17"/>
      <c r="N138" s="18"/>
    </row>
    <row r="139" spans="1:14" ht="56.25" customHeight="1" x14ac:dyDescent="0.25">
      <c r="A139" s="57" t="s">
        <v>77</v>
      </c>
      <c r="B139" s="60" t="s">
        <v>9</v>
      </c>
      <c r="C139" s="61" t="s">
        <v>45</v>
      </c>
      <c r="D139" s="20">
        <v>6000</v>
      </c>
      <c r="E139" s="58">
        <f t="shared" si="26"/>
        <v>6000</v>
      </c>
      <c r="F139" s="230">
        <f t="shared" si="27"/>
        <v>6000</v>
      </c>
      <c r="G139" s="23">
        <v>0</v>
      </c>
      <c r="H139" s="21">
        <v>0</v>
      </c>
      <c r="I139" s="21">
        <v>0</v>
      </c>
      <c r="J139" s="24">
        <v>0</v>
      </c>
      <c r="K139" s="17"/>
      <c r="N139" s="18"/>
    </row>
    <row r="140" spans="1:14" ht="56.25" customHeight="1" x14ac:dyDescent="0.25">
      <c r="A140" s="251" t="s">
        <v>366</v>
      </c>
      <c r="B140" s="60" t="s">
        <v>9</v>
      </c>
      <c r="C140" s="61" t="s">
        <v>45</v>
      </c>
      <c r="D140" s="20">
        <v>160000</v>
      </c>
      <c r="E140" s="58">
        <v>160000</v>
      </c>
      <c r="F140" s="230">
        <v>160000</v>
      </c>
      <c r="G140" s="23"/>
      <c r="H140" s="21"/>
      <c r="I140" s="21"/>
      <c r="J140" s="24"/>
      <c r="K140" s="17"/>
      <c r="N140" s="18"/>
    </row>
    <row r="141" spans="1:14" ht="42.75" customHeight="1" x14ac:dyDescent="0.25">
      <c r="A141" s="119" t="s">
        <v>330</v>
      </c>
      <c r="B141" s="60" t="s">
        <v>9</v>
      </c>
      <c r="C141" s="61" t="s">
        <v>45</v>
      </c>
      <c r="D141" s="20">
        <v>1526000</v>
      </c>
      <c r="E141" s="58">
        <v>1526000</v>
      </c>
      <c r="F141" s="230">
        <v>1526000</v>
      </c>
      <c r="G141" s="23"/>
      <c r="H141" s="21"/>
      <c r="I141" s="21"/>
      <c r="J141" s="24"/>
      <c r="K141" s="17"/>
      <c r="N141" s="18"/>
    </row>
    <row r="142" spans="1:14" ht="15" x14ac:dyDescent="0.25">
      <c r="A142" s="57" t="s">
        <v>358</v>
      </c>
      <c r="B142" s="60" t="s">
        <v>9</v>
      </c>
      <c r="C142" s="61" t="s">
        <v>45</v>
      </c>
      <c r="D142" s="20">
        <v>1785000</v>
      </c>
      <c r="E142" s="58">
        <f t="shared" si="26"/>
        <v>1785000</v>
      </c>
      <c r="F142" s="230">
        <f t="shared" si="27"/>
        <v>1785000</v>
      </c>
      <c r="G142" s="23">
        <v>0</v>
      </c>
      <c r="H142" s="21">
        <v>0</v>
      </c>
      <c r="I142" s="21">
        <v>0</v>
      </c>
      <c r="J142" s="24">
        <v>0</v>
      </c>
      <c r="K142" s="17"/>
      <c r="N142" s="18"/>
    </row>
    <row r="143" spans="1:14" ht="26.25" x14ac:dyDescent="0.25">
      <c r="A143" s="216" t="s">
        <v>396</v>
      </c>
      <c r="B143" s="60" t="s">
        <v>9</v>
      </c>
      <c r="C143" s="61" t="s">
        <v>45</v>
      </c>
      <c r="D143" s="20">
        <v>12000</v>
      </c>
      <c r="E143" s="58">
        <f t="shared" si="26"/>
        <v>12000</v>
      </c>
      <c r="F143" s="230">
        <f t="shared" si="27"/>
        <v>12000</v>
      </c>
      <c r="G143" s="23">
        <v>0</v>
      </c>
      <c r="H143" s="21">
        <v>0</v>
      </c>
      <c r="I143" s="21">
        <v>0</v>
      </c>
      <c r="J143" s="24">
        <v>0</v>
      </c>
      <c r="K143" s="17">
        <f t="shared" si="18"/>
        <v>0</v>
      </c>
      <c r="N143" s="18"/>
    </row>
    <row r="144" spans="1:14" s="69" customFormat="1" ht="26.25" x14ac:dyDescent="0.25">
      <c r="A144" s="57" t="s">
        <v>79</v>
      </c>
      <c r="B144" s="60" t="s">
        <v>9</v>
      </c>
      <c r="C144" s="61" t="s">
        <v>45</v>
      </c>
      <c r="D144" s="20">
        <v>40000</v>
      </c>
      <c r="E144" s="58">
        <f t="shared" si="26"/>
        <v>40000</v>
      </c>
      <c r="F144" s="230">
        <f t="shared" si="27"/>
        <v>40000</v>
      </c>
      <c r="G144" s="23">
        <v>0</v>
      </c>
      <c r="H144" s="21">
        <v>0</v>
      </c>
      <c r="I144" s="21">
        <v>0</v>
      </c>
      <c r="J144" s="24">
        <v>0</v>
      </c>
      <c r="K144" s="17">
        <f t="shared" si="18"/>
        <v>0</v>
      </c>
      <c r="N144" s="18">
        <f t="shared" si="28"/>
        <v>0</v>
      </c>
    </row>
    <row r="145" spans="1:16" s="76" customFormat="1" ht="15.75" thickBot="1" x14ac:dyDescent="0.3">
      <c r="A145" s="70" t="s">
        <v>372</v>
      </c>
      <c r="B145" s="71" t="s">
        <v>9</v>
      </c>
      <c r="C145" s="72" t="s">
        <v>45</v>
      </c>
      <c r="D145" s="73">
        <v>3022341</v>
      </c>
      <c r="E145" s="58">
        <f t="shared" ref="E145" si="31">D145</f>
        <v>3022341</v>
      </c>
      <c r="F145" s="230">
        <f t="shared" ref="F145" si="32">D145+G145+H145+I145+J145</f>
        <v>3022341</v>
      </c>
      <c r="G145" s="228">
        <v>0</v>
      </c>
      <c r="H145" s="74">
        <v>0</v>
      </c>
      <c r="I145" s="74">
        <v>0</v>
      </c>
      <c r="J145" s="75">
        <v>0</v>
      </c>
      <c r="K145" s="17"/>
      <c r="N145" s="18"/>
    </row>
    <row r="146" spans="1:16" ht="20.100000000000001" customHeight="1" thickBot="1" x14ac:dyDescent="0.3">
      <c r="A146" s="442" t="s">
        <v>80</v>
      </c>
      <c r="B146" s="443"/>
      <c r="C146" s="444"/>
      <c r="D146" s="322">
        <f t="shared" ref="D146:J146" si="33">SUM(D84:D145)</f>
        <v>13350397</v>
      </c>
      <c r="E146" s="229">
        <f t="shared" si="33"/>
        <v>13350397</v>
      </c>
      <c r="F146" s="77">
        <f t="shared" si="33"/>
        <v>13803397</v>
      </c>
      <c r="G146" s="78">
        <f t="shared" si="33"/>
        <v>453000</v>
      </c>
      <c r="H146" s="78">
        <f t="shared" si="33"/>
        <v>0</v>
      </c>
      <c r="I146" s="78">
        <f t="shared" si="33"/>
        <v>0</v>
      </c>
      <c r="J146" s="79">
        <f t="shared" si="33"/>
        <v>0</v>
      </c>
      <c r="K146" s="17">
        <f t="shared" ref="K146:K191" si="34">D146-E146</f>
        <v>0</v>
      </c>
      <c r="N146" s="18">
        <f t="shared" si="28"/>
        <v>0</v>
      </c>
    </row>
    <row r="147" spans="1:16" ht="20.100000000000001" hidden="1" customHeight="1" thickBot="1" x14ac:dyDescent="0.3">
      <c r="A147" s="445" t="s">
        <v>81</v>
      </c>
      <c r="B147" s="446"/>
      <c r="C147" s="446"/>
      <c r="D147" s="446"/>
      <c r="E147" s="446"/>
      <c r="F147" s="446"/>
      <c r="G147" s="446"/>
      <c r="H147" s="446"/>
      <c r="I147" s="446"/>
      <c r="J147" s="447"/>
      <c r="K147" s="17">
        <f t="shared" si="34"/>
        <v>0</v>
      </c>
      <c r="N147" s="18">
        <f t="shared" si="28"/>
        <v>0</v>
      </c>
    </row>
    <row r="148" spans="1:16" ht="15.75" hidden="1" thickBot="1" x14ac:dyDescent="0.3">
      <c r="A148" s="80"/>
      <c r="B148" s="81" t="s">
        <v>9</v>
      </c>
      <c r="C148" s="82" t="s">
        <v>82</v>
      </c>
      <c r="D148" s="83">
        <v>0</v>
      </c>
      <c r="E148" s="83">
        <f>D148</f>
        <v>0</v>
      </c>
      <c r="F148" s="84">
        <f>G148+H148+I148+J148+E148</f>
        <v>0</v>
      </c>
      <c r="G148" s="85">
        <v>0</v>
      </c>
      <c r="H148" s="86">
        <v>0</v>
      </c>
      <c r="I148" s="86">
        <v>0</v>
      </c>
      <c r="J148" s="87">
        <v>0</v>
      </c>
      <c r="K148" s="17">
        <f t="shared" si="34"/>
        <v>0</v>
      </c>
      <c r="N148" s="18">
        <f t="shared" si="28"/>
        <v>0</v>
      </c>
    </row>
    <row r="149" spans="1:16" ht="15.75" hidden="1" thickBot="1" x14ac:dyDescent="0.3">
      <c r="A149" s="88" t="s">
        <v>83</v>
      </c>
      <c r="B149" s="89"/>
      <c r="C149" s="90"/>
      <c r="D149" s="91">
        <f>D148</f>
        <v>0</v>
      </c>
      <c r="E149" s="91">
        <f t="shared" ref="E149:J149" si="35">E148</f>
        <v>0</v>
      </c>
      <c r="F149" s="79">
        <f t="shared" si="35"/>
        <v>0</v>
      </c>
      <c r="G149" s="92">
        <f t="shared" si="35"/>
        <v>0</v>
      </c>
      <c r="H149" s="91">
        <f t="shared" si="35"/>
        <v>0</v>
      </c>
      <c r="I149" s="91">
        <f t="shared" si="35"/>
        <v>0</v>
      </c>
      <c r="J149" s="79">
        <f t="shared" si="35"/>
        <v>0</v>
      </c>
      <c r="K149" s="17">
        <f t="shared" si="34"/>
        <v>0</v>
      </c>
      <c r="N149" s="18">
        <f t="shared" si="28"/>
        <v>0</v>
      </c>
    </row>
    <row r="150" spans="1:16" ht="20.100000000000001" customHeight="1" thickBot="1" x14ac:dyDescent="0.3">
      <c r="A150" s="448" t="s">
        <v>84</v>
      </c>
      <c r="B150" s="449"/>
      <c r="C150" s="449"/>
      <c r="D150" s="449"/>
      <c r="E150" s="449"/>
      <c r="F150" s="449"/>
      <c r="G150" s="449"/>
      <c r="H150" s="449"/>
      <c r="I150" s="449"/>
      <c r="J150" s="450"/>
      <c r="K150" s="17">
        <f t="shared" si="34"/>
        <v>0</v>
      </c>
      <c r="N150" s="18">
        <f t="shared" si="28"/>
        <v>0</v>
      </c>
    </row>
    <row r="151" spans="1:16" ht="26.25" x14ac:dyDescent="0.25">
      <c r="A151" s="93" t="s">
        <v>85</v>
      </c>
      <c r="B151" s="94" t="s">
        <v>9</v>
      </c>
      <c r="C151" s="95" t="s">
        <v>86</v>
      </c>
      <c r="D151" s="13">
        <v>1000</v>
      </c>
      <c r="E151" s="83">
        <f>D151</f>
        <v>1000</v>
      </c>
      <c r="F151" s="15">
        <f>D151+G151+H151+I151+J151</f>
        <v>1815422</v>
      </c>
      <c r="G151" s="12">
        <v>1814422</v>
      </c>
      <c r="H151" s="14">
        <v>0</v>
      </c>
      <c r="I151" s="14">
        <v>0</v>
      </c>
      <c r="J151" s="16">
        <v>0</v>
      </c>
      <c r="K151" s="17">
        <f t="shared" si="34"/>
        <v>0</v>
      </c>
      <c r="N151" s="18">
        <f t="shared" si="28"/>
        <v>0</v>
      </c>
    </row>
    <row r="152" spans="1:16" ht="51.75" x14ac:dyDescent="0.25">
      <c r="A152" s="96" t="s">
        <v>87</v>
      </c>
      <c r="B152" s="275" t="s">
        <v>9</v>
      </c>
      <c r="C152" s="276" t="s">
        <v>86</v>
      </c>
      <c r="D152" s="20">
        <f>4389539-84500</f>
        <v>4305039</v>
      </c>
      <c r="E152" s="20">
        <f>4389539-84500</f>
        <v>4305039</v>
      </c>
      <c r="F152" s="22">
        <f t="shared" ref="F152:F198" si="36">D152+G152+H152+I152+J152</f>
        <v>5434500</v>
      </c>
      <c r="G152" s="19">
        <v>1129461</v>
      </c>
      <c r="H152" s="21">
        <v>0</v>
      </c>
      <c r="I152" s="21">
        <v>0</v>
      </c>
      <c r="J152" s="24">
        <v>0</v>
      </c>
      <c r="K152" s="17">
        <f t="shared" si="34"/>
        <v>0</v>
      </c>
      <c r="N152" s="18">
        <f t="shared" si="28"/>
        <v>0</v>
      </c>
    </row>
    <row r="153" spans="1:16" ht="26.25" hidden="1" x14ac:dyDescent="0.25">
      <c r="A153" s="265" t="s">
        <v>330</v>
      </c>
      <c r="B153" s="266" t="s">
        <v>9</v>
      </c>
      <c r="C153" s="267" t="s">
        <v>86</v>
      </c>
      <c r="D153" s="268">
        <v>0</v>
      </c>
      <c r="E153" s="268">
        <v>0</v>
      </c>
      <c r="F153" s="269">
        <v>0</v>
      </c>
      <c r="G153" s="270">
        <v>0</v>
      </c>
      <c r="H153" s="271">
        <v>0</v>
      </c>
      <c r="I153" s="271">
        <v>0</v>
      </c>
      <c r="J153" s="272">
        <v>0</v>
      </c>
      <c r="K153" s="17"/>
      <c r="N153" s="18"/>
    </row>
    <row r="154" spans="1:16" ht="39" x14ac:dyDescent="0.25">
      <c r="A154" s="289" t="s">
        <v>88</v>
      </c>
      <c r="B154" s="290" t="s">
        <v>9</v>
      </c>
      <c r="C154" s="291" t="s">
        <v>86</v>
      </c>
      <c r="D154" s="283">
        <v>1000</v>
      </c>
      <c r="E154" s="280">
        <f t="shared" ref="E154:E200" si="37">D154</f>
        <v>1000</v>
      </c>
      <c r="F154" s="281">
        <f t="shared" si="36"/>
        <v>1495000</v>
      </c>
      <c r="G154" s="282">
        <v>1494000</v>
      </c>
      <c r="H154" s="283">
        <v>0</v>
      </c>
      <c r="I154" s="283">
        <v>0</v>
      </c>
      <c r="J154" s="284">
        <v>0</v>
      </c>
      <c r="K154" s="17">
        <f t="shared" si="34"/>
        <v>0</v>
      </c>
      <c r="N154" s="18">
        <f t="shared" si="28"/>
        <v>0</v>
      </c>
    </row>
    <row r="155" spans="1:16" ht="15" x14ac:dyDescent="0.25">
      <c r="A155" s="277" t="s">
        <v>89</v>
      </c>
      <c r="B155" s="275" t="s">
        <v>9</v>
      </c>
      <c r="C155" s="276" t="s">
        <v>86</v>
      </c>
      <c r="D155" s="20">
        <v>1000</v>
      </c>
      <c r="E155" s="20">
        <f t="shared" si="37"/>
        <v>1000</v>
      </c>
      <c r="F155" s="22">
        <f t="shared" si="36"/>
        <v>7527000</v>
      </c>
      <c r="G155" s="19">
        <v>7526000</v>
      </c>
      <c r="H155" s="21">
        <v>0</v>
      </c>
      <c r="I155" s="21">
        <v>0</v>
      </c>
      <c r="J155" s="24">
        <v>0</v>
      </c>
      <c r="K155" s="17">
        <f t="shared" si="34"/>
        <v>0</v>
      </c>
      <c r="N155" s="18">
        <f t="shared" si="28"/>
        <v>0</v>
      </c>
      <c r="P155" s="231"/>
    </row>
    <row r="156" spans="1:16" ht="20.100000000000001" customHeight="1" x14ac:dyDescent="0.25">
      <c r="A156" s="96" t="s">
        <v>90</v>
      </c>
      <c r="B156" s="98" t="s">
        <v>9</v>
      </c>
      <c r="C156" s="98" t="s">
        <v>86</v>
      </c>
      <c r="D156" s="20">
        <v>3000</v>
      </c>
      <c r="E156" s="20">
        <f t="shared" si="37"/>
        <v>3000</v>
      </c>
      <c r="F156" s="22">
        <f t="shared" si="36"/>
        <v>55000</v>
      </c>
      <c r="G156" s="19">
        <v>52000</v>
      </c>
      <c r="H156" s="21">
        <v>0</v>
      </c>
      <c r="I156" s="21">
        <v>0</v>
      </c>
      <c r="J156" s="24">
        <v>0</v>
      </c>
      <c r="K156" s="17">
        <f t="shared" si="34"/>
        <v>0</v>
      </c>
      <c r="N156" s="18">
        <f t="shared" si="28"/>
        <v>0</v>
      </c>
    </row>
    <row r="157" spans="1:16" ht="26.25" x14ac:dyDescent="0.25">
      <c r="A157" s="278" t="s">
        <v>91</v>
      </c>
      <c r="B157" s="279" t="s">
        <v>9</v>
      </c>
      <c r="C157" s="279" t="s">
        <v>86</v>
      </c>
      <c r="D157" s="285">
        <v>32260500</v>
      </c>
      <c r="E157" s="285">
        <f t="shared" si="37"/>
        <v>32260500</v>
      </c>
      <c r="F157" s="281">
        <f t="shared" si="36"/>
        <v>169942500</v>
      </c>
      <c r="G157" s="286">
        <v>82551000</v>
      </c>
      <c r="H157" s="287">
        <v>55131000</v>
      </c>
      <c r="I157" s="287">
        <v>0</v>
      </c>
      <c r="J157" s="288">
        <v>0</v>
      </c>
      <c r="K157" s="17">
        <f t="shared" si="34"/>
        <v>0</v>
      </c>
      <c r="N157" s="18">
        <f t="shared" si="28"/>
        <v>0</v>
      </c>
    </row>
    <row r="158" spans="1:16" ht="51.75" x14ac:dyDescent="0.25">
      <c r="A158" s="96" t="s">
        <v>92</v>
      </c>
      <c r="B158" s="98" t="s">
        <v>9</v>
      </c>
      <c r="C158" s="98" t="s">
        <v>86</v>
      </c>
      <c r="D158" s="20">
        <v>624000</v>
      </c>
      <c r="E158" s="20">
        <f t="shared" si="37"/>
        <v>624000</v>
      </c>
      <c r="F158" s="22">
        <f t="shared" si="36"/>
        <v>624000</v>
      </c>
      <c r="G158" s="19">
        <v>0</v>
      </c>
      <c r="H158" s="21">
        <v>0</v>
      </c>
      <c r="I158" s="21">
        <v>0</v>
      </c>
      <c r="J158" s="24">
        <v>0</v>
      </c>
      <c r="K158" s="17">
        <f t="shared" si="34"/>
        <v>0</v>
      </c>
      <c r="N158" s="18">
        <f t="shared" si="28"/>
        <v>0</v>
      </c>
    </row>
    <row r="159" spans="1:16" ht="39" x14ac:dyDescent="0.25">
      <c r="A159" s="278" t="s">
        <v>93</v>
      </c>
      <c r="B159" s="279" t="s">
        <v>9</v>
      </c>
      <c r="C159" s="279" t="s">
        <v>86</v>
      </c>
      <c r="D159" s="280">
        <v>633000</v>
      </c>
      <c r="E159" s="280">
        <f t="shared" si="37"/>
        <v>633000</v>
      </c>
      <c r="F159" s="281">
        <f t="shared" si="36"/>
        <v>633000</v>
      </c>
      <c r="G159" s="282">
        <v>0</v>
      </c>
      <c r="H159" s="283">
        <v>0</v>
      </c>
      <c r="I159" s="283">
        <v>0</v>
      </c>
      <c r="J159" s="284">
        <v>0</v>
      </c>
      <c r="K159" s="17">
        <f t="shared" si="34"/>
        <v>0</v>
      </c>
      <c r="N159" s="18">
        <f t="shared" si="28"/>
        <v>0</v>
      </c>
    </row>
    <row r="160" spans="1:16" ht="47.25" customHeight="1" x14ac:dyDescent="0.25">
      <c r="A160" s="278" t="s">
        <v>94</v>
      </c>
      <c r="B160" s="279" t="s">
        <v>9</v>
      </c>
      <c r="C160" s="279" t="s">
        <v>86</v>
      </c>
      <c r="D160" s="280">
        <v>645000</v>
      </c>
      <c r="E160" s="280">
        <f t="shared" si="37"/>
        <v>645000</v>
      </c>
      <c r="F160" s="281">
        <f t="shared" si="36"/>
        <v>645000</v>
      </c>
      <c r="G160" s="282">
        <v>0</v>
      </c>
      <c r="H160" s="283">
        <v>0</v>
      </c>
      <c r="I160" s="283">
        <v>0</v>
      </c>
      <c r="J160" s="284">
        <v>0</v>
      </c>
      <c r="K160" s="17">
        <f t="shared" si="34"/>
        <v>0</v>
      </c>
      <c r="N160" s="18">
        <f t="shared" si="28"/>
        <v>0</v>
      </c>
    </row>
    <row r="161" spans="1:14" ht="39" x14ac:dyDescent="0.25">
      <c r="A161" s="297" t="s">
        <v>302</v>
      </c>
      <c r="B161" s="279" t="s">
        <v>9</v>
      </c>
      <c r="C161" s="279" t="s">
        <v>86</v>
      </c>
      <c r="D161" s="280">
        <v>18000</v>
      </c>
      <c r="E161" s="280">
        <f>D161</f>
        <v>18000</v>
      </c>
      <c r="F161" s="281">
        <f>D161+G161+H161+I161+J161</f>
        <v>18000</v>
      </c>
      <c r="G161" s="282">
        <v>0</v>
      </c>
      <c r="H161" s="283">
        <v>0</v>
      </c>
      <c r="I161" s="283">
        <v>0</v>
      </c>
      <c r="J161" s="284">
        <v>0</v>
      </c>
      <c r="K161" s="17"/>
      <c r="N161" s="18"/>
    </row>
    <row r="162" spans="1:14" ht="15" x14ac:dyDescent="0.25">
      <c r="A162" s="297" t="s">
        <v>301</v>
      </c>
      <c r="B162" s="279" t="s">
        <v>9</v>
      </c>
      <c r="C162" s="279" t="s">
        <v>86</v>
      </c>
      <c r="D162" s="285">
        <v>100000</v>
      </c>
      <c r="E162" s="285">
        <f t="shared" si="37"/>
        <v>100000</v>
      </c>
      <c r="F162" s="281">
        <f t="shared" si="36"/>
        <v>100000</v>
      </c>
      <c r="G162" s="282">
        <v>0</v>
      </c>
      <c r="H162" s="283">
        <v>0</v>
      </c>
      <c r="I162" s="283">
        <v>0</v>
      </c>
      <c r="J162" s="284">
        <v>0</v>
      </c>
      <c r="K162" s="17">
        <f t="shared" si="34"/>
        <v>0</v>
      </c>
      <c r="N162" s="18">
        <f t="shared" si="28"/>
        <v>0</v>
      </c>
    </row>
    <row r="163" spans="1:14" ht="15" x14ac:dyDescent="0.25">
      <c r="A163" s="96" t="s">
        <v>95</v>
      </c>
      <c r="B163" s="98" t="s">
        <v>9</v>
      </c>
      <c r="C163" s="98" t="s">
        <v>86</v>
      </c>
      <c r="D163" s="100">
        <v>0</v>
      </c>
      <c r="E163" s="99">
        <f t="shared" si="37"/>
        <v>0</v>
      </c>
      <c r="F163" s="22">
        <f t="shared" si="36"/>
        <v>35700</v>
      </c>
      <c r="G163" s="19">
        <v>35700</v>
      </c>
      <c r="H163" s="21">
        <v>0</v>
      </c>
      <c r="I163" s="21">
        <v>0</v>
      </c>
      <c r="J163" s="24">
        <v>0</v>
      </c>
      <c r="K163" s="17">
        <f t="shared" si="34"/>
        <v>0</v>
      </c>
      <c r="N163" s="18">
        <f t="shared" si="28"/>
        <v>0</v>
      </c>
    </row>
    <row r="164" spans="1:14" ht="15" x14ac:dyDescent="0.25">
      <c r="A164" s="96" t="s">
        <v>96</v>
      </c>
      <c r="B164" s="98" t="s">
        <v>9</v>
      </c>
      <c r="C164" s="98" t="s">
        <v>86</v>
      </c>
      <c r="D164" s="100">
        <v>0</v>
      </c>
      <c r="E164" s="99">
        <f t="shared" si="37"/>
        <v>0</v>
      </c>
      <c r="F164" s="22">
        <f t="shared" si="36"/>
        <v>35700</v>
      </c>
      <c r="G164" s="19">
        <v>35700</v>
      </c>
      <c r="H164" s="21">
        <v>0</v>
      </c>
      <c r="I164" s="21">
        <v>0</v>
      </c>
      <c r="J164" s="24">
        <v>0</v>
      </c>
      <c r="K164" s="17">
        <f t="shared" si="34"/>
        <v>0</v>
      </c>
      <c r="N164" s="18">
        <f t="shared" si="28"/>
        <v>0</v>
      </c>
    </row>
    <row r="165" spans="1:14" ht="15" x14ac:dyDescent="0.25">
      <c r="A165" s="278" t="s">
        <v>97</v>
      </c>
      <c r="B165" s="279" t="s">
        <v>9</v>
      </c>
      <c r="C165" s="279" t="s">
        <v>86</v>
      </c>
      <c r="D165" s="287">
        <v>71400</v>
      </c>
      <c r="E165" s="285">
        <f t="shared" si="37"/>
        <v>71400</v>
      </c>
      <c r="F165" s="281">
        <f t="shared" si="36"/>
        <v>71400</v>
      </c>
      <c r="G165" s="282">
        <v>0</v>
      </c>
      <c r="H165" s="295">
        <v>0</v>
      </c>
      <c r="I165" s="295">
        <v>0</v>
      </c>
      <c r="J165" s="296">
        <v>0</v>
      </c>
      <c r="K165" s="17">
        <f t="shared" si="34"/>
        <v>0</v>
      </c>
      <c r="N165" s="18">
        <f t="shared" si="28"/>
        <v>0</v>
      </c>
    </row>
    <row r="166" spans="1:14" ht="26.25" x14ac:dyDescent="0.25">
      <c r="A166" s="278" t="s">
        <v>98</v>
      </c>
      <c r="B166" s="279" t="s">
        <v>9</v>
      </c>
      <c r="C166" s="279" t="s">
        <v>86</v>
      </c>
      <c r="D166" s="287">
        <v>117000</v>
      </c>
      <c r="E166" s="285">
        <f t="shared" si="37"/>
        <v>117000</v>
      </c>
      <c r="F166" s="281">
        <f t="shared" si="36"/>
        <v>117000</v>
      </c>
      <c r="G166" s="282">
        <v>0</v>
      </c>
      <c r="H166" s="295">
        <v>0</v>
      </c>
      <c r="I166" s="295">
        <v>0</v>
      </c>
      <c r="J166" s="296">
        <v>0</v>
      </c>
      <c r="K166" s="17">
        <f t="shared" si="34"/>
        <v>0</v>
      </c>
      <c r="N166" s="18">
        <f t="shared" si="28"/>
        <v>0</v>
      </c>
    </row>
    <row r="167" spans="1:14" ht="15" x14ac:dyDescent="0.25">
      <c r="A167" s="96" t="s">
        <v>99</v>
      </c>
      <c r="B167" s="98" t="s">
        <v>9</v>
      </c>
      <c r="C167" s="98" t="s">
        <v>86</v>
      </c>
      <c r="D167" s="100">
        <v>0</v>
      </c>
      <c r="E167" s="99">
        <f t="shared" si="37"/>
        <v>0</v>
      </c>
      <c r="F167" s="22">
        <f t="shared" si="36"/>
        <v>35700</v>
      </c>
      <c r="G167" s="19">
        <v>35700</v>
      </c>
      <c r="H167" s="101">
        <v>0</v>
      </c>
      <c r="I167" s="101">
        <v>0</v>
      </c>
      <c r="J167" s="102">
        <v>0</v>
      </c>
      <c r="K167" s="17">
        <f t="shared" si="34"/>
        <v>0</v>
      </c>
      <c r="N167" s="18">
        <f t="shared" si="28"/>
        <v>0</v>
      </c>
    </row>
    <row r="168" spans="1:14" ht="15" x14ac:dyDescent="0.25">
      <c r="A168" s="96" t="s">
        <v>100</v>
      </c>
      <c r="B168" s="98" t="s">
        <v>9</v>
      </c>
      <c r="C168" s="98" t="s">
        <v>86</v>
      </c>
      <c r="D168" s="100">
        <v>0</v>
      </c>
      <c r="E168" s="99">
        <f t="shared" si="37"/>
        <v>0</v>
      </c>
      <c r="F168" s="22">
        <f t="shared" si="36"/>
        <v>35700</v>
      </c>
      <c r="G168" s="19">
        <v>35700</v>
      </c>
      <c r="H168" s="101">
        <v>0</v>
      </c>
      <c r="I168" s="101">
        <v>0</v>
      </c>
      <c r="J168" s="102">
        <v>0</v>
      </c>
      <c r="K168" s="17">
        <f t="shared" si="34"/>
        <v>0</v>
      </c>
      <c r="N168" s="18">
        <f t="shared" si="28"/>
        <v>0</v>
      </c>
    </row>
    <row r="169" spans="1:14" ht="15" x14ac:dyDescent="0.25">
      <c r="A169" s="96" t="s">
        <v>101</v>
      </c>
      <c r="B169" s="98" t="s">
        <v>9</v>
      </c>
      <c r="C169" s="98" t="s">
        <v>86</v>
      </c>
      <c r="D169" s="100">
        <v>0</v>
      </c>
      <c r="E169" s="99">
        <f t="shared" si="37"/>
        <v>0</v>
      </c>
      <c r="F169" s="22">
        <f t="shared" si="36"/>
        <v>35700</v>
      </c>
      <c r="G169" s="19">
        <v>35700</v>
      </c>
      <c r="H169" s="101">
        <v>0</v>
      </c>
      <c r="I169" s="101">
        <v>0</v>
      </c>
      <c r="J169" s="102">
        <v>0</v>
      </c>
      <c r="K169" s="17">
        <f t="shared" si="34"/>
        <v>0</v>
      </c>
      <c r="N169" s="18">
        <f t="shared" si="28"/>
        <v>0</v>
      </c>
    </row>
    <row r="170" spans="1:14" ht="15" x14ac:dyDescent="0.25">
      <c r="A170" s="96" t="s">
        <v>102</v>
      </c>
      <c r="B170" s="98" t="s">
        <v>9</v>
      </c>
      <c r="C170" s="98" t="s">
        <v>86</v>
      </c>
      <c r="D170" s="100">
        <v>0</v>
      </c>
      <c r="E170" s="99">
        <f t="shared" si="37"/>
        <v>0</v>
      </c>
      <c r="F170" s="22">
        <f t="shared" si="36"/>
        <v>35700</v>
      </c>
      <c r="G170" s="19">
        <v>35700</v>
      </c>
      <c r="H170" s="101">
        <v>0</v>
      </c>
      <c r="I170" s="101">
        <v>0</v>
      </c>
      <c r="J170" s="102">
        <v>0</v>
      </c>
      <c r="K170" s="17">
        <f t="shared" si="34"/>
        <v>0</v>
      </c>
      <c r="N170" s="18">
        <f t="shared" si="28"/>
        <v>0</v>
      </c>
    </row>
    <row r="171" spans="1:14" ht="26.25" x14ac:dyDescent="0.25">
      <c r="A171" s="297" t="s">
        <v>103</v>
      </c>
      <c r="B171" s="279" t="s">
        <v>9</v>
      </c>
      <c r="C171" s="279" t="s">
        <v>86</v>
      </c>
      <c r="D171" s="285">
        <v>161000</v>
      </c>
      <c r="E171" s="285">
        <f t="shared" si="37"/>
        <v>161000</v>
      </c>
      <c r="F171" s="281">
        <f t="shared" si="36"/>
        <v>161000</v>
      </c>
      <c r="G171" s="282">
        <v>0</v>
      </c>
      <c r="H171" s="295">
        <v>0</v>
      </c>
      <c r="I171" s="295">
        <v>0</v>
      </c>
      <c r="J171" s="296">
        <v>0</v>
      </c>
      <c r="K171" s="17">
        <f t="shared" si="34"/>
        <v>0</v>
      </c>
      <c r="N171" s="18">
        <f t="shared" si="28"/>
        <v>0</v>
      </c>
    </row>
    <row r="172" spans="1:14" ht="39" x14ac:dyDescent="0.25">
      <c r="A172" s="119" t="s">
        <v>104</v>
      </c>
      <c r="B172" s="98" t="s">
        <v>9</v>
      </c>
      <c r="C172" s="98" t="s">
        <v>86</v>
      </c>
      <c r="D172" s="99">
        <v>157080</v>
      </c>
      <c r="E172" s="99">
        <f t="shared" si="37"/>
        <v>157080</v>
      </c>
      <c r="F172" s="22">
        <f t="shared" si="36"/>
        <v>157080</v>
      </c>
      <c r="G172" s="19">
        <v>0</v>
      </c>
      <c r="H172" s="21">
        <v>0</v>
      </c>
      <c r="I172" s="21">
        <v>0</v>
      </c>
      <c r="J172" s="24">
        <v>0</v>
      </c>
      <c r="K172" s="17">
        <f t="shared" si="34"/>
        <v>0</v>
      </c>
      <c r="N172" s="18">
        <f t="shared" si="28"/>
        <v>0</v>
      </c>
    </row>
    <row r="173" spans="1:14" ht="15" x14ac:dyDescent="0.25">
      <c r="A173" s="297" t="s">
        <v>357</v>
      </c>
      <c r="B173" s="279" t="s">
        <v>9</v>
      </c>
      <c r="C173" s="279" t="s">
        <v>86</v>
      </c>
      <c r="D173" s="285">
        <v>161000</v>
      </c>
      <c r="E173" s="285">
        <f t="shared" si="37"/>
        <v>161000</v>
      </c>
      <c r="F173" s="281">
        <f t="shared" si="36"/>
        <v>161000</v>
      </c>
      <c r="G173" s="282">
        <v>0</v>
      </c>
      <c r="H173" s="283">
        <v>0</v>
      </c>
      <c r="I173" s="283">
        <v>0</v>
      </c>
      <c r="J173" s="284">
        <v>0</v>
      </c>
      <c r="K173" s="17">
        <f t="shared" si="34"/>
        <v>0</v>
      </c>
      <c r="N173" s="18">
        <f t="shared" si="28"/>
        <v>0</v>
      </c>
    </row>
    <row r="174" spans="1:14" ht="39" x14ac:dyDescent="0.25">
      <c r="A174" s="96" t="s">
        <v>105</v>
      </c>
      <c r="B174" s="98" t="s">
        <v>9</v>
      </c>
      <c r="C174" s="98" t="s">
        <v>86</v>
      </c>
      <c r="D174" s="20">
        <v>60000</v>
      </c>
      <c r="E174" s="20">
        <f t="shared" si="37"/>
        <v>60000</v>
      </c>
      <c r="F174" s="22">
        <f t="shared" si="36"/>
        <v>60000</v>
      </c>
      <c r="G174" s="19">
        <v>0</v>
      </c>
      <c r="H174" s="21">
        <v>0</v>
      </c>
      <c r="I174" s="21">
        <v>0</v>
      </c>
      <c r="J174" s="24">
        <v>0</v>
      </c>
      <c r="K174" s="17">
        <f t="shared" si="34"/>
        <v>0</v>
      </c>
      <c r="N174" s="18">
        <f t="shared" si="28"/>
        <v>0</v>
      </c>
    </row>
    <row r="175" spans="1:14" ht="26.25" x14ac:dyDescent="0.25">
      <c r="A175" s="96" t="s">
        <v>106</v>
      </c>
      <c r="B175" s="98" t="s">
        <v>9</v>
      </c>
      <c r="C175" s="98" t="s">
        <v>86</v>
      </c>
      <c r="D175" s="20">
        <v>37000</v>
      </c>
      <c r="E175" s="20">
        <f t="shared" si="37"/>
        <v>37000</v>
      </c>
      <c r="F175" s="22">
        <f t="shared" si="36"/>
        <v>37000</v>
      </c>
      <c r="G175" s="19">
        <v>0</v>
      </c>
      <c r="H175" s="21">
        <v>0</v>
      </c>
      <c r="I175" s="21">
        <v>0</v>
      </c>
      <c r="J175" s="24">
        <v>0</v>
      </c>
      <c r="K175" s="17">
        <f t="shared" si="34"/>
        <v>0</v>
      </c>
      <c r="N175" s="18">
        <f t="shared" si="28"/>
        <v>0</v>
      </c>
    </row>
    <row r="176" spans="1:14" s="299" customFormat="1" ht="39" x14ac:dyDescent="0.25">
      <c r="A176" s="278" t="s">
        <v>107</v>
      </c>
      <c r="B176" s="279" t="s">
        <v>9</v>
      </c>
      <c r="C176" s="279" t="s">
        <v>86</v>
      </c>
      <c r="D176" s="280">
        <v>28000</v>
      </c>
      <c r="E176" s="280">
        <f t="shared" si="37"/>
        <v>28000</v>
      </c>
      <c r="F176" s="281">
        <f t="shared" si="36"/>
        <v>28000</v>
      </c>
      <c r="G176" s="282">
        <v>0</v>
      </c>
      <c r="H176" s="283">
        <v>0</v>
      </c>
      <c r="I176" s="283">
        <v>0</v>
      </c>
      <c r="J176" s="284">
        <v>0</v>
      </c>
      <c r="K176" s="298">
        <f t="shared" si="34"/>
        <v>0</v>
      </c>
      <c r="N176" s="300">
        <f t="shared" si="28"/>
        <v>0</v>
      </c>
    </row>
    <row r="177" spans="1:14" s="299" customFormat="1" ht="39" x14ac:dyDescent="0.25">
      <c r="A177" s="278" t="s">
        <v>108</v>
      </c>
      <c r="B177" s="279" t="s">
        <v>9</v>
      </c>
      <c r="C177" s="279" t="s">
        <v>86</v>
      </c>
      <c r="D177" s="280">
        <v>35000</v>
      </c>
      <c r="E177" s="280">
        <f t="shared" si="37"/>
        <v>35000</v>
      </c>
      <c r="F177" s="281">
        <f t="shared" si="36"/>
        <v>35000</v>
      </c>
      <c r="G177" s="282">
        <v>0</v>
      </c>
      <c r="H177" s="283">
        <v>0</v>
      </c>
      <c r="I177" s="283">
        <v>0</v>
      </c>
      <c r="J177" s="284">
        <v>0</v>
      </c>
      <c r="K177" s="298">
        <f t="shared" si="34"/>
        <v>0</v>
      </c>
      <c r="N177" s="300">
        <f t="shared" si="28"/>
        <v>0</v>
      </c>
    </row>
    <row r="178" spans="1:14" s="299" customFormat="1" ht="26.25" x14ac:dyDescent="0.25">
      <c r="A178" s="278" t="s">
        <v>109</v>
      </c>
      <c r="B178" s="279" t="s">
        <v>9</v>
      </c>
      <c r="C178" s="279" t="s">
        <v>86</v>
      </c>
      <c r="D178" s="280">
        <v>29000</v>
      </c>
      <c r="E178" s="280">
        <f t="shared" si="37"/>
        <v>29000</v>
      </c>
      <c r="F178" s="281">
        <f t="shared" si="36"/>
        <v>29000</v>
      </c>
      <c r="G178" s="282">
        <v>0</v>
      </c>
      <c r="H178" s="283">
        <v>0</v>
      </c>
      <c r="I178" s="283">
        <v>0</v>
      </c>
      <c r="J178" s="284">
        <v>0</v>
      </c>
      <c r="K178" s="298">
        <f t="shared" si="34"/>
        <v>0</v>
      </c>
      <c r="N178" s="300">
        <f t="shared" si="28"/>
        <v>0</v>
      </c>
    </row>
    <row r="179" spans="1:14" s="299" customFormat="1" ht="26.25" x14ac:dyDescent="0.25">
      <c r="A179" s="278" t="s">
        <v>110</v>
      </c>
      <c r="B179" s="279" t="s">
        <v>9</v>
      </c>
      <c r="C179" s="279" t="s">
        <v>86</v>
      </c>
      <c r="D179" s="280">
        <v>25000</v>
      </c>
      <c r="E179" s="280">
        <f t="shared" si="37"/>
        <v>25000</v>
      </c>
      <c r="F179" s="281">
        <f t="shared" si="36"/>
        <v>25000</v>
      </c>
      <c r="G179" s="282">
        <v>0</v>
      </c>
      <c r="H179" s="283">
        <v>0</v>
      </c>
      <c r="I179" s="283">
        <v>0</v>
      </c>
      <c r="J179" s="284">
        <v>0</v>
      </c>
      <c r="K179" s="298">
        <f t="shared" si="34"/>
        <v>0</v>
      </c>
      <c r="N179" s="300">
        <f t="shared" ref="N179:N247" si="38">E179+G179-F179+H179+I179+J179</f>
        <v>0</v>
      </c>
    </row>
    <row r="180" spans="1:14" s="301" customFormat="1" ht="30.75" customHeight="1" x14ac:dyDescent="0.25">
      <c r="A180" s="278" t="s">
        <v>111</v>
      </c>
      <c r="B180" s="279" t="s">
        <v>9</v>
      </c>
      <c r="C180" s="279" t="s">
        <v>86</v>
      </c>
      <c r="D180" s="280">
        <v>34000</v>
      </c>
      <c r="E180" s="280">
        <f t="shared" si="37"/>
        <v>34000</v>
      </c>
      <c r="F180" s="281">
        <f t="shared" si="36"/>
        <v>34000</v>
      </c>
      <c r="G180" s="282">
        <v>0</v>
      </c>
      <c r="H180" s="283">
        <v>0</v>
      </c>
      <c r="I180" s="283">
        <v>0</v>
      </c>
      <c r="J180" s="284">
        <v>0</v>
      </c>
      <c r="K180" s="298">
        <f t="shared" si="34"/>
        <v>0</v>
      </c>
      <c r="N180" s="300">
        <f t="shared" si="38"/>
        <v>0</v>
      </c>
    </row>
    <row r="181" spans="1:14" s="299" customFormat="1" ht="26.25" x14ac:dyDescent="0.25">
      <c r="A181" s="278" t="s">
        <v>112</v>
      </c>
      <c r="B181" s="279" t="s">
        <v>9</v>
      </c>
      <c r="C181" s="279" t="s">
        <v>86</v>
      </c>
      <c r="D181" s="280">
        <v>31000</v>
      </c>
      <c r="E181" s="280">
        <f t="shared" si="37"/>
        <v>31000</v>
      </c>
      <c r="F181" s="281">
        <f t="shared" si="36"/>
        <v>31000</v>
      </c>
      <c r="G181" s="282">
        <v>0</v>
      </c>
      <c r="H181" s="283">
        <v>0</v>
      </c>
      <c r="I181" s="283">
        <v>0</v>
      </c>
      <c r="J181" s="284">
        <v>0</v>
      </c>
      <c r="K181" s="298">
        <f t="shared" si="34"/>
        <v>0</v>
      </c>
      <c r="N181" s="300">
        <f t="shared" si="38"/>
        <v>0</v>
      </c>
    </row>
    <row r="182" spans="1:14" s="299" customFormat="1" ht="26.25" x14ac:dyDescent="0.25">
      <c r="A182" s="278" t="s">
        <v>113</v>
      </c>
      <c r="B182" s="279" t="s">
        <v>9</v>
      </c>
      <c r="C182" s="279" t="s">
        <v>86</v>
      </c>
      <c r="D182" s="280">
        <v>24000</v>
      </c>
      <c r="E182" s="280">
        <f t="shared" si="37"/>
        <v>24000</v>
      </c>
      <c r="F182" s="281">
        <f t="shared" si="36"/>
        <v>24000</v>
      </c>
      <c r="G182" s="282">
        <v>0</v>
      </c>
      <c r="H182" s="283">
        <v>0</v>
      </c>
      <c r="I182" s="283">
        <v>0</v>
      </c>
      <c r="J182" s="284">
        <v>0</v>
      </c>
      <c r="K182" s="298">
        <f t="shared" si="34"/>
        <v>0</v>
      </c>
      <c r="N182" s="300">
        <f t="shared" si="38"/>
        <v>0</v>
      </c>
    </row>
    <row r="183" spans="1:14" s="299" customFormat="1" ht="26.25" x14ac:dyDescent="0.25">
      <c r="A183" s="278" t="s">
        <v>114</v>
      </c>
      <c r="B183" s="279" t="s">
        <v>9</v>
      </c>
      <c r="C183" s="279" t="s">
        <v>86</v>
      </c>
      <c r="D183" s="280">
        <v>36000</v>
      </c>
      <c r="E183" s="280">
        <f t="shared" si="37"/>
        <v>36000</v>
      </c>
      <c r="F183" s="281">
        <f t="shared" si="36"/>
        <v>36000</v>
      </c>
      <c r="G183" s="282">
        <v>0</v>
      </c>
      <c r="H183" s="283">
        <v>0</v>
      </c>
      <c r="I183" s="283">
        <v>0</v>
      </c>
      <c r="J183" s="284">
        <v>0</v>
      </c>
      <c r="K183" s="298">
        <f t="shared" si="34"/>
        <v>0</v>
      </c>
      <c r="N183" s="300">
        <f t="shared" si="38"/>
        <v>0</v>
      </c>
    </row>
    <row r="184" spans="1:14" s="299" customFormat="1" ht="26.25" x14ac:dyDescent="0.25">
      <c r="A184" s="278" t="s">
        <v>115</v>
      </c>
      <c r="B184" s="279" t="s">
        <v>9</v>
      </c>
      <c r="C184" s="279" t="s">
        <v>86</v>
      </c>
      <c r="D184" s="280">
        <v>25000</v>
      </c>
      <c r="E184" s="280">
        <f t="shared" si="37"/>
        <v>25000</v>
      </c>
      <c r="F184" s="281">
        <f t="shared" si="36"/>
        <v>25000</v>
      </c>
      <c r="G184" s="282">
        <v>0</v>
      </c>
      <c r="H184" s="283">
        <v>0</v>
      </c>
      <c r="I184" s="283">
        <v>0</v>
      </c>
      <c r="J184" s="284">
        <v>0</v>
      </c>
      <c r="K184" s="298">
        <f t="shared" si="34"/>
        <v>0</v>
      </c>
      <c r="N184" s="300">
        <f t="shared" si="38"/>
        <v>0</v>
      </c>
    </row>
    <row r="185" spans="1:14" s="299" customFormat="1" ht="39" x14ac:dyDescent="0.25">
      <c r="A185" s="278" t="s">
        <v>116</v>
      </c>
      <c r="B185" s="279" t="s">
        <v>9</v>
      </c>
      <c r="C185" s="279" t="s">
        <v>86</v>
      </c>
      <c r="D185" s="280">
        <v>32000</v>
      </c>
      <c r="E185" s="280">
        <f t="shared" si="37"/>
        <v>32000</v>
      </c>
      <c r="F185" s="281">
        <f t="shared" si="36"/>
        <v>32000</v>
      </c>
      <c r="G185" s="282">
        <v>0</v>
      </c>
      <c r="H185" s="283">
        <v>0</v>
      </c>
      <c r="I185" s="283">
        <v>0</v>
      </c>
      <c r="J185" s="284">
        <v>0</v>
      </c>
      <c r="K185" s="298">
        <f t="shared" si="34"/>
        <v>0</v>
      </c>
      <c r="N185" s="300">
        <f t="shared" si="38"/>
        <v>0</v>
      </c>
    </row>
    <row r="186" spans="1:14" s="299" customFormat="1" ht="39" x14ac:dyDescent="0.25">
      <c r="A186" s="278" t="s">
        <v>117</v>
      </c>
      <c r="B186" s="279" t="s">
        <v>9</v>
      </c>
      <c r="C186" s="279" t="s">
        <v>86</v>
      </c>
      <c r="D186" s="280">
        <v>32000</v>
      </c>
      <c r="E186" s="280">
        <f t="shared" si="37"/>
        <v>32000</v>
      </c>
      <c r="F186" s="281">
        <f t="shared" si="36"/>
        <v>32000</v>
      </c>
      <c r="G186" s="282">
        <v>0</v>
      </c>
      <c r="H186" s="283">
        <v>0</v>
      </c>
      <c r="I186" s="283">
        <v>0</v>
      </c>
      <c r="J186" s="284">
        <v>0</v>
      </c>
      <c r="K186" s="298">
        <f t="shared" si="34"/>
        <v>0</v>
      </c>
      <c r="N186" s="300">
        <f t="shared" si="38"/>
        <v>0</v>
      </c>
    </row>
    <row r="187" spans="1:14" s="299" customFormat="1" ht="15" x14ac:dyDescent="0.25">
      <c r="A187" s="302" t="s">
        <v>118</v>
      </c>
      <c r="B187" s="279" t="s">
        <v>9</v>
      </c>
      <c r="C187" s="279" t="s">
        <v>86</v>
      </c>
      <c r="D187" s="303">
        <v>216000</v>
      </c>
      <c r="E187" s="303">
        <f t="shared" si="37"/>
        <v>216000</v>
      </c>
      <c r="F187" s="304">
        <f t="shared" si="36"/>
        <v>216000</v>
      </c>
      <c r="G187" s="305">
        <v>0</v>
      </c>
      <c r="H187" s="306">
        <v>0</v>
      </c>
      <c r="I187" s="306">
        <v>0</v>
      </c>
      <c r="J187" s="307">
        <v>0</v>
      </c>
      <c r="K187" s="298">
        <f t="shared" si="34"/>
        <v>0</v>
      </c>
      <c r="N187" s="300">
        <f t="shared" si="38"/>
        <v>0</v>
      </c>
    </row>
    <row r="188" spans="1:14" s="299" customFormat="1" ht="15" x14ac:dyDescent="0.25">
      <c r="A188" s="297" t="s">
        <v>304</v>
      </c>
      <c r="B188" s="279" t="s">
        <v>9</v>
      </c>
      <c r="C188" s="279" t="s">
        <v>86</v>
      </c>
      <c r="D188" s="280">
        <v>50000</v>
      </c>
      <c r="E188" s="280">
        <f t="shared" si="37"/>
        <v>50000</v>
      </c>
      <c r="F188" s="281">
        <f t="shared" si="36"/>
        <v>50000</v>
      </c>
      <c r="G188" s="282">
        <v>0</v>
      </c>
      <c r="H188" s="283">
        <v>0</v>
      </c>
      <c r="I188" s="283">
        <v>0</v>
      </c>
      <c r="J188" s="284">
        <v>0</v>
      </c>
      <c r="K188" s="298">
        <f t="shared" si="34"/>
        <v>0</v>
      </c>
      <c r="N188" s="300">
        <f t="shared" si="38"/>
        <v>0</v>
      </c>
    </row>
    <row r="189" spans="1:14" ht="26.25" x14ac:dyDescent="0.25">
      <c r="A189" s="119" t="s">
        <v>303</v>
      </c>
      <c r="B189" s="98" t="s">
        <v>9</v>
      </c>
      <c r="C189" s="98" t="s">
        <v>86</v>
      </c>
      <c r="D189" s="20">
        <v>15000</v>
      </c>
      <c r="E189" s="20">
        <f t="shared" si="37"/>
        <v>15000</v>
      </c>
      <c r="F189" s="22">
        <f t="shared" si="36"/>
        <v>15000</v>
      </c>
      <c r="G189" s="19">
        <v>0</v>
      </c>
      <c r="H189" s="21">
        <v>0</v>
      </c>
      <c r="I189" s="21">
        <v>0</v>
      </c>
      <c r="J189" s="24">
        <v>0</v>
      </c>
      <c r="K189" s="17">
        <f t="shared" si="34"/>
        <v>0</v>
      </c>
      <c r="N189" s="18">
        <f t="shared" si="38"/>
        <v>0</v>
      </c>
    </row>
    <row r="190" spans="1:14" ht="26.25" x14ac:dyDescent="0.25">
      <c r="A190" s="96" t="s">
        <v>119</v>
      </c>
      <c r="B190" s="98" t="s">
        <v>9</v>
      </c>
      <c r="C190" s="98" t="s">
        <v>86</v>
      </c>
      <c r="D190" s="20">
        <v>0</v>
      </c>
      <c r="E190" s="20">
        <f t="shared" si="37"/>
        <v>0</v>
      </c>
      <c r="F190" s="22">
        <f t="shared" si="36"/>
        <v>2960</v>
      </c>
      <c r="G190" s="19">
        <v>0</v>
      </c>
      <c r="H190" s="21">
        <v>0</v>
      </c>
      <c r="I190" s="21">
        <v>2960</v>
      </c>
      <c r="J190" s="24">
        <v>0</v>
      </c>
      <c r="K190" s="17">
        <f t="shared" si="34"/>
        <v>0</v>
      </c>
      <c r="N190" s="18">
        <f t="shared" si="38"/>
        <v>0</v>
      </c>
    </row>
    <row r="191" spans="1:14" ht="39" x14ac:dyDescent="0.25">
      <c r="A191" s="96" t="s">
        <v>120</v>
      </c>
      <c r="B191" s="98" t="s">
        <v>9</v>
      </c>
      <c r="C191" s="98" t="s">
        <v>86</v>
      </c>
      <c r="D191" s="20">
        <v>2000</v>
      </c>
      <c r="E191" s="20">
        <f t="shared" si="37"/>
        <v>2000</v>
      </c>
      <c r="F191" s="22">
        <f t="shared" si="36"/>
        <v>14000</v>
      </c>
      <c r="G191" s="19">
        <v>12000</v>
      </c>
      <c r="H191" s="21">
        <v>0</v>
      </c>
      <c r="I191" s="21">
        <v>0</v>
      </c>
      <c r="J191" s="24">
        <v>0</v>
      </c>
      <c r="K191" s="17">
        <f t="shared" si="34"/>
        <v>0</v>
      </c>
      <c r="N191" s="18">
        <f t="shared" si="38"/>
        <v>0</v>
      </c>
    </row>
    <row r="192" spans="1:14" ht="26.25" x14ac:dyDescent="0.25">
      <c r="A192" s="297" t="s">
        <v>121</v>
      </c>
      <c r="B192" s="279" t="s">
        <v>9</v>
      </c>
      <c r="C192" s="279" t="s">
        <v>86</v>
      </c>
      <c r="D192" s="280">
        <v>1000</v>
      </c>
      <c r="E192" s="280">
        <f t="shared" si="37"/>
        <v>1000</v>
      </c>
      <c r="F192" s="281">
        <f t="shared" si="36"/>
        <v>193494</v>
      </c>
      <c r="G192" s="282">
        <v>192494</v>
      </c>
      <c r="H192" s="283">
        <v>0</v>
      </c>
      <c r="I192" s="283">
        <v>0</v>
      </c>
      <c r="J192" s="284">
        <v>0</v>
      </c>
      <c r="K192" s="17">
        <f t="shared" ref="K192:K234" si="39">D192-E192</f>
        <v>0</v>
      </c>
      <c r="N192" s="18">
        <f t="shared" si="38"/>
        <v>0</v>
      </c>
    </row>
    <row r="193" spans="1:22" s="299" customFormat="1" ht="64.5" x14ac:dyDescent="0.25">
      <c r="A193" s="278" t="s">
        <v>122</v>
      </c>
      <c r="B193" s="279" t="s">
        <v>9</v>
      </c>
      <c r="C193" s="279" t="s">
        <v>86</v>
      </c>
      <c r="D193" s="280">
        <v>135000</v>
      </c>
      <c r="E193" s="280">
        <f t="shared" si="37"/>
        <v>135000</v>
      </c>
      <c r="F193" s="281">
        <f t="shared" si="36"/>
        <v>135000</v>
      </c>
      <c r="G193" s="282">
        <v>0</v>
      </c>
      <c r="H193" s="283">
        <v>0</v>
      </c>
      <c r="I193" s="283">
        <v>0</v>
      </c>
      <c r="J193" s="284">
        <v>0</v>
      </c>
      <c r="K193" s="298">
        <f t="shared" si="39"/>
        <v>0</v>
      </c>
      <c r="N193" s="300">
        <f t="shared" si="38"/>
        <v>0</v>
      </c>
    </row>
    <row r="194" spans="1:22" s="299" customFormat="1" ht="64.5" x14ac:dyDescent="0.25">
      <c r="A194" s="278" t="s">
        <v>123</v>
      </c>
      <c r="B194" s="279" t="s">
        <v>9</v>
      </c>
      <c r="C194" s="279" t="s">
        <v>86</v>
      </c>
      <c r="D194" s="280">
        <v>54000</v>
      </c>
      <c r="E194" s="280">
        <f t="shared" si="37"/>
        <v>54000</v>
      </c>
      <c r="F194" s="281">
        <f t="shared" si="36"/>
        <v>54000</v>
      </c>
      <c r="G194" s="282">
        <v>0</v>
      </c>
      <c r="H194" s="283">
        <v>0</v>
      </c>
      <c r="I194" s="283">
        <v>0</v>
      </c>
      <c r="J194" s="284">
        <v>0</v>
      </c>
      <c r="K194" s="298">
        <f t="shared" si="39"/>
        <v>0</v>
      </c>
      <c r="N194" s="300">
        <f t="shared" si="38"/>
        <v>0</v>
      </c>
    </row>
    <row r="195" spans="1:22" s="301" customFormat="1" ht="39" x14ac:dyDescent="0.25">
      <c r="A195" s="294" t="s">
        <v>124</v>
      </c>
      <c r="B195" s="279" t="s">
        <v>9</v>
      </c>
      <c r="C195" s="293" t="s">
        <v>86</v>
      </c>
      <c r="D195" s="285">
        <v>14700</v>
      </c>
      <c r="E195" s="285">
        <f t="shared" si="37"/>
        <v>14700</v>
      </c>
      <c r="F195" s="304">
        <f t="shared" si="36"/>
        <v>77500</v>
      </c>
      <c r="G195" s="286">
        <v>38000</v>
      </c>
      <c r="H195" s="287">
        <v>24800</v>
      </c>
      <c r="I195" s="287">
        <v>0</v>
      </c>
      <c r="J195" s="288">
        <v>0</v>
      </c>
      <c r="K195" s="298">
        <f t="shared" si="39"/>
        <v>0</v>
      </c>
      <c r="N195" s="300">
        <f t="shared" si="38"/>
        <v>0</v>
      </c>
    </row>
    <row r="196" spans="1:22" s="299" customFormat="1" ht="31.5" customHeight="1" x14ac:dyDescent="0.25">
      <c r="A196" s="289" t="s">
        <v>125</v>
      </c>
      <c r="B196" s="279" t="s">
        <v>9</v>
      </c>
      <c r="C196" s="293" t="s">
        <v>86</v>
      </c>
      <c r="D196" s="280">
        <v>1000</v>
      </c>
      <c r="E196" s="280">
        <f t="shared" si="37"/>
        <v>1000</v>
      </c>
      <c r="F196" s="281">
        <f t="shared" si="36"/>
        <v>36000</v>
      </c>
      <c r="G196" s="282">
        <v>35000</v>
      </c>
      <c r="H196" s="283">
        <v>0</v>
      </c>
      <c r="I196" s="283">
        <v>0</v>
      </c>
      <c r="J196" s="284">
        <v>0</v>
      </c>
      <c r="K196" s="298">
        <f t="shared" si="39"/>
        <v>0</v>
      </c>
      <c r="N196" s="300">
        <f t="shared" si="38"/>
        <v>0</v>
      </c>
    </row>
    <row r="197" spans="1:22" ht="31.5" customHeight="1" x14ac:dyDescent="0.25">
      <c r="A197" s="97" t="s">
        <v>126</v>
      </c>
      <c r="B197" s="98" t="s">
        <v>9</v>
      </c>
      <c r="C197" s="103" t="s">
        <v>86</v>
      </c>
      <c r="D197" s="20">
        <v>0</v>
      </c>
      <c r="E197" s="20">
        <f t="shared" si="37"/>
        <v>0</v>
      </c>
      <c r="F197" s="22">
        <f t="shared" si="36"/>
        <v>135060</v>
      </c>
      <c r="G197" s="19">
        <v>54024</v>
      </c>
      <c r="H197" s="21">
        <v>54024</v>
      </c>
      <c r="I197" s="21">
        <v>27012</v>
      </c>
      <c r="J197" s="24">
        <v>0</v>
      </c>
      <c r="K197" s="17">
        <f t="shared" si="39"/>
        <v>0</v>
      </c>
      <c r="N197" s="18">
        <f t="shared" si="38"/>
        <v>0</v>
      </c>
    </row>
    <row r="198" spans="1:22" s="299" customFormat="1" ht="39" x14ac:dyDescent="0.25">
      <c r="A198" s="289" t="s">
        <v>127</v>
      </c>
      <c r="B198" s="279" t="s">
        <v>9</v>
      </c>
      <c r="C198" s="293" t="s">
        <v>86</v>
      </c>
      <c r="D198" s="280">
        <v>45000</v>
      </c>
      <c r="E198" s="280">
        <f t="shared" si="37"/>
        <v>45000</v>
      </c>
      <c r="F198" s="281">
        <f t="shared" si="36"/>
        <v>135000</v>
      </c>
      <c r="G198" s="282">
        <v>54000</v>
      </c>
      <c r="H198" s="283">
        <v>36000</v>
      </c>
      <c r="I198" s="283">
        <v>0</v>
      </c>
      <c r="J198" s="284">
        <v>0</v>
      </c>
      <c r="K198" s="298">
        <f t="shared" si="39"/>
        <v>0</v>
      </c>
      <c r="N198" s="300">
        <f t="shared" si="38"/>
        <v>0</v>
      </c>
    </row>
    <row r="199" spans="1:22" ht="13.5" customHeight="1" x14ac:dyDescent="0.25">
      <c r="A199" s="294" t="s">
        <v>128</v>
      </c>
      <c r="B199" s="279" t="s">
        <v>9</v>
      </c>
      <c r="C199" s="293" t="s">
        <v>86</v>
      </c>
      <c r="D199" s="280">
        <v>3000</v>
      </c>
      <c r="E199" s="280">
        <f t="shared" si="37"/>
        <v>3000</v>
      </c>
      <c r="F199" s="281">
        <f t="shared" ref="F199:F242" si="40">D199+G199+H199+I199+J199</f>
        <v>14403000</v>
      </c>
      <c r="G199" s="282">
        <v>7200000</v>
      </c>
      <c r="H199" s="283">
        <v>3600000</v>
      </c>
      <c r="I199" s="283">
        <v>3600000</v>
      </c>
      <c r="J199" s="284">
        <v>0</v>
      </c>
      <c r="K199" s="17">
        <f t="shared" si="39"/>
        <v>0</v>
      </c>
      <c r="N199" s="18">
        <f t="shared" si="38"/>
        <v>0</v>
      </c>
    </row>
    <row r="200" spans="1:22" s="299" customFormat="1" ht="13.5" customHeight="1" x14ac:dyDescent="0.25">
      <c r="A200" s="294" t="s">
        <v>389</v>
      </c>
      <c r="B200" s="279" t="s">
        <v>9</v>
      </c>
      <c r="C200" s="293" t="s">
        <v>86</v>
      </c>
      <c r="D200" s="280">
        <v>160000</v>
      </c>
      <c r="E200" s="280">
        <f t="shared" si="37"/>
        <v>160000</v>
      </c>
      <c r="F200" s="281">
        <f t="shared" si="40"/>
        <v>160000</v>
      </c>
      <c r="G200" s="282">
        <v>0</v>
      </c>
      <c r="H200" s="283">
        <v>0</v>
      </c>
      <c r="I200" s="283">
        <v>0</v>
      </c>
      <c r="J200" s="284">
        <v>0</v>
      </c>
      <c r="K200" s="298">
        <f t="shared" si="39"/>
        <v>0</v>
      </c>
      <c r="N200" s="300">
        <f t="shared" si="38"/>
        <v>0</v>
      </c>
    </row>
    <row r="201" spans="1:22" s="299" customFormat="1" ht="32.25" customHeight="1" x14ac:dyDescent="0.25">
      <c r="A201" s="289" t="s">
        <v>129</v>
      </c>
      <c r="B201" s="279" t="s">
        <v>9</v>
      </c>
      <c r="C201" s="293" t="s">
        <v>86</v>
      </c>
      <c r="D201" s="280">
        <v>1137000</v>
      </c>
      <c r="E201" s="280">
        <f t="shared" ref="E201:E242" si="41">D201</f>
        <v>1137000</v>
      </c>
      <c r="F201" s="281">
        <f t="shared" si="40"/>
        <v>5984000</v>
      </c>
      <c r="G201" s="282">
        <v>2932000</v>
      </c>
      <c r="H201" s="283">
        <v>1915000</v>
      </c>
      <c r="I201" s="283">
        <v>0</v>
      </c>
      <c r="J201" s="284">
        <v>0</v>
      </c>
      <c r="K201" s="298">
        <f t="shared" si="39"/>
        <v>0</v>
      </c>
      <c r="N201" s="300">
        <f t="shared" si="38"/>
        <v>0</v>
      </c>
    </row>
    <row r="202" spans="1:22" ht="39" x14ac:dyDescent="0.25">
      <c r="A202" s="97" t="s">
        <v>130</v>
      </c>
      <c r="B202" s="98" t="s">
        <v>9</v>
      </c>
      <c r="C202" s="103" t="s">
        <v>86</v>
      </c>
      <c r="D202" s="20">
        <v>26000</v>
      </c>
      <c r="E202" s="20">
        <f t="shared" si="41"/>
        <v>26000</v>
      </c>
      <c r="F202" s="22">
        <f t="shared" si="40"/>
        <v>26000</v>
      </c>
      <c r="G202" s="19">
        <v>0</v>
      </c>
      <c r="H202" s="21">
        <v>0</v>
      </c>
      <c r="I202" s="21">
        <v>0</v>
      </c>
      <c r="J202" s="24">
        <v>0</v>
      </c>
      <c r="K202" s="17">
        <f t="shared" si="39"/>
        <v>0</v>
      </c>
      <c r="N202" s="18">
        <f t="shared" si="38"/>
        <v>0</v>
      </c>
    </row>
    <row r="203" spans="1:22" ht="51.75" x14ac:dyDescent="0.25">
      <c r="A203" s="97" t="s">
        <v>131</v>
      </c>
      <c r="B203" s="98" t="s">
        <v>9</v>
      </c>
      <c r="C203" s="103" t="s">
        <v>86</v>
      </c>
      <c r="D203" s="20">
        <v>22000</v>
      </c>
      <c r="E203" s="20">
        <f t="shared" si="41"/>
        <v>22000</v>
      </c>
      <c r="F203" s="22">
        <f t="shared" si="40"/>
        <v>22000</v>
      </c>
      <c r="G203" s="19">
        <v>0</v>
      </c>
      <c r="H203" s="21">
        <v>0</v>
      </c>
      <c r="I203" s="21">
        <v>0</v>
      </c>
      <c r="J203" s="24">
        <v>0</v>
      </c>
      <c r="K203" s="17">
        <f t="shared" si="39"/>
        <v>0</v>
      </c>
      <c r="N203" s="18">
        <f t="shared" si="38"/>
        <v>0</v>
      </c>
    </row>
    <row r="204" spans="1:22" ht="53.25" customHeight="1" x14ac:dyDescent="0.25">
      <c r="A204" s="97" t="s">
        <v>132</v>
      </c>
      <c r="B204" s="98" t="s">
        <v>9</v>
      </c>
      <c r="C204" s="103" t="s">
        <v>86</v>
      </c>
      <c r="D204" s="20">
        <v>1000</v>
      </c>
      <c r="E204" s="20">
        <f t="shared" si="41"/>
        <v>1000</v>
      </c>
      <c r="F204" s="22">
        <f t="shared" si="40"/>
        <v>20000</v>
      </c>
      <c r="G204" s="19">
        <v>19000</v>
      </c>
      <c r="H204" s="21">
        <v>0</v>
      </c>
      <c r="I204" s="21">
        <v>0</v>
      </c>
      <c r="J204" s="24">
        <v>0</v>
      </c>
      <c r="K204" s="17">
        <f t="shared" si="39"/>
        <v>0</v>
      </c>
      <c r="N204" s="18">
        <f t="shared" si="38"/>
        <v>0</v>
      </c>
      <c r="V204" s="240"/>
    </row>
    <row r="205" spans="1:22" ht="51.75" x14ac:dyDescent="0.25">
      <c r="A205" s="97" t="s">
        <v>133</v>
      </c>
      <c r="B205" s="98" t="s">
        <v>9</v>
      </c>
      <c r="C205" s="103" t="s">
        <v>86</v>
      </c>
      <c r="D205" s="20">
        <v>1000</v>
      </c>
      <c r="E205" s="20">
        <f t="shared" si="41"/>
        <v>1000</v>
      </c>
      <c r="F205" s="22">
        <f t="shared" si="40"/>
        <v>20000</v>
      </c>
      <c r="G205" s="19">
        <v>19000</v>
      </c>
      <c r="H205" s="21">
        <v>0</v>
      </c>
      <c r="I205" s="21">
        <v>0</v>
      </c>
      <c r="J205" s="24">
        <v>0</v>
      </c>
      <c r="K205" s="17">
        <f t="shared" si="39"/>
        <v>0</v>
      </c>
      <c r="N205" s="18">
        <f t="shared" si="38"/>
        <v>0</v>
      </c>
      <c r="V205" s="240"/>
    </row>
    <row r="206" spans="1:22" ht="51.75" x14ac:dyDescent="0.25">
      <c r="A206" s="97" t="s">
        <v>134</v>
      </c>
      <c r="B206" s="98" t="s">
        <v>9</v>
      </c>
      <c r="C206" s="103" t="s">
        <v>86</v>
      </c>
      <c r="D206" s="20">
        <v>1000</v>
      </c>
      <c r="E206" s="20">
        <f t="shared" si="41"/>
        <v>1000</v>
      </c>
      <c r="F206" s="22">
        <f t="shared" si="40"/>
        <v>20000</v>
      </c>
      <c r="G206" s="19">
        <v>19000</v>
      </c>
      <c r="H206" s="21">
        <v>0</v>
      </c>
      <c r="I206" s="21">
        <v>0</v>
      </c>
      <c r="J206" s="24">
        <v>0</v>
      </c>
      <c r="K206" s="17">
        <f t="shared" si="39"/>
        <v>0</v>
      </c>
      <c r="N206" s="18">
        <f t="shared" si="38"/>
        <v>0</v>
      </c>
      <c r="V206" s="240"/>
    </row>
    <row r="207" spans="1:22" ht="78.75" customHeight="1" x14ac:dyDescent="0.25">
      <c r="A207" s="57" t="s">
        <v>135</v>
      </c>
      <c r="B207" s="98" t="s">
        <v>9</v>
      </c>
      <c r="C207" s="103" t="s">
        <v>86</v>
      </c>
      <c r="D207" s="20">
        <v>1000</v>
      </c>
      <c r="E207" s="20">
        <f t="shared" si="41"/>
        <v>1000</v>
      </c>
      <c r="F207" s="22">
        <f t="shared" si="40"/>
        <v>1000</v>
      </c>
      <c r="G207" s="19">
        <v>0</v>
      </c>
      <c r="H207" s="21">
        <v>0</v>
      </c>
      <c r="I207" s="21">
        <v>0</v>
      </c>
      <c r="J207" s="24">
        <v>0</v>
      </c>
      <c r="K207" s="17">
        <f t="shared" si="39"/>
        <v>0</v>
      </c>
      <c r="N207" s="18">
        <f t="shared" si="38"/>
        <v>0</v>
      </c>
    </row>
    <row r="208" spans="1:22" ht="54" customHeight="1" x14ac:dyDescent="0.25">
      <c r="A208" s="57" t="s">
        <v>136</v>
      </c>
      <c r="B208" s="98" t="s">
        <v>9</v>
      </c>
      <c r="C208" s="103" t="s">
        <v>86</v>
      </c>
      <c r="D208" s="20">
        <v>1000</v>
      </c>
      <c r="E208" s="20">
        <f t="shared" si="41"/>
        <v>1000</v>
      </c>
      <c r="F208" s="22">
        <f t="shared" si="40"/>
        <v>1000</v>
      </c>
      <c r="G208" s="19">
        <v>0</v>
      </c>
      <c r="H208" s="21">
        <v>0</v>
      </c>
      <c r="I208" s="21">
        <v>0</v>
      </c>
      <c r="J208" s="24">
        <v>0</v>
      </c>
      <c r="K208" s="17">
        <f t="shared" si="39"/>
        <v>0</v>
      </c>
      <c r="N208" s="18">
        <f t="shared" si="38"/>
        <v>0</v>
      </c>
    </row>
    <row r="209" spans="1:14" ht="54" customHeight="1" x14ac:dyDescent="0.25">
      <c r="A209" s="57" t="s">
        <v>137</v>
      </c>
      <c r="B209" s="98" t="s">
        <v>9</v>
      </c>
      <c r="C209" s="103" t="s">
        <v>86</v>
      </c>
      <c r="D209" s="20">
        <v>1000</v>
      </c>
      <c r="E209" s="20">
        <f t="shared" si="41"/>
        <v>1000</v>
      </c>
      <c r="F209" s="22">
        <f t="shared" si="40"/>
        <v>1000</v>
      </c>
      <c r="G209" s="19">
        <v>0</v>
      </c>
      <c r="H209" s="21">
        <v>0</v>
      </c>
      <c r="I209" s="21">
        <v>0</v>
      </c>
      <c r="J209" s="24">
        <v>0</v>
      </c>
      <c r="K209" s="17">
        <f t="shared" si="39"/>
        <v>0</v>
      </c>
      <c r="N209" s="18"/>
    </row>
    <row r="210" spans="1:14" ht="38.25" x14ac:dyDescent="0.25">
      <c r="A210" s="292" t="s">
        <v>138</v>
      </c>
      <c r="B210" s="279" t="s">
        <v>9</v>
      </c>
      <c r="C210" s="293" t="s">
        <v>86</v>
      </c>
      <c r="D210" s="280">
        <v>1000</v>
      </c>
      <c r="E210" s="280">
        <f t="shared" si="41"/>
        <v>1000</v>
      </c>
      <c r="F210" s="281">
        <f t="shared" si="40"/>
        <v>827000</v>
      </c>
      <c r="G210" s="282">
        <v>826000</v>
      </c>
      <c r="H210" s="283">
        <v>0</v>
      </c>
      <c r="I210" s="283">
        <v>0</v>
      </c>
      <c r="J210" s="284">
        <v>0</v>
      </c>
      <c r="K210" s="17">
        <f t="shared" si="39"/>
        <v>0</v>
      </c>
      <c r="N210" s="18"/>
    </row>
    <row r="211" spans="1:14" ht="38.25" x14ac:dyDescent="0.25">
      <c r="A211" s="292" t="s">
        <v>139</v>
      </c>
      <c r="B211" s="279" t="s">
        <v>9</v>
      </c>
      <c r="C211" s="293" t="s">
        <v>86</v>
      </c>
      <c r="D211" s="280">
        <v>1000</v>
      </c>
      <c r="E211" s="280">
        <f t="shared" si="41"/>
        <v>1000</v>
      </c>
      <c r="F211" s="281">
        <f t="shared" si="40"/>
        <v>1072000</v>
      </c>
      <c r="G211" s="282">
        <v>1071000</v>
      </c>
      <c r="H211" s="283">
        <v>0</v>
      </c>
      <c r="I211" s="283">
        <v>0</v>
      </c>
      <c r="J211" s="284">
        <v>0</v>
      </c>
      <c r="K211" s="17">
        <f t="shared" si="39"/>
        <v>0</v>
      </c>
      <c r="N211" s="18"/>
    </row>
    <row r="212" spans="1:14" ht="25.5" x14ac:dyDescent="0.25">
      <c r="A212" s="292" t="s">
        <v>140</v>
      </c>
      <c r="B212" s="279" t="s">
        <v>9</v>
      </c>
      <c r="C212" s="293" t="s">
        <v>86</v>
      </c>
      <c r="D212" s="280">
        <v>1000</v>
      </c>
      <c r="E212" s="280">
        <f t="shared" si="41"/>
        <v>1000</v>
      </c>
      <c r="F212" s="281">
        <f t="shared" si="40"/>
        <v>872000</v>
      </c>
      <c r="G212" s="282">
        <v>871000</v>
      </c>
      <c r="H212" s="283">
        <v>0</v>
      </c>
      <c r="I212" s="283">
        <v>0</v>
      </c>
      <c r="J212" s="284">
        <v>0</v>
      </c>
      <c r="K212" s="17">
        <f t="shared" si="39"/>
        <v>0</v>
      </c>
      <c r="N212" s="18"/>
    </row>
    <row r="213" spans="1:14" ht="25.5" x14ac:dyDescent="0.25">
      <c r="A213" s="292" t="s">
        <v>399</v>
      </c>
      <c r="B213" s="279" t="s">
        <v>9</v>
      </c>
      <c r="C213" s="293" t="s">
        <v>86</v>
      </c>
      <c r="D213" s="280">
        <v>1000</v>
      </c>
      <c r="E213" s="280">
        <f t="shared" si="41"/>
        <v>1000</v>
      </c>
      <c r="F213" s="281">
        <f t="shared" si="40"/>
        <v>728000</v>
      </c>
      <c r="G213" s="282">
        <v>727000</v>
      </c>
      <c r="H213" s="283">
        <v>0</v>
      </c>
      <c r="I213" s="283">
        <v>0</v>
      </c>
      <c r="J213" s="284">
        <v>0</v>
      </c>
      <c r="K213" s="17">
        <f t="shared" si="39"/>
        <v>0</v>
      </c>
      <c r="N213" s="18"/>
    </row>
    <row r="214" spans="1:14" ht="25.5" x14ac:dyDescent="0.25">
      <c r="A214" s="292" t="s">
        <v>141</v>
      </c>
      <c r="B214" s="279" t="s">
        <v>9</v>
      </c>
      <c r="C214" s="293" t="s">
        <v>86</v>
      </c>
      <c r="D214" s="280">
        <v>1000</v>
      </c>
      <c r="E214" s="280">
        <f t="shared" si="41"/>
        <v>1000</v>
      </c>
      <c r="F214" s="281">
        <f t="shared" si="40"/>
        <v>1025000</v>
      </c>
      <c r="G214" s="282">
        <v>1024000</v>
      </c>
      <c r="H214" s="283">
        <v>0</v>
      </c>
      <c r="I214" s="283">
        <v>0</v>
      </c>
      <c r="J214" s="284">
        <v>0</v>
      </c>
      <c r="K214" s="17">
        <f t="shared" si="39"/>
        <v>0</v>
      </c>
      <c r="N214" s="18"/>
    </row>
    <row r="215" spans="1:14" ht="25.5" x14ac:dyDescent="0.25">
      <c r="A215" s="292" t="s">
        <v>142</v>
      </c>
      <c r="B215" s="279" t="s">
        <v>9</v>
      </c>
      <c r="C215" s="293" t="s">
        <v>86</v>
      </c>
      <c r="D215" s="280">
        <v>1000</v>
      </c>
      <c r="E215" s="280">
        <f t="shared" si="41"/>
        <v>1000</v>
      </c>
      <c r="F215" s="281">
        <f t="shared" si="40"/>
        <v>916000</v>
      </c>
      <c r="G215" s="282">
        <v>915000</v>
      </c>
      <c r="H215" s="283">
        <v>0</v>
      </c>
      <c r="I215" s="283">
        <v>0</v>
      </c>
      <c r="J215" s="284">
        <v>0</v>
      </c>
      <c r="K215" s="17">
        <f t="shared" si="39"/>
        <v>0</v>
      </c>
      <c r="N215" s="18"/>
    </row>
    <row r="216" spans="1:14" ht="25.5" x14ac:dyDescent="0.25">
      <c r="A216" s="292" t="s">
        <v>143</v>
      </c>
      <c r="B216" s="279" t="s">
        <v>9</v>
      </c>
      <c r="C216" s="293" t="s">
        <v>86</v>
      </c>
      <c r="D216" s="280">
        <v>1000</v>
      </c>
      <c r="E216" s="280">
        <f t="shared" si="41"/>
        <v>1000</v>
      </c>
      <c r="F216" s="281">
        <f t="shared" si="40"/>
        <v>844000</v>
      </c>
      <c r="G216" s="282">
        <v>843000</v>
      </c>
      <c r="H216" s="283">
        <v>0</v>
      </c>
      <c r="I216" s="283">
        <v>0</v>
      </c>
      <c r="J216" s="284">
        <v>0</v>
      </c>
      <c r="K216" s="17">
        <f t="shared" si="39"/>
        <v>0</v>
      </c>
      <c r="N216" s="18"/>
    </row>
    <row r="217" spans="1:14" ht="25.5" x14ac:dyDescent="0.25">
      <c r="A217" s="292" t="s">
        <v>144</v>
      </c>
      <c r="B217" s="279" t="s">
        <v>9</v>
      </c>
      <c r="C217" s="293" t="s">
        <v>86</v>
      </c>
      <c r="D217" s="280">
        <v>1000</v>
      </c>
      <c r="E217" s="280">
        <f t="shared" si="41"/>
        <v>1000</v>
      </c>
      <c r="F217" s="281">
        <f t="shared" si="40"/>
        <v>1099000</v>
      </c>
      <c r="G217" s="282">
        <v>1098000</v>
      </c>
      <c r="H217" s="283">
        <v>0</v>
      </c>
      <c r="I217" s="283">
        <v>0</v>
      </c>
      <c r="J217" s="284">
        <v>0</v>
      </c>
      <c r="K217" s="17">
        <f t="shared" si="39"/>
        <v>0</v>
      </c>
      <c r="N217" s="18"/>
    </row>
    <row r="218" spans="1:14" ht="25.5" x14ac:dyDescent="0.25">
      <c r="A218" s="292" t="s">
        <v>145</v>
      </c>
      <c r="B218" s="279" t="s">
        <v>9</v>
      </c>
      <c r="C218" s="293" t="s">
        <v>86</v>
      </c>
      <c r="D218" s="280">
        <v>1000</v>
      </c>
      <c r="E218" s="280">
        <f t="shared" si="41"/>
        <v>1000</v>
      </c>
      <c r="F218" s="281">
        <f t="shared" si="40"/>
        <v>734000</v>
      </c>
      <c r="G218" s="282">
        <v>733000</v>
      </c>
      <c r="H218" s="283">
        <v>0</v>
      </c>
      <c r="I218" s="283">
        <v>0</v>
      </c>
      <c r="J218" s="284">
        <v>0</v>
      </c>
      <c r="K218" s="17">
        <f t="shared" si="39"/>
        <v>0</v>
      </c>
      <c r="N218" s="18"/>
    </row>
    <row r="219" spans="1:14" ht="38.25" x14ac:dyDescent="0.25">
      <c r="A219" s="292" t="s">
        <v>146</v>
      </c>
      <c r="B219" s="279" t="s">
        <v>9</v>
      </c>
      <c r="C219" s="293" t="s">
        <v>86</v>
      </c>
      <c r="D219" s="280">
        <v>1000</v>
      </c>
      <c r="E219" s="280">
        <f t="shared" si="41"/>
        <v>1000</v>
      </c>
      <c r="F219" s="281">
        <f t="shared" si="40"/>
        <v>964000</v>
      </c>
      <c r="G219" s="282">
        <v>963000</v>
      </c>
      <c r="H219" s="283">
        <v>0</v>
      </c>
      <c r="I219" s="283">
        <v>0</v>
      </c>
      <c r="J219" s="284">
        <v>0</v>
      </c>
      <c r="K219" s="17">
        <f t="shared" si="39"/>
        <v>0</v>
      </c>
      <c r="N219" s="18"/>
    </row>
    <row r="220" spans="1:14" ht="38.25" x14ac:dyDescent="0.25">
      <c r="A220" s="292" t="s">
        <v>147</v>
      </c>
      <c r="B220" s="279" t="s">
        <v>9</v>
      </c>
      <c r="C220" s="293" t="s">
        <v>86</v>
      </c>
      <c r="D220" s="280">
        <v>1000</v>
      </c>
      <c r="E220" s="280">
        <f t="shared" si="41"/>
        <v>1000</v>
      </c>
      <c r="F220" s="281">
        <f t="shared" si="40"/>
        <v>951000</v>
      </c>
      <c r="G220" s="282">
        <v>950000</v>
      </c>
      <c r="H220" s="283">
        <v>0</v>
      </c>
      <c r="I220" s="283">
        <v>0</v>
      </c>
      <c r="J220" s="284">
        <v>0</v>
      </c>
      <c r="K220" s="17">
        <f t="shared" si="39"/>
        <v>0</v>
      </c>
      <c r="N220" s="18"/>
    </row>
    <row r="221" spans="1:14" s="299" customFormat="1" ht="51" x14ac:dyDescent="0.25">
      <c r="A221" s="308" t="s">
        <v>148</v>
      </c>
      <c r="B221" s="279" t="s">
        <v>9</v>
      </c>
      <c r="C221" s="293" t="s">
        <v>86</v>
      </c>
      <c r="D221" s="280">
        <v>1000</v>
      </c>
      <c r="E221" s="280">
        <f t="shared" si="41"/>
        <v>1000</v>
      </c>
      <c r="F221" s="281">
        <f t="shared" si="40"/>
        <v>25000</v>
      </c>
      <c r="G221" s="282">
        <v>24000</v>
      </c>
      <c r="H221" s="283">
        <v>0</v>
      </c>
      <c r="I221" s="283">
        <v>0</v>
      </c>
      <c r="J221" s="284">
        <v>0</v>
      </c>
      <c r="K221" s="298">
        <f t="shared" si="39"/>
        <v>0</v>
      </c>
      <c r="N221" s="300"/>
    </row>
    <row r="222" spans="1:14" s="299" customFormat="1" ht="51" x14ac:dyDescent="0.25">
      <c r="A222" s="308" t="s">
        <v>149</v>
      </c>
      <c r="B222" s="279" t="s">
        <v>9</v>
      </c>
      <c r="C222" s="293" t="s">
        <v>86</v>
      </c>
      <c r="D222" s="280">
        <v>1000</v>
      </c>
      <c r="E222" s="280">
        <f t="shared" si="41"/>
        <v>1000</v>
      </c>
      <c r="F222" s="281">
        <f t="shared" si="40"/>
        <v>29000</v>
      </c>
      <c r="G222" s="282">
        <v>28000</v>
      </c>
      <c r="H222" s="283">
        <v>0</v>
      </c>
      <c r="I222" s="283">
        <v>0</v>
      </c>
      <c r="J222" s="284">
        <v>0</v>
      </c>
      <c r="K222" s="298">
        <f t="shared" si="39"/>
        <v>0</v>
      </c>
      <c r="N222" s="300"/>
    </row>
    <row r="223" spans="1:14" s="299" customFormat="1" ht="38.25" x14ac:dyDescent="0.25">
      <c r="A223" s="308" t="s">
        <v>150</v>
      </c>
      <c r="B223" s="279" t="s">
        <v>9</v>
      </c>
      <c r="C223" s="293" t="s">
        <v>86</v>
      </c>
      <c r="D223" s="280">
        <v>1000</v>
      </c>
      <c r="E223" s="280">
        <f t="shared" si="41"/>
        <v>1000</v>
      </c>
      <c r="F223" s="281">
        <f t="shared" si="40"/>
        <v>25000</v>
      </c>
      <c r="G223" s="282">
        <v>24000</v>
      </c>
      <c r="H223" s="283">
        <v>0</v>
      </c>
      <c r="I223" s="283">
        <v>0</v>
      </c>
      <c r="J223" s="284">
        <v>0</v>
      </c>
      <c r="K223" s="298">
        <f t="shared" si="39"/>
        <v>0</v>
      </c>
      <c r="N223" s="300"/>
    </row>
    <row r="224" spans="1:14" s="299" customFormat="1" ht="46.5" customHeight="1" x14ac:dyDescent="0.25">
      <c r="A224" s="308" t="s">
        <v>151</v>
      </c>
      <c r="B224" s="279" t="s">
        <v>9</v>
      </c>
      <c r="C224" s="293" t="s">
        <v>86</v>
      </c>
      <c r="D224" s="280">
        <v>1000</v>
      </c>
      <c r="E224" s="280">
        <f t="shared" si="41"/>
        <v>1000</v>
      </c>
      <c r="F224" s="281">
        <f t="shared" si="40"/>
        <v>22000</v>
      </c>
      <c r="G224" s="282">
        <v>21000</v>
      </c>
      <c r="H224" s="283">
        <v>0</v>
      </c>
      <c r="I224" s="283">
        <v>0</v>
      </c>
      <c r="J224" s="284">
        <v>0</v>
      </c>
      <c r="K224" s="298">
        <f t="shared" si="39"/>
        <v>0</v>
      </c>
      <c r="N224" s="300"/>
    </row>
    <row r="225" spans="1:15" s="299" customFormat="1" ht="38.25" x14ac:dyDescent="0.25">
      <c r="A225" s="308" t="s">
        <v>152</v>
      </c>
      <c r="B225" s="279" t="s">
        <v>9</v>
      </c>
      <c r="C225" s="293" t="s">
        <v>86</v>
      </c>
      <c r="D225" s="280">
        <v>1000</v>
      </c>
      <c r="E225" s="280">
        <f t="shared" si="41"/>
        <v>1000</v>
      </c>
      <c r="F225" s="281">
        <f t="shared" si="40"/>
        <v>29000</v>
      </c>
      <c r="G225" s="282">
        <v>28000</v>
      </c>
      <c r="H225" s="283">
        <v>0</v>
      </c>
      <c r="I225" s="283">
        <v>0</v>
      </c>
      <c r="J225" s="284">
        <v>0</v>
      </c>
      <c r="K225" s="298">
        <f t="shared" si="39"/>
        <v>0</v>
      </c>
      <c r="N225" s="300"/>
    </row>
    <row r="226" spans="1:15" s="299" customFormat="1" ht="38.25" x14ac:dyDescent="0.25">
      <c r="A226" s="308" t="s">
        <v>153</v>
      </c>
      <c r="B226" s="279" t="s">
        <v>9</v>
      </c>
      <c r="C226" s="293" t="s">
        <v>86</v>
      </c>
      <c r="D226" s="280">
        <v>1000</v>
      </c>
      <c r="E226" s="280">
        <f t="shared" si="41"/>
        <v>1000</v>
      </c>
      <c r="F226" s="281">
        <f t="shared" si="40"/>
        <v>26000</v>
      </c>
      <c r="G226" s="282">
        <v>25000</v>
      </c>
      <c r="H226" s="283">
        <v>0</v>
      </c>
      <c r="I226" s="283">
        <v>0</v>
      </c>
      <c r="J226" s="284">
        <v>0</v>
      </c>
      <c r="K226" s="298">
        <f t="shared" si="39"/>
        <v>0</v>
      </c>
      <c r="N226" s="300"/>
    </row>
    <row r="227" spans="1:15" s="299" customFormat="1" ht="38.25" x14ac:dyDescent="0.25">
      <c r="A227" s="308" t="s">
        <v>154</v>
      </c>
      <c r="B227" s="279" t="s">
        <v>9</v>
      </c>
      <c r="C227" s="293" t="s">
        <v>86</v>
      </c>
      <c r="D227" s="280">
        <v>1000</v>
      </c>
      <c r="E227" s="280">
        <f t="shared" si="41"/>
        <v>1000</v>
      </c>
      <c r="F227" s="281">
        <f t="shared" si="40"/>
        <v>21000</v>
      </c>
      <c r="G227" s="282">
        <v>20000</v>
      </c>
      <c r="H227" s="283">
        <v>0</v>
      </c>
      <c r="I227" s="283">
        <v>0</v>
      </c>
      <c r="J227" s="284">
        <v>0</v>
      </c>
      <c r="K227" s="298">
        <f t="shared" si="39"/>
        <v>0</v>
      </c>
      <c r="N227" s="300"/>
    </row>
    <row r="228" spans="1:15" s="299" customFormat="1" ht="38.25" x14ac:dyDescent="0.25">
      <c r="A228" s="308" t="s">
        <v>155</v>
      </c>
      <c r="B228" s="279" t="s">
        <v>9</v>
      </c>
      <c r="C228" s="293" t="s">
        <v>86</v>
      </c>
      <c r="D228" s="280">
        <v>1000</v>
      </c>
      <c r="E228" s="280">
        <f t="shared" si="41"/>
        <v>1000</v>
      </c>
      <c r="F228" s="281">
        <f t="shared" si="40"/>
        <v>30000</v>
      </c>
      <c r="G228" s="282">
        <v>29000</v>
      </c>
      <c r="H228" s="283">
        <v>0</v>
      </c>
      <c r="I228" s="283">
        <v>0</v>
      </c>
      <c r="J228" s="284">
        <v>0</v>
      </c>
      <c r="K228" s="298">
        <f t="shared" si="39"/>
        <v>0</v>
      </c>
      <c r="N228" s="300"/>
    </row>
    <row r="229" spans="1:15" s="299" customFormat="1" ht="38.25" x14ac:dyDescent="0.25">
      <c r="A229" s="308" t="s">
        <v>156</v>
      </c>
      <c r="B229" s="279" t="s">
        <v>9</v>
      </c>
      <c r="C229" s="293" t="s">
        <v>86</v>
      </c>
      <c r="D229" s="280">
        <v>1000</v>
      </c>
      <c r="E229" s="280">
        <f t="shared" si="41"/>
        <v>1000</v>
      </c>
      <c r="F229" s="281">
        <f t="shared" si="40"/>
        <v>22000</v>
      </c>
      <c r="G229" s="282">
        <v>21000</v>
      </c>
      <c r="H229" s="283">
        <v>0</v>
      </c>
      <c r="I229" s="283">
        <v>0</v>
      </c>
      <c r="J229" s="284">
        <v>0</v>
      </c>
      <c r="K229" s="298">
        <f t="shared" si="39"/>
        <v>0</v>
      </c>
      <c r="N229" s="300"/>
    </row>
    <row r="230" spans="1:15" s="299" customFormat="1" ht="51" x14ac:dyDescent="0.25">
      <c r="A230" s="308" t="s">
        <v>157</v>
      </c>
      <c r="B230" s="279" t="s">
        <v>9</v>
      </c>
      <c r="C230" s="293" t="s">
        <v>86</v>
      </c>
      <c r="D230" s="280">
        <v>1000</v>
      </c>
      <c r="E230" s="280">
        <f t="shared" si="41"/>
        <v>1000</v>
      </c>
      <c r="F230" s="281">
        <f t="shared" si="40"/>
        <v>27000</v>
      </c>
      <c r="G230" s="282">
        <v>26000</v>
      </c>
      <c r="H230" s="283">
        <v>0</v>
      </c>
      <c r="I230" s="283">
        <v>0</v>
      </c>
      <c r="J230" s="284">
        <v>0</v>
      </c>
      <c r="K230" s="298">
        <f t="shared" si="39"/>
        <v>0</v>
      </c>
      <c r="N230" s="300"/>
    </row>
    <row r="231" spans="1:15" s="299" customFormat="1" ht="51" x14ac:dyDescent="0.25">
      <c r="A231" s="308" t="s">
        <v>158</v>
      </c>
      <c r="B231" s="279" t="s">
        <v>9</v>
      </c>
      <c r="C231" s="293" t="s">
        <v>86</v>
      </c>
      <c r="D231" s="280">
        <v>1000</v>
      </c>
      <c r="E231" s="280">
        <f t="shared" si="41"/>
        <v>1000</v>
      </c>
      <c r="F231" s="281">
        <f t="shared" si="40"/>
        <v>27000</v>
      </c>
      <c r="G231" s="282">
        <v>26000</v>
      </c>
      <c r="H231" s="283">
        <v>0</v>
      </c>
      <c r="I231" s="283">
        <v>0</v>
      </c>
      <c r="J231" s="284">
        <v>0</v>
      </c>
      <c r="K231" s="298">
        <f t="shared" si="39"/>
        <v>0</v>
      </c>
      <c r="N231" s="300"/>
    </row>
    <row r="232" spans="1:15" ht="51" x14ac:dyDescent="0.25">
      <c r="A232" s="308" t="s">
        <v>159</v>
      </c>
      <c r="B232" s="279" t="s">
        <v>9</v>
      </c>
      <c r="C232" s="293" t="s">
        <v>86</v>
      </c>
      <c r="D232" s="280">
        <v>1000</v>
      </c>
      <c r="E232" s="280">
        <f t="shared" si="41"/>
        <v>1000</v>
      </c>
      <c r="F232" s="281">
        <f t="shared" si="40"/>
        <v>5000</v>
      </c>
      <c r="G232" s="282">
        <v>4000</v>
      </c>
      <c r="H232" s="283">
        <v>0</v>
      </c>
      <c r="I232" s="283">
        <v>0</v>
      </c>
      <c r="J232" s="284">
        <v>0</v>
      </c>
      <c r="K232" s="237">
        <f t="shared" si="39"/>
        <v>0</v>
      </c>
      <c r="L232" s="238"/>
      <c r="M232" s="238"/>
      <c r="N232" s="239"/>
      <c r="O232" s="238"/>
    </row>
    <row r="233" spans="1:15" ht="51" x14ac:dyDescent="0.25">
      <c r="A233" s="308" t="s">
        <v>160</v>
      </c>
      <c r="B233" s="279" t="s">
        <v>9</v>
      </c>
      <c r="C233" s="293" t="s">
        <v>86</v>
      </c>
      <c r="D233" s="280">
        <v>1000</v>
      </c>
      <c r="E233" s="280">
        <f t="shared" si="41"/>
        <v>1000</v>
      </c>
      <c r="F233" s="281">
        <f t="shared" si="40"/>
        <v>6000</v>
      </c>
      <c r="G233" s="282">
        <v>5000</v>
      </c>
      <c r="H233" s="283">
        <v>0</v>
      </c>
      <c r="I233" s="283">
        <v>0</v>
      </c>
      <c r="J233" s="284">
        <v>0</v>
      </c>
      <c r="K233" s="17">
        <f t="shared" si="39"/>
        <v>0</v>
      </c>
      <c r="N233" s="18"/>
    </row>
    <row r="234" spans="1:15" ht="38.25" x14ac:dyDescent="0.25">
      <c r="A234" s="308" t="s">
        <v>161</v>
      </c>
      <c r="B234" s="279" t="s">
        <v>9</v>
      </c>
      <c r="C234" s="293" t="s">
        <v>86</v>
      </c>
      <c r="D234" s="280">
        <v>1000</v>
      </c>
      <c r="E234" s="280">
        <f t="shared" si="41"/>
        <v>1000</v>
      </c>
      <c r="F234" s="281">
        <f t="shared" si="40"/>
        <v>6000</v>
      </c>
      <c r="G234" s="282">
        <v>5000</v>
      </c>
      <c r="H234" s="283">
        <v>0</v>
      </c>
      <c r="I234" s="283">
        <v>0</v>
      </c>
      <c r="J234" s="284">
        <v>0</v>
      </c>
      <c r="K234" s="17">
        <f t="shared" si="39"/>
        <v>0</v>
      </c>
      <c r="N234" s="18"/>
    </row>
    <row r="235" spans="1:15" ht="51" x14ac:dyDescent="0.25">
      <c r="A235" s="308" t="s">
        <v>162</v>
      </c>
      <c r="B235" s="279" t="s">
        <v>9</v>
      </c>
      <c r="C235" s="293" t="s">
        <v>86</v>
      </c>
      <c r="D235" s="280">
        <v>1000</v>
      </c>
      <c r="E235" s="280">
        <f t="shared" si="41"/>
        <v>1000</v>
      </c>
      <c r="F235" s="281">
        <f t="shared" si="40"/>
        <v>6000</v>
      </c>
      <c r="G235" s="282">
        <v>5000</v>
      </c>
      <c r="H235" s="283">
        <v>0</v>
      </c>
      <c r="I235" s="283">
        <v>0</v>
      </c>
      <c r="J235" s="284">
        <v>0</v>
      </c>
      <c r="K235" s="17">
        <f t="shared" ref="K235:K242" si="42">D235-E235</f>
        <v>0</v>
      </c>
      <c r="N235" s="18"/>
    </row>
    <row r="236" spans="1:15" ht="51" x14ac:dyDescent="0.25">
      <c r="A236" s="308" t="s">
        <v>163</v>
      </c>
      <c r="B236" s="279" t="s">
        <v>9</v>
      </c>
      <c r="C236" s="293" t="s">
        <v>86</v>
      </c>
      <c r="D236" s="280">
        <v>1000</v>
      </c>
      <c r="E236" s="280">
        <f t="shared" si="41"/>
        <v>1000</v>
      </c>
      <c r="F236" s="281">
        <f t="shared" si="40"/>
        <v>5000</v>
      </c>
      <c r="G236" s="282">
        <v>4000</v>
      </c>
      <c r="H236" s="283">
        <v>0</v>
      </c>
      <c r="I236" s="283">
        <v>0</v>
      </c>
      <c r="J236" s="284">
        <v>0</v>
      </c>
      <c r="K236" s="17">
        <f t="shared" si="42"/>
        <v>0</v>
      </c>
      <c r="N236" s="18"/>
    </row>
    <row r="237" spans="1:15" ht="51" x14ac:dyDescent="0.25">
      <c r="A237" s="308" t="s">
        <v>164</v>
      </c>
      <c r="B237" s="279" t="s">
        <v>9</v>
      </c>
      <c r="C237" s="293" t="s">
        <v>86</v>
      </c>
      <c r="D237" s="280">
        <v>1000</v>
      </c>
      <c r="E237" s="280">
        <f t="shared" si="41"/>
        <v>1000</v>
      </c>
      <c r="F237" s="281">
        <f t="shared" si="40"/>
        <v>6000</v>
      </c>
      <c r="G237" s="282">
        <v>5000</v>
      </c>
      <c r="H237" s="283">
        <v>0</v>
      </c>
      <c r="I237" s="283">
        <v>0</v>
      </c>
      <c r="J237" s="284">
        <v>0</v>
      </c>
      <c r="K237" s="17">
        <f t="shared" si="42"/>
        <v>0</v>
      </c>
      <c r="N237" s="18"/>
    </row>
    <row r="238" spans="1:15" ht="51" x14ac:dyDescent="0.25">
      <c r="A238" s="308" t="s">
        <v>165</v>
      </c>
      <c r="B238" s="279" t="s">
        <v>9</v>
      </c>
      <c r="C238" s="293" t="s">
        <v>86</v>
      </c>
      <c r="D238" s="280">
        <v>1000</v>
      </c>
      <c r="E238" s="280">
        <f t="shared" si="41"/>
        <v>1000</v>
      </c>
      <c r="F238" s="281">
        <f t="shared" si="40"/>
        <v>5000</v>
      </c>
      <c r="G238" s="282">
        <v>4000</v>
      </c>
      <c r="H238" s="283">
        <v>0</v>
      </c>
      <c r="I238" s="283">
        <v>0</v>
      </c>
      <c r="J238" s="284">
        <v>0</v>
      </c>
      <c r="K238" s="17">
        <f t="shared" si="42"/>
        <v>0</v>
      </c>
      <c r="N238" s="18"/>
    </row>
    <row r="239" spans="1:15" ht="51" x14ac:dyDescent="0.25">
      <c r="A239" s="308" t="s">
        <v>166</v>
      </c>
      <c r="B239" s="279" t="s">
        <v>9</v>
      </c>
      <c r="C239" s="293" t="s">
        <v>86</v>
      </c>
      <c r="D239" s="280">
        <v>1000</v>
      </c>
      <c r="E239" s="280">
        <f t="shared" si="41"/>
        <v>1000</v>
      </c>
      <c r="F239" s="281">
        <f t="shared" si="40"/>
        <v>5000</v>
      </c>
      <c r="G239" s="282">
        <v>4000</v>
      </c>
      <c r="H239" s="283">
        <v>0</v>
      </c>
      <c r="I239" s="283">
        <v>0</v>
      </c>
      <c r="J239" s="284">
        <v>0</v>
      </c>
      <c r="K239" s="17">
        <f t="shared" si="42"/>
        <v>0</v>
      </c>
      <c r="N239" s="18"/>
    </row>
    <row r="240" spans="1:15" ht="51" x14ac:dyDescent="0.25">
      <c r="A240" s="308" t="s">
        <v>167</v>
      </c>
      <c r="B240" s="279" t="s">
        <v>9</v>
      </c>
      <c r="C240" s="293" t="s">
        <v>86</v>
      </c>
      <c r="D240" s="280">
        <v>1000</v>
      </c>
      <c r="E240" s="280">
        <f t="shared" si="41"/>
        <v>1000</v>
      </c>
      <c r="F240" s="281">
        <f t="shared" si="40"/>
        <v>6000</v>
      </c>
      <c r="G240" s="282">
        <v>5000</v>
      </c>
      <c r="H240" s="283">
        <v>0</v>
      </c>
      <c r="I240" s="283">
        <v>0</v>
      </c>
      <c r="J240" s="284">
        <v>0</v>
      </c>
      <c r="K240" s="17">
        <f t="shared" si="42"/>
        <v>0</v>
      </c>
      <c r="N240" s="18"/>
    </row>
    <row r="241" spans="1:22" ht="51" x14ac:dyDescent="0.25">
      <c r="A241" s="308" t="s">
        <v>168</v>
      </c>
      <c r="B241" s="279" t="s">
        <v>9</v>
      </c>
      <c r="C241" s="293" t="s">
        <v>86</v>
      </c>
      <c r="D241" s="280">
        <v>1000</v>
      </c>
      <c r="E241" s="280">
        <f t="shared" si="41"/>
        <v>1000</v>
      </c>
      <c r="F241" s="281">
        <f t="shared" si="40"/>
        <v>5000</v>
      </c>
      <c r="G241" s="282">
        <v>4000</v>
      </c>
      <c r="H241" s="283">
        <v>0</v>
      </c>
      <c r="I241" s="283">
        <v>0</v>
      </c>
      <c r="J241" s="284">
        <v>0</v>
      </c>
      <c r="K241" s="17">
        <f t="shared" si="42"/>
        <v>0</v>
      </c>
      <c r="N241" s="18"/>
    </row>
    <row r="242" spans="1:22" ht="51.75" thickBot="1" x14ac:dyDescent="0.3">
      <c r="A242" s="309" t="s">
        <v>169</v>
      </c>
      <c r="B242" s="310" t="s">
        <v>9</v>
      </c>
      <c r="C242" s="311" t="s">
        <v>86</v>
      </c>
      <c r="D242" s="317">
        <v>1000</v>
      </c>
      <c r="E242" s="312">
        <f t="shared" si="41"/>
        <v>1000</v>
      </c>
      <c r="F242" s="313">
        <f t="shared" si="40"/>
        <v>5000</v>
      </c>
      <c r="G242" s="314">
        <v>4000</v>
      </c>
      <c r="H242" s="315">
        <v>0</v>
      </c>
      <c r="I242" s="315">
        <v>0</v>
      </c>
      <c r="J242" s="316">
        <v>0</v>
      </c>
      <c r="K242" s="17">
        <f t="shared" si="42"/>
        <v>0</v>
      </c>
      <c r="N242" s="18">
        <f t="shared" si="38"/>
        <v>0</v>
      </c>
    </row>
    <row r="243" spans="1:22" ht="24.95" customHeight="1" thickBot="1" x14ac:dyDescent="0.3">
      <c r="A243" s="451" t="s">
        <v>170</v>
      </c>
      <c r="B243" s="452"/>
      <c r="C243" s="453"/>
      <c r="D243" s="109">
        <f>SUM(D151:D242)</f>
        <v>41607719</v>
      </c>
      <c r="E243" s="106">
        <f t="shared" ref="E243:J243" si="43">SUM(E151:E242)</f>
        <v>41607719</v>
      </c>
      <c r="F243" s="108">
        <f t="shared" si="43"/>
        <v>221696116</v>
      </c>
      <c r="G243" s="109">
        <f t="shared" si="43"/>
        <v>115697601</v>
      </c>
      <c r="H243" s="106">
        <f t="shared" si="43"/>
        <v>60760824</v>
      </c>
      <c r="I243" s="107">
        <f t="shared" si="43"/>
        <v>3629972</v>
      </c>
      <c r="J243" s="217">
        <f t="shared" si="43"/>
        <v>0</v>
      </c>
      <c r="N243" s="18">
        <f t="shared" si="38"/>
        <v>0</v>
      </c>
    </row>
    <row r="244" spans="1:22" ht="30" customHeight="1" thickBot="1" x14ac:dyDescent="0.25">
      <c r="A244" s="454" t="s">
        <v>400</v>
      </c>
      <c r="B244" s="455"/>
      <c r="C244" s="456"/>
      <c r="D244" s="110">
        <f t="shared" ref="D244:J244" si="44">D14+D25+D56+D76+D82+D146+D149+D243</f>
        <v>60575875</v>
      </c>
      <c r="E244" s="110">
        <f t="shared" si="44"/>
        <v>60575875</v>
      </c>
      <c r="F244" s="110">
        <f t="shared" si="44"/>
        <v>252641212</v>
      </c>
      <c r="G244" s="110">
        <f t="shared" si="44"/>
        <v>127674541</v>
      </c>
      <c r="H244" s="110">
        <f t="shared" si="44"/>
        <v>60760824</v>
      </c>
      <c r="I244" s="110">
        <f t="shared" si="44"/>
        <v>3629972</v>
      </c>
      <c r="J244" s="111">
        <f t="shared" si="44"/>
        <v>0</v>
      </c>
      <c r="K244" s="18"/>
      <c r="N244" s="18">
        <f t="shared" si="38"/>
        <v>0</v>
      </c>
    </row>
    <row r="245" spans="1:22" ht="20.100000000000001" hidden="1" customHeight="1" x14ac:dyDescent="0.2">
      <c r="A245" s="457" t="s">
        <v>171</v>
      </c>
      <c r="B245" s="458"/>
      <c r="C245" s="459"/>
      <c r="D245" s="112">
        <v>740000</v>
      </c>
      <c r="E245" s="112"/>
      <c r="F245" s="112"/>
      <c r="G245" s="113"/>
      <c r="H245" s="113"/>
      <c r="I245" s="114"/>
      <c r="J245" s="115"/>
      <c r="N245" s="18">
        <f t="shared" si="38"/>
        <v>0</v>
      </c>
    </row>
    <row r="246" spans="1:22" ht="35.25" hidden="1" customHeight="1" x14ac:dyDescent="0.2">
      <c r="A246" s="457" t="s">
        <v>171</v>
      </c>
      <c r="B246" s="458"/>
      <c r="C246" s="459"/>
      <c r="D246" s="116">
        <v>0</v>
      </c>
      <c r="E246" s="116"/>
      <c r="F246" s="116"/>
      <c r="G246" s="117"/>
      <c r="H246" s="117"/>
      <c r="I246" s="118"/>
      <c r="J246" s="115"/>
      <c r="N246" s="18">
        <f t="shared" si="38"/>
        <v>0</v>
      </c>
    </row>
    <row r="247" spans="1:22" ht="36.75" customHeight="1" thickBot="1" x14ac:dyDescent="0.25">
      <c r="A247" s="460" t="s">
        <v>388</v>
      </c>
      <c r="B247" s="461"/>
      <c r="C247" s="461"/>
      <c r="D247" s="222">
        <f t="shared" ref="D247:J247" si="45">D251+D257+D277+D303+D317+D349+D366</f>
        <v>49148500</v>
      </c>
      <c r="E247" s="222">
        <f t="shared" si="45"/>
        <v>49148500</v>
      </c>
      <c r="F247" s="222">
        <f t="shared" si="45"/>
        <v>187368348</v>
      </c>
      <c r="G247" s="222">
        <f t="shared" si="45"/>
        <v>84795287</v>
      </c>
      <c r="H247" s="222">
        <f t="shared" si="45"/>
        <v>49631139</v>
      </c>
      <c r="I247" s="222">
        <f t="shared" si="45"/>
        <v>3793422</v>
      </c>
      <c r="J247" s="222">
        <f t="shared" si="45"/>
        <v>0</v>
      </c>
      <c r="N247" s="18">
        <f t="shared" si="38"/>
        <v>0</v>
      </c>
      <c r="R247" s="3">
        <f>330000+365600+4173655+590000+74004+13350397+41692219</f>
        <v>60575875</v>
      </c>
    </row>
    <row r="248" spans="1:22" ht="21" customHeight="1" thickBot="1" x14ac:dyDescent="0.25">
      <c r="A248" s="462" t="s">
        <v>172</v>
      </c>
      <c r="B248" s="440"/>
      <c r="C248" s="440"/>
      <c r="D248" s="440"/>
      <c r="E248" s="440"/>
      <c r="F248" s="440"/>
      <c r="G248" s="440"/>
      <c r="H248" s="440"/>
      <c r="I248" s="440"/>
      <c r="J248" s="441"/>
      <c r="N248" s="18">
        <f>E248+G248-F248+H248+I248+J248</f>
        <v>0</v>
      </c>
    </row>
    <row r="249" spans="1:22" ht="76.5" x14ac:dyDescent="0.2">
      <c r="A249" s="323" t="s">
        <v>401</v>
      </c>
      <c r="B249" s="324" t="s">
        <v>9</v>
      </c>
      <c r="C249" s="324" t="s">
        <v>173</v>
      </c>
      <c r="D249" s="325">
        <v>810000</v>
      </c>
      <c r="E249" s="325">
        <f>D249</f>
        <v>810000</v>
      </c>
      <c r="F249" s="326">
        <f>E249+G249+H249+I249+J249</f>
        <v>810000</v>
      </c>
      <c r="G249" s="327">
        <v>0</v>
      </c>
      <c r="H249" s="325">
        <v>0</v>
      </c>
      <c r="I249" s="325">
        <v>0</v>
      </c>
      <c r="J249" s="326">
        <v>0</v>
      </c>
      <c r="N249" s="18"/>
      <c r="R249" s="3">
        <f>2119500+252300+3648900+10020200+2132900+7511600+25684200</f>
        <v>51369600</v>
      </c>
    </row>
    <row r="250" spans="1:22" ht="79.5" customHeight="1" thickBot="1" x14ac:dyDescent="0.25">
      <c r="A250" s="328" t="s">
        <v>353</v>
      </c>
      <c r="B250" s="329" t="s">
        <v>9</v>
      </c>
      <c r="C250" s="329" t="s">
        <v>173</v>
      </c>
      <c r="D250" s="330">
        <v>89500</v>
      </c>
      <c r="E250" s="330">
        <f>D250</f>
        <v>89500</v>
      </c>
      <c r="F250" s="331">
        <f>E250+G250+H250+I250+J250</f>
        <v>89500</v>
      </c>
      <c r="G250" s="332">
        <v>0</v>
      </c>
      <c r="H250" s="330">
        <v>0</v>
      </c>
      <c r="I250" s="330">
        <v>0</v>
      </c>
      <c r="J250" s="331">
        <v>0</v>
      </c>
      <c r="N250" s="18">
        <f>E250+G250-F250+H250+I250+J250</f>
        <v>0</v>
      </c>
    </row>
    <row r="251" spans="1:22" ht="27" customHeight="1" thickBot="1" x14ac:dyDescent="0.25">
      <c r="A251" s="123" t="s">
        <v>174</v>
      </c>
      <c r="B251" s="124"/>
      <c r="C251" s="124"/>
      <c r="D251" s="125">
        <f t="shared" ref="D251:J251" si="46">SUM(D249:D250)</f>
        <v>899500</v>
      </c>
      <c r="E251" s="218">
        <f t="shared" si="46"/>
        <v>899500</v>
      </c>
      <c r="F251" s="125">
        <f t="shared" si="46"/>
        <v>899500</v>
      </c>
      <c r="G251" s="126">
        <f t="shared" si="46"/>
        <v>0</v>
      </c>
      <c r="H251" s="127">
        <f t="shared" si="46"/>
        <v>0</v>
      </c>
      <c r="I251" s="127">
        <f t="shared" si="46"/>
        <v>0</v>
      </c>
      <c r="J251" s="128">
        <f t="shared" si="46"/>
        <v>0</v>
      </c>
      <c r="N251" s="18">
        <f>E251+G251-F251+H251+I251+J251</f>
        <v>0</v>
      </c>
    </row>
    <row r="252" spans="1:22" ht="27" customHeight="1" thickBot="1" x14ac:dyDescent="0.25">
      <c r="A252" s="129" t="s">
        <v>175</v>
      </c>
      <c r="B252" s="130"/>
      <c r="C252" s="130"/>
      <c r="D252" s="131">
        <v>1220000</v>
      </c>
      <c r="E252" s="131">
        <v>1220000</v>
      </c>
      <c r="F252" s="131">
        <v>1220000</v>
      </c>
      <c r="G252" s="132"/>
      <c r="H252" s="132"/>
      <c r="I252" s="132"/>
      <c r="J252" s="132"/>
      <c r="N252" s="18">
        <f>E252+G252-F252+H252+I252+J252</f>
        <v>0</v>
      </c>
    </row>
    <row r="253" spans="1:22" ht="15.75" thickBot="1" x14ac:dyDescent="0.25">
      <c r="A253" s="463" t="s">
        <v>176</v>
      </c>
      <c r="B253" s="464"/>
      <c r="C253" s="465"/>
      <c r="D253" s="345">
        <f>D252+D251</f>
        <v>2119500</v>
      </c>
      <c r="E253" s="345">
        <f>E252+E251</f>
        <v>2119500</v>
      </c>
      <c r="F253" s="345">
        <f t="shared" ref="F253:G253" si="47">F252+F251</f>
        <v>2119500</v>
      </c>
      <c r="G253" s="346">
        <f t="shared" si="47"/>
        <v>0</v>
      </c>
      <c r="H253" s="347">
        <v>0</v>
      </c>
      <c r="I253" s="347">
        <v>0</v>
      </c>
      <c r="J253" s="348">
        <v>0</v>
      </c>
      <c r="N253" s="18">
        <f>E253+G253-F253+H253+I253+J253</f>
        <v>0</v>
      </c>
    </row>
    <row r="254" spans="1:22" ht="15.75" thickBot="1" x14ac:dyDescent="0.25">
      <c r="A254" s="438" t="s">
        <v>177</v>
      </c>
      <c r="B254" s="439"/>
      <c r="C254" s="439"/>
      <c r="D254" s="439"/>
      <c r="E254" s="439"/>
      <c r="F254" s="439"/>
      <c r="G254" s="440"/>
      <c r="H254" s="440"/>
      <c r="I254" s="440"/>
      <c r="J254" s="441"/>
      <c r="N254" s="18"/>
    </row>
    <row r="255" spans="1:22" ht="15.75" customHeight="1" x14ac:dyDescent="0.2">
      <c r="A255" s="338" t="s">
        <v>313</v>
      </c>
      <c r="B255" s="339" t="s">
        <v>9</v>
      </c>
      <c r="C255" s="340" t="s">
        <v>178</v>
      </c>
      <c r="D255" s="341">
        <v>8700</v>
      </c>
      <c r="E255" s="341">
        <f>D255</f>
        <v>8700</v>
      </c>
      <c r="F255" s="342">
        <f>E255+G255+H255+I255+J255</f>
        <v>8700</v>
      </c>
      <c r="G255" s="343">
        <v>0</v>
      </c>
      <c r="H255" s="344">
        <v>0</v>
      </c>
      <c r="I255" s="344">
        <v>0</v>
      </c>
      <c r="J255" s="342">
        <v>0</v>
      </c>
      <c r="N255" s="18"/>
      <c r="V255" s="18"/>
    </row>
    <row r="256" spans="1:22" ht="25.5" x14ac:dyDescent="0.2">
      <c r="A256" s="333" t="s">
        <v>314</v>
      </c>
      <c r="B256" s="334" t="s">
        <v>9</v>
      </c>
      <c r="C256" s="334" t="s">
        <v>178</v>
      </c>
      <c r="D256" s="335">
        <v>200000</v>
      </c>
      <c r="E256" s="335">
        <f>D256</f>
        <v>200000</v>
      </c>
      <c r="F256" s="336">
        <f>E256+G256+H256+I256+J256</f>
        <v>200000</v>
      </c>
      <c r="G256" s="337">
        <v>0</v>
      </c>
      <c r="H256" s="335">
        <v>0</v>
      </c>
      <c r="I256" s="335">
        <v>0</v>
      </c>
      <c r="J256" s="336">
        <v>0</v>
      </c>
      <c r="N256" s="18"/>
    </row>
    <row r="257" spans="1:14" ht="27" customHeight="1" x14ac:dyDescent="0.2">
      <c r="A257" s="133" t="s">
        <v>179</v>
      </c>
      <c r="B257" s="134"/>
      <c r="C257" s="134"/>
      <c r="D257" s="135">
        <f>SUM(D255:D256)</f>
        <v>208700</v>
      </c>
      <c r="E257" s="135">
        <f t="shared" ref="E257:J257" si="48">SUM(E255:E256)</f>
        <v>208700</v>
      </c>
      <c r="F257" s="136">
        <f t="shared" si="48"/>
        <v>208700</v>
      </c>
      <c r="G257" s="137">
        <f t="shared" si="48"/>
        <v>0</v>
      </c>
      <c r="H257" s="135">
        <f t="shared" si="48"/>
        <v>0</v>
      </c>
      <c r="I257" s="135">
        <f t="shared" si="48"/>
        <v>0</v>
      </c>
      <c r="J257" s="136">
        <f t="shared" si="48"/>
        <v>0</v>
      </c>
      <c r="N257" s="18"/>
    </row>
    <row r="258" spans="1:14" ht="27" customHeight="1" thickBot="1" x14ac:dyDescent="0.25">
      <c r="A258" s="138" t="s">
        <v>180</v>
      </c>
      <c r="B258" s="139"/>
      <c r="C258" s="139"/>
      <c r="D258" s="140">
        <v>43600</v>
      </c>
      <c r="E258" s="140">
        <v>43600</v>
      </c>
      <c r="F258" s="141">
        <v>43600</v>
      </c>
      <c r="G258" s="142"/>
      <c r="H258" s="143"/>
      <c r="I258" s="143"/>
      <c r="J258" s="144"/>
      <c r="N258" s="18"/>
    </row>
    <row r="259" spans="1:14" ht="15.75" thickBot="1" x14ac:dyDescent="0.25">
      <c r="A259" s="469" t="s">
        <v>181</v>
      </c>
      <c r="B259" s="470"/>
      <c r="C259" s="471"/>
      <c r="D259" s="347">
        <f>D258+D257</f>
        <v>252300</v>
      </c>
      <c r="E259" s="347">
        <f t="shared" ref="E259:J259" si="49">E258+E257</f>
        <v>252300</v>
      </c>
      <c r="F259" s="347">
        <f t="shared" si="49"/>
        <v>252300</v>
      </c>
      <c r="G259" s="347">
        <f t="shared" si="49"/>
        <v>0</v>
      </c>
      <c r="H259" s="347">
        <f t="shared" si="49"/>
        <v>0</v>
      </c>
      <c r="I259" s="347">
        <f t="shared" si="49"/>
        <v>0</v>
      </c>
      <c r="J259" s="348">
        <f t="shared" si="49"/>
        <v>0</v>
      </c>
      <c r="N259" s="18"/>
    </row>
    <row r="260" spans="1:14" ht="15.75" thickBot="1" x14ac:dyDescent="0.25">
      <c r="A260" s="472" t="s">
        <v>17</v>
      </c>
      <c r="B260" s="473"/>
      <c r="C260" s="473"/>
      <c r="D260" s="473"/>
      <c r="E260" s="473"/>
      <c r="F260" s="473"/>
      <c r="G260" s="473"/>
      <c r="H260" s="473"/>
      <c r="I260" s="473"/>
      <c r="J260" s="474"/>
      <c r="N260" s="18">
        <f t="shared" ref="N260:N284" si="50">E260+G260-F260+H260+I260+J260</f>
        <v>0</v>
      </c>
    </row>
    <row r="261" spans="1:14" ht="25.5" x14ac:dyDescent="0.25">
      <c r="A261" s="351" t="s">
        <v>182</v>
      </c>
      <c r="B261" s="352" t="s">
        <v>9</v>
      </c>
      <c r="C261" s="352" t="s">
        <v>183</v>
      </c>
      <c r="D261" s="353">
        <v>2000000</v>
      </c>
      <c r="E261" s="353">
        <f>D261</f>
        <v>2000000</v>
      </c>
      <c r="F261" s="354">
        <f>D261+G261+H261+I261+J261</f>
        <v>3737200</v>
      </c>
      <c r="G261" s="355">
        <v>1737200</v>
      </c>
      <c r="H261" s="353">
        <v>0</v>
      </c>
      <c r="I261" s="353">
        <v>0</v>
      </c>
      <c r="J261" s="356">
        <v>0</v>
      </c>
      <c r="N261" s="18">
        <f t="shared" si="50"/>
        <v>0</v>
      </c>
    </row>
    <row r="262" spans="1:14" ht="25.5" x14ac:dyDescent="0.25">
      <c r="A262" s="145" t="s">
        <v>184</v>
      </c>
      <c r="B262" s="146" t="s">
        <v>9</v>
      </c>
      <c r="C262" s="146" t="s">
        <v>183</v>
      </c>
      <c r="D262" s="120">
        <v>1300000</v>
      </c>
      <c r="E262" s="120">
        <f t="shared" ref="E262:E276" si="51">D262</f>
        <v>1300000</v>
      </c>
      <c r="F262" s="149">
        <f t="shared" ref="F262:F276" si="52">D262+G262+H262+I262+J262</f>
        <v>2660600</v>
      </c>
      <c r="G262" s="148">
        <v>1360600</v>
      </c>
      <c r="H262" s="120">
        <v>0</v>
      </c>
      <c r="I262" s="120">
        <v>0</v>
      </c>
      <c r="J262" s="121">
        <v>0</v>
      </c>
      <c r="N262" s="18">
        <f t="shared" si="50"/>
        <v>0</v>
      </c>
    </row>
    <row r="263" spans="1:14" ht="38.25" x14ac:dyDescent="0.25">
      <c r="A263" s="145" t="s">
        <v>185</v>
      </c>
      <c r="B263" s="146" t="s">
        <v>9</v>
      </c>
      <c r="C263" s="146" t="s">
        <v>183</v>
      </c>
      <c r="D263" s="120">
        <v>13000</v>
      </c>
      <c r="E263" s="120">
        <f t="shared" si="51"/>
        <v>13000</v>
      </c>
      <c r="F263" s="149">
        <f t="shared" si="52"/>
        <v>24300</v>
      </c>
      <c r="G263" s="148">
        <v>11300</v>
      </c>
      <c r="H263" s="120">
        <v>0</v>
      </c>
      <c r="I263" s="120">
        <v>0</v>
      </c>
      <c r="J263" s="121">
        <v>0</v>
      </c>
      <c r="N263" s="18">
        <f t="shared" si="50"/>
        <v>0</v>
      </c>
    </row>
    <row r="264" spans="1:14" ht="38.25" x14ac:dyDescent="0.25">
      <c r="A264" s="145" t="s">
        <v>186</v>
      </c>
      <c r="B264" s="146" t="s">
        <v>9</v>
      </c>
      <c r="C264" s="146" t="s">
        <v>183</v>
      </c>
      <c r="D264" s="120">
        <v>13500</v>
      </c>
      <c r="E264" s="120">
        <f t="shared" si="51"/>
        <v>13500</v>
      </c>
      <c r="F264" s="149">
        <f t="shared" si="52"/>
        <v>27400</v>
      </c>
      <c r="G264" s="148">
        <v>13900</v>
      </c>
      <c r="H264" s="120">
        <v>0</v>
      </c>
      <c r="I264" s="120">
        <v>0</v>
      </c>
      <c r="J264" s="121">
        <v>0</v>
      </c>
      <c r="N264" s="18">
        <f t="shared" si="50"/>
        <v>0</v>
      </c>
    </row>
    <row r="265" spans="1:14" ht="38.25" x14ac:dyDescent="0.25">
      <c r="A265" s="145" t="s">
        <v>187</v>
      </c>
      <c r="B265" s="146" t="s">
        <v>9</v>
      </c>
      <c r="C265" s="146" t="s">
        <v>183</v>
      </c>
      <c r="D265" s="120">
        <v>13500</v>
      </c>
      <c r="E265" s="120">
        <f t="shared" si="51"/>
        <v>13500</v>
      </c>
      <c r="F265" s="149">
        <f t="shared" si="52"/>
        <v>25000</v>
      </c>
      <c r="G265" s="148">
        <v>11500</v>
      </c>
      <c r="H265" s="120">
        <v>0</v>
      </c>
      <c r="I265" s="120">
        <v>0</v>
      </c>
      <c r="J265" s="121">
        <v>0</v>
      </c>
      <c r="N265" s="18">
        <f t="shared" si="50"/>
        <v>0</v>
      </c>
    </row>
    <row r="266" spans="1:14" ht="46.5" customHeight="1" x14ac:dyDescent="0.25">
      <c r="A266" s="145" t="s">
        <v>188</v>
      </c>
      <c r="B266" s="146" t="s">
        <v>9</v>
      </c>
      <c r="C266" s="146" t="s">
        <v>183</v>
      </c>
      <c r="D266" s="120">
        <v>6000</v>
      </c>
      <c r="E266" s="120">
        <f t="shared" si="51"/>
        <v>6000</v>
      </c>
      <c r="F266" s="149">
        <f t="shared" si="52"/>
        <v>12200</v>
      </c>
      <c r="G266" s="148">
        <v>6200</v>
      </c>
      <c r="H266" s="120">
        <v>0</v>
      </c>
      <c r="I266" s="120">
        <v>0</v>
      </c>
      <c r="J266" s="121">
        <v>0</v>
      </c>
      <c r="N266" s="18">
        <f t="shared" si="50"/>
        <v>0</v>
      </c>
    </row>
    <row r="267" spans="1:14" ht="27" customHeight="1" x14ac:dyDescent="0.25">
      <c r="A267" s="145" t="s">
        <v>387</v>
      </c>
      <c r="B267" s="146" t="s">
        <v>9</v>
      </c>
      <c r="C267" s="146" t="s">
        <v>183</v>
      </c>
      <c r="D267" s="120">
        <v>89600</v>
      </c>
      <c r="E267" s="120">
        <f t="shared" si="51"/>
        <v>89600</v>
      </c>
      <c r="F267" s="149">
        <f t="shared" si="52"/>
        <v>89600</v>
      </c>
      <c r="G267" s="148">
        <v>0</v>
      </c>
      <c r="H267" s="120">
        <v>0</v>
      </c>
      <c r="I267" s="120">
        <v>0</v>
      </c>
      <c r="J267" s="121">
        <v>0</v>
      </c>
      <c r="N267" s="18">
        <f t="shared" si="50"/>
        <v>0</v>
      </c>
    </row>
    <row r="268" spans="1:14" ht="33.75" customHeight="1" x14ac:dyDescent="0.25">
      <c r="A268" s="145" t="s">
        <v>189</v>
      </c>
      <c r="B268" s="146" t="s">
        <v>9</v>
      </c>
      <c r="C268" s="146" t="s">
        <v>183</v>
      </c>
      <c r="D268" s="120">
        <v>57700</v>
      </c>
      <c r="E268" s="120">
        <f t="shared" si="51"/>
        <v>57700</v>
      </c>
      <c r="F268" s="149">
        <f t="shared" si="52"/>
        <v>57700</v>
      </c>
      <c r="G268" s="148">
        <v>0</v>
      </c>
      <c r="H268" s="120">
        <v>0</v>
      </c>
      <c r="I268" s="120">
        <v>0</v>
      </c>
      <c r="J268" s="121">
        <v>0</v>
      </c>
      <c r="N268" s="18">
        <f t="shared" si="50"/>
        <v>0</v>
      </c>
    </row>
    <row r="269" spans="1:14" ht="33.75" customHeight="1" x14ac:dyDescent="0.25">
      <c r="A269" s="145" t="s">
        <v>346</v>
      </c>
      <c r="B269" s="146" t="s">
        <v>9</v>
      </c>
      <c r="C269" s="146" t="s">
        <v>183</v>
      </c>
      <c r="D269" s="120">
        <v>0</v>
      </c>
      <c r="E269" s="120">
        <f t="shared" si="51"/>
        <v>0</v>
      </c>
      <c r="F269" s="149">
        <f t="shared" si="52"/>
        <v>113500</v>
      </c>
      <c r="G269" s="148">
        <v>113500</v>
      </c>
      <c r="H269" s="120"/>
      <c r="I269" s="120"/>
      <c r="J269" s="121"/>
      <c r="N269" s="18"/>
    </row>
    <row r="270" spans="1:14" ht="33.75" customHeight="1" x14ac:dyDescent="0.25">
      <c r="A270" s="145" t="s">
        <v>347</v>
      </c>
      <c r="B270" s="146" t="s">
        <v>9</v>
      </c>
      <c r="C270" s="146" t="s">
        <v>183</v>
      </c>
      <c r="D270" s="120">
        <v>0</v>
      </c>
      <c r="E270" s="120">
        <f t="shared" si="51"/>
        <v>0</v>
      </c>
      <c r="F270" s="149">
        <f t="shared" si="52"/>
        <v>29200</v>
      </c>
      <c r="G270" s="148">
        <v>29200</v>
      </c>
      <c r="H270" s="120"/>
      <c r="I270" s="120"/>
      <c r="J270" s="121"/>
      <c r="N270" s="18"/>
    </row>
    <row r="271" spans="1:14" ht="33.75" customHeight="1" x14ac:dyDescent="0.25">
      <c r="A271" s="145" t="s">
        <v>348</v>
      </c>
      <c r="B271" s="146" t="s">
        <v>9</v>
      </c>
      <c r="C271" s="146" t="s">
        <v>183</v>
      </c>
      <c r="D271" s="120">
        <v>0</v>
      </c>
      <c r="E271" s="120">
        <f t="shared" si="51"/>
        <v>0</v>
      </c>
      <c r="F271" s="149">
        <f t="shared" si="52"/>
        <v>32500</v>
      </c>
      <c r="G271" s="148">
        <v>32500</v>
      </c>
      <c r="H271" s="120"/>
      <c r="I271" s="120"/>
      <c r="J271" s="121"/>
      <c r="N271" s="18"/>
    </row>
    <row r="272" spans="1:14" ht="25.5" x14ac:dyDescent="0.25">
      <c r="A272" s="145" t="s">
        <v>349</v>
      </c>
      <c r="B272" s="146" t="s">
        <v>9</v>
      </c>
      <c r="C272" s="146" t="s">
        <v>183</v>
      </c>
      <c r="D272" s="120">
        <v>0</v>
      </c>
      <c r="E272" s="120">
        <f t="shared" si="51"/>
        <v>0</v>
      </c>
      <c r="F272" s="149">
        <f t="shared" si="52"/>
        <v>13100</v>
      </c>
      <c r="G272" s="148">
        <v>13100</v>
      </c>
      <c r="H272" s="120">
        <v>0</v>
      </c>
      <c r="I272" s="120">
        <v>0</v>
      </c>
      <c r="J272" s="121">
        <v>0</v>
      </c>
      <c r="N272" s="18">
        <f t="shared" si="50"/>
        <v>0</v>
      </c>
    </row>
    <row r="273" spans="1:20" ht="25.5" x14ac:dyDescent="0.25">
      <c r="A273" s="145" t="s">
        <v>190</v>
      </c>
      <c r="B273" s="146" t="s">
        <v>9</v>
      </c>
      <c r="C273" s="146" t="s">
        <v>183</v>
      </c>
      <c r="D273" s="120">
        <v>0</v>
      </c>
      <c r="E273" s="120">
        <f t="shared" si="51"/>
        <v>0</v>
      </c>
      <c r="F273" s="149">
        <f t="shared" si="52"/>
        <v>5228888</v>
      </c>
      <c r="G273" s="148">
        <v>5228888</v>
      </c>
      <c r="H273" s="120">
        <v>0</v>
      </c>
      <c r="I273" s="120">
        <v>0</v>
      </c>
      <c r="J273" s="121">
        <v>0</v>
      </c>
      <c r="N273" s="18">
        <f t="shared" si="50"/>
        <v>0</v>
      </c>
    </row>
    <row r="274" spans="1:20" ht="25.5" x14ac:dyDescent="0.25">
      <c r="A274" s="145" t="s">
        <v>191</v>
      </c>
      <c r="B274" s="146" t="s">
        <v>9</v>
      </c>
      <c r="C274" s="146" t="s">
        <v>183</v>
      </c>
      <c r="D274" s="120">
        <v>135000</v>
      </c>
      <c r="E274" s="120">
        <f t="shared" si="51"/>
        <v>135000</v>
      </c>
      <c r="F274" s="149">
        <f t="shared" si="52"/>
        <v>135000</v>
      </c>
      <c r="G274" s="148">
        <v>0</v>
      </c>
      <c r="H274" s="120">
        <v>0</v>
      </c>
      <c r="I274" s="120">
        <v>0</v>
      </c>
      <c r="J274" s="121">
        <v>0</v>
      </c>
      <c r="N274" s="18">
        <f t="shared" si="50"/>
        <v>0</v>
      </c>
    </row>
    <row r="275" spans="1:20" ht="38.25" x14ac:dyDescent="0.25">
      <c r="A275" s="145" t="s">
        <v>192</v>
      </c>
      <c r="B275" s="146" t="s">
        <v>9</v>
      </c>
      <c r="C275" s="146" t="s">
        <v>183</v>
      </c>
      <c r="D275" s="120">
        <v>0</v>
      </c>
      <c r="E275" s="120">
        <f t="shared" si="51"/>
        <v>0</v>
      </c>
      <c r="F275" s="149">
        <f t="shared" si="52"/>
        <v>77352</v>
      </c>
      <c r="G275" s="148">
        <v>77352</v>
      </c>
      <c r="H275" s="120">
        <v>0</v>
      </c>
      <c r="I275" s="120">
        <v>0</v>
      </c>
      <c r="J275" s="121">
        <v>0</v>
      </c>
      <c r="N275" s="18"/>
    </row>
    <row r="276" spans="1:20" ht="39" thickBot="1" x14ac:dyDescent="0.3">
      <c r="A276" s="349" t="s">
        <v>193</v>
      </c>
      <c r="B276" s="350" t="s">
        <v>9</v>
      </c>
      <c r="C276" s="350" t="s">
        <v>183</v>
      </c>
      <c r="D276" s="120">
        <v>0</v>
      </c>
      <c r="E276" s="120">
        <f t="shared" si="51"/>
        <v>0</v>
      </c>
      <c r="F276" s="149">
        <f t="shared" si="52"/>
        <v>15526</v>
      </c>
      <c r="G276" s="148">
        <v>15526</v>
      </c>
      <c r="H276" s="120">
        <v>0</v>
      </c>
      <c r="I276" s="120">
        <v>0</v>
      </c>
      <c r="J276" s="121">
        <v>0</v>
      </c>
      <c r="N276" s="18"/>
    </row>
    <row r="277" spans="1:20" ht="24.95" customHeight="1" thickBot="1" x14ac:dyDescent="0.25">
      <c r="A277" s="475" t="s">
        <v>194</v>
      </c>
      <c r="B277" s="476"/>
      <c r="C277" s="477"/>
      <c r="D277" s="165">
        <f t="shared" ref="D277:J277" si="53">SUM(D261:D276)</f>
        <v>3628300</v>
      </c>
      <c r="E277" s="166">
        <f t="shared" si="53"/>
        <v>3628300</v>
      </c>
      <c r="F277" s="167">
        <f t="shared" si="53"/>
        <v>12279066</v>
      </c>
      <c r="G277" s="165">
        <f t="shared" si="53"/>
        <v>8650766</v>
      </c>
      <c r="H277" s="166">
        <f t="shared" si="53"/>
        <v>0</v>
      </c>
      <c r="I277" s="166">
        <f t="shared" si="53"/>
        <v>0</v>
      </c>
      <c r="J277" s="167">
        <f t="shared" si="53"/>
        <v>0</v>
      </c>
      <c r="N277" s="18">
        <f t="shared" si="50"/>
        <v>0</v>
      </c>
    </row>
    <row r="278" spans="1:20" ht="15.95" customHeight="1" thickBot="1" x14ac:dyDescent="0.25">
      <c r="A278" s="478" t="s">
        <v>195</v>
      </c>
      <c r="B278" s="479"/>
      <c r="C278" s="479"/>
      <c r="D278" s="227">
        <f>4500+4600+11500</f>
        <v>20600</v>
      </c>
      <c r="E278" s="227">
        <f t="shared" ref="E278:F278" si="54">4500+4600+11500</f>
        <v>20600</v>
      </c>
      <c r="F278" s="227">
        <f t="shared" si="54"/>
        <v>20600</v>
      </c>
      <c r="G278" s="226">
        <v>0</v>
      </c>
      <c r="H278" s="224">
        <v>0</v>
      </c>
      <c r="I278" s="224">
        <v>0</v>
      </c>
      <c r="J278" s="225">
        <v>0</v>
      </c>
      <c r="N278" s="18">
        <f t="shared" si="50"/>
        <v>0</v>
      </c>
    </row>
    <row r="279" spans="1:20" ht="30" customHeight="1" thickBot="1" x14ac:dyDescent="0.25">
      <c r="A279" s="480" t="s">
        <v>196</v>
      </c>
      <c r="B279" s="481"/>
      <c r="C279" s="481"/>
      <c r="D279" s="357">
        <f>D277+D278</f>
        <v>3648900</v>
      </c>
      <c r="E279" s="357">
        <f t="shared" ref="E279:J279" si="55">E277+E278</f>
        <v>3648900</v>
      </c>
      <c r="F279" s="357">
        <f t="shared" si="55"/>
        <v>12299666</v>
      </c>
      <c r="G279" s="357">
        <f t="shared" si="55"/>
        <v>8650766</v>
      </c>
      <c r="H279" s="357">
        <f t="shared" si="55"/>
        <v>0</v>
      </c>
      <c r="I279" s="357">
        <f t="shared" si="55"/>
        <v>0</v>
      </c>
      <c r="J279" s="358">
        <f t="shared" si="55"/>
        <v>0</v>
      </c>
      <c r="N279" s="18">
        <f t="shared" si="50"/>
        <v>0</v>
      </c>
    </row>
    <row r="280" spans="1:20" ht="20.100000000000001" customHeight="1" thickBot="1" x14ac:dyDescent="0.25">
      <c r="A280" s="482" t="s">
        <v>197</v>
      </c>
      <c r="B280" s="483"/>
      <c r="C280" s="483"/>
      <c r="D280" s="483"/>
      <c r="E280" s="483"/>
      <c r="F280" s="483"/>
      <c r="G280" s="483"/>
      <c r="H280" s="483"/>
      <c r="I280" s="483"/>
      <c r="J280" s="484"/>
      <c r="N280" s="18">
        <f t="shared" si="50"/>
        <v>0</v>
      </c>
      <c r="T280" s="18"/>
    </row>
    <row r="281" spans="1:20" ht="38.25" x14ac:dyDescent="0.25">
      <c r="A281" s="362" t="s">
        <v>306</v>
      </c>
      <c r="B281" s="363" t="s">
        <v>9</v>
      </c>
      <c r="C281" s="363" t="s">
        <v>198</v>
      </c>
      <c r="D281" s="325">
        <v>1286000</v>
      </c>
      <c r="E281" s="325">
        <f t="shared" ref="E281:E284" si="56">D281</f>
        <v>1286000</v>
      </c>
      <c r="F281" s="364">
        <f t="shared" ref="F281:F284" si="57">D281+G281+H281+I281+J281</f>
        <v>1286000</v>
      </c>
      <c r="G281" s="327">
        <v>0</v>
      </c>
      <c r="H281" s="325">
        <v>0</v>
      </c>
      <c r="I281" s="325">
        <v>0</v>
      </c>
      <c r="J281" s="326">
        <v>0</v>
      </c>
      <c r="N281" s="18"/>
    </row>
    <row r="282" spans="1:20" ht="38.25" x14ac:dyDescent="0.25">
      <c r="A282" s="359" t="s">
        <v>309</v>
      </c>
      <c r="B282" s="360" t="s">
        <v>9</v>
      </c>
      <c r="C282" s="360" t="s">
        <v>198</v>
      </c>
      <c r="D282" s="335">
        <v>32500</v>
      </c>
      <c r="E282" s="335">
        <f t="shared" si="56"/>
        <v>32500</v>
      </c>
      <c r="F282" s="361">
        <f t="shared" si="57"/>
        <v>32500</v>
      </c>
      <c r="G282" s="337">
        <v>0</v>
      </c>
      <c r="H282" s="335">
        <v>0</v>
      </c>
      <c r="I282" s="335">
        <v>0</v>
      </c>
      <c r="J282" s="336">
        <v>0</v>
      </c>
      <c r="N282" s="18">
        <f t="shared" si="50"/>
        <v>0</v>
      </c>
    </row>
    <row r="283" spans="1:20" ht="51" x14ac:dyDescent="0.25">
      <c r="A283" s="359" t="s">
        <v>308</v>
      </c>
      <c r="B283" s="360" t="s">
        <v>9</v>
      </c>
      <c r="C283" s="360" t="s">
        <v>198</v>
      </c>
      <c r="D283" s="335">
        <v>14500</v>
      </c>
      <c r="E283" s="335">
        <f t="shared" si="56"/>
        <v>14500</v>
      </c>
      <c r="F283" s="361">
        <f t="shared" si="57"/>
        <v>14500</v>
      </c>
      <c r="G283" s="337">
        <v>0</v>
      </c>
      <c r="H283" s="335">
        <v>0</v>
      </c>
      <c r="I283" s="335">
        <v>0</v>
      </c>
      <c r="J283" s="336">
        <v>0</v>
      </c>
      <c r="N283" s="18">
        <f t="shared" si="50"/>
        <v>0</v>
      </c>
    </row>
    <row r="284" spans="1:20" ht="38.25" x14ac:dyDescent="0.25">
      <c r="A284" s="359" t="s">
        <v>307</v>
      </c>
      <c r="B284" s="360" t="s">
        <v>9</v>
      </c>
      <c r="C284" s="360" t="s">
        <v>198</v>
      </c>
      <c r="D284" s="335">
        <v>31000</v>
      </c>
      <c r="E284" s="335">
        <f t="shared" si="56"/>
        <v>31000</v>
      </c>
      <c r="F284" s="361">
        <f t="shared" si="57"/>
        <v>31000</v>
      </c>
      <c r="G284" s="337">
        <v>0</v>
      </c>
      <c r="H284" s="335">
        <v>0</v>
      </c>
      <c r="I284" s="335">
        <v>0</v>
      </c>
      <c r="J284" s="336">
        <v>0</v>
      </c>
      <c r="N284" s="18">
        <f t="shared" si="50"/>
        <v>0</v>
      </c>
    </row>
    <row r="285" spans="1:20" ht="25.5" x14ac:dyDescent="0.25">
      <c r="A285" s="359" t="s">
        <v>199</v>
      </c>
      <c r="B285" s="360" t="s">
        <v>9</v>
      </c>
      <c r="C285" s="360" t="s">
        <v>198</v>
      </c>
      <c r="D285" s="335">
        <v>7000000</v>
      </c>
      <c r="E285" s="335">
        <f t="shared" ref="E285:E302" si="58">D285</f>
        <v>7000000</v>
      </c>
      <c r="F285" s="361">
        <f t="shared" ref="F285:F302" si="59">D285+G285+H285+I285+J285</f>
        <v>12000000</v>
      </c>
      <c r="G285" s="337">
        <v>5000000</v>
      </c>
      <c r="H285" s="335">
        <v>0</v>
      </c>
      <c r="I285" s="335">
        <v>0</v>
      </c>
      <c r="J285" s="336">
        <v>0</v>
      </c>
      <c r="N285" s="18">
        <f t="shared" ref="N285:N288" si="60">E285+G285-F285+H285+I285+J285</f>
        <v>0</v>
      </c>
    </row>
    <row r="286" spans="1:20" ht="38.25" x14ac:dyDescent="0.25">
      <c r="A286" s="359" t="s">
        <v>200</v>
      </c>
      <c r="B286" s="360" t="s">
        <v>9</v>
      </c>
      <c r="C286" s="360" t="s">
        <v>198</v>
      </c>
      <c r="D286" s="335">
        <v>281000</v>
      </c>
      <c r="E286" s="335">
        <f t="shared" si="58"/>
        <v>281000</v>
      </c>
      <c r="F286" s="361">
        <f t="shared" si="59"/>
        <v>281000</v>
      </c>
      <c r="G286" s="337">
        <v>0</v>
      </c>
      <c r="H286" s="335">
        <v>0</v>
      </c>
      <c r="I286" s="335">
        <v>0</v>
      </c>
      <c r="J286" s="336">
        <v>0</v>
      </c>
      <c r="N286" s="18">
        <f t="shared" si="60"/>
        <v>0</v>
      </c>
    </row>
    <row r="287" spans="1:20" ht="38.25" x14ac:dyDescent="0.25">
      <c r="A287" s="359" t="s">
        <v>201</v>
      </c>
      <c r="B287" s="360" t="s">
        <v>9</v>
      </c>
      <c r="C287" s="360" t="s">
        <v>198</v>
      </c>
      <c r="D287" s="335">
        <v>28000</v>
      </c>
      <c r="E287" s="335">
        <f t="shared" si="58"/>
        <v>28000</v>
      </c>
      <c r="F287" s="361">
        <f t="shared" si="59"/>
        <v>47600</v>
      </c>
      <c r="G287" s="337">
        <v>19600</v>
      </c>
      <c r="H287" s="335">
        <v>0</v>
      </c>
      <c r="I287" s="335">
        <v>0</v>
      </c>
      <c r="J287" s="336">
        <v>0</v>
      </c>
      <c r="N287" s="18">
        <f t="shared" si="60"/>
        <v>0</v>
      </c>
    </row>
    <row r="288" spans="1:20" ht="51" x14ac:dyDescent="0.25">
      <c r="A288" s="359" t="s">
        <v>202</v>
      </c>
      <c r="B288" s="360" t="s">
        <v>9</v>
      </c>
      <c r="C288" s="360" t="s">
        <v>198</v>
      </c>
      <c r="D288" s="335">
        <v>56400</v>
      </c>
      <c r="E288" s="335">
        <f t="shared" si="58"/>
        <v>56400</v>
      </c>
      <c r="F288" s="361">
        <f t="shared" si="59"/>
        <v>82400</v>
      </c>
      <c r="G288" s="337">
        <v>26000</v>
      </c>
      <c r="H288" s="335">
        <v>0</v>
      </c>
      <c r="I288" s="335">
        <v>0</v>
      </c>
      <c r="J288" s="336">
        <v>0</v>
      </c>
      <c r="N288" s="18">
        <f t="shared" si="60"/>
        <v>0</v>
      </c>
    </row>
    <row r="289" spans="1:14" ht="38.25" x14ac:dyDescent="0.25">
      <c r="A289" s="359" t="s">
        <v>382</v>
      </c>
      <c r="B289" s="360" t="s">
        <v>9</v>
      </c>
      <c r="C289" s="360" t="s">
        <v>198</v>
      </c>
      <c r="D289" s="335">
        <v>1000</v>
      </c>
      <c r="E289" s="335">
        <f t="shared" si="58"/>
        <v>1000</v>
      </c>
      <c r="F289" s="361">
        <f t="shared" si="59"/>
        <v>7855538</v>
      </c>
      <c r="G289" s="337">
        <v>7500000</v>
      </c>
      <c r="H289" s="335">
        <v>354538</v>
      </c>
      <c r="I289" s="335">
        <v>0</v>
      </c>
      <c r="J289" s="336">
        <v>0</v>
      </c>
      <c r="N289" s="18"/>
    </row>
    <row r="290" spans="1:14" ht="38.25" x14ac:dyDescent="0.25">
      <c r="A290" s="359" t="s">
        <v>380</v>
      </c>
      <c r="B290" s="360" t="s">
        <v>9</v>
      </c>
      <c r="C290" s="360" t="s">
        <v>198</v>
      </c>
      <c r="D290" s="335">
        <v>2000</v>
      </c>
      <c r="E290" s="335">
        <f t="shared" si="58"/>
        <v>2000</v>
      </c>
      <c r="F290" s="361">
        <f t="shared" si="59"/>
        <v>327465</v>
      </c>
      <c r="G290" s="337">
        <v>325465</v>
      </c>
      <c r="H290" s="335">
        <v>0</v>
      </c>
      <c r="I290" s="335">
        <v>0</v>
      </c>
      <c r="J290" s="336">
        <v>0</v>
      </c>
      <c r="N290" s="18"/>
    </row>
    <row r="291" spans="1:14" ht="51" x14ac:dyDescent="0.25">
      <c r="A291" s="359" t="s">
        <v>383</v>
      </c>
      <c r="B291" s="360" t="s">
        <v>9</v>
      </c>
      <c r="C291" s="360" t="s">
        <v>198</v>
      </c>
      <c r="D291" s="335">
        <v>1000</v>
      </c>
      <c r="E291" s="335">
        <f t="shared" si="58"/>
        <v>1000</v>
      </c>
      <c r="F291" s="361">
        <f t="shared" si="59"/>
        <v>191000</v>
      </c>
      <c r="G291" s="337">
        <v>100000</v>
      </c>
      <c r="H291" s="335">
        <v>90000</v>
      </c>
      <c r="I291" s="335">
        <v>0</v>
      </c>
      <c r="J291" s="336">
        <v>0</v>
      </c>
      <c r="N291" s="18"/>
    </row>
    <row r="292" spans="1:14" ht="51" x14ac:dyDescent="0.25">
      <c r="A292" s="359" t="s">
        <v>381</v>
      </c>
      <c r="B292" s="360" t="s">
        <v>9</v>
      </c>
      <c r="C292" s="360" t="s">
        <v>198</v>
      </c>
      <c r="D292" s="335">
        <v>1000</v>
      </c>
      <c r="E292" s="335">
        <f t="shared" si="58"/>
        <v>1000</v>
      </c>
      <c r="F292" s="361">
        <f t="shared" si="59"/>
        <v>30750</v>
      </c>
      <c r="G292" s="337">
        <v>20000</v>
      </c>
      <c r="H292" s="335">
        <v>9750</v>
      </c>
      <c r="I292" s="335">
        <v>0</v>
      </c>
      <c r="J292" s="336">
        <v>0</v>
      </c>
      <c r="N292" s="18"/>
    </row>
    <row r="293" spans="1:14" ht="25.5" x14ac:dyDescent="0.25">
      <c r="A293" s="359" t="s">
        <v>203</v>
      </c>
      <c r="B293" s="360" t="s">
        <v>9</v>
      </c>
      <c r="C293" s="360" t="s">
        <v>198</v>
      </c>
      <c r="D293" s="337">
        <v>0</v>
      </c>
      <c r="E293" s="335">
        <v>0</v>
      </c>
      <c r="F293" s="361">
        <f t="shared" si="59"/>
        <v>7394000</v>
      </c>
      <c r="G293" s="337">
        <v>6348000</v>
      </c>
      <c r="H293" s="335">
        <v>1046000</v>
      </c>
      <c r="I293" s="335">
        <v>0</v>
      </c>
      <c r="J293" s="336">
        <v>0</v>
      </c>
      <c r="N293" s="18"/>
    </row>
    <row r="294" spans="1:14" ht="25.5" x14ac:dyDescent="0.25">
      <c r="A294" s="359" t="s">
        <v>204</v>
      </c>
      <c r="B294" s="360" t="s">
        <v>9</v>
      </c>
      <c r="C294" s="360" t="s">
        <v>198</v>
      </c>
      <c r="D294" s="335">
        <v>186000</v>
      </c>
      <c r="E294" s="335">
        <f t="shared" si="58"/>
        <v>186000</v>
      </c>
      <c r="F294" s="361">
        <f t="shared" si="59"/>
        <v>186000</v>
      </c>
      <c r="G294" s="337">
        <v>0</v>
      </c>
      <c r="H294" s="335">
        <v>0</v>
      </c>
      <c r="I294" s="335">
        <v>0</v>
      </c>
      <c r="J294" s="336">
        <v>0</v>
      </c>
      <c r="N294" s="18"/>
    </row>
    <row r="295" spans="1:14" ht="38.25" x14ac:dyDescent="0.25">
      <c r="A295" s="359" t="s">
        <v>205</v>
      </c>
      <c r="B295" s="360" t="s">
        <v>9</v>
      </c>
      <c r="C295" s="360" t="s">
        <v>198</v>
      </c>
      <c r="D295" s="335">
        <v>0</v>
      </c>
      <c r="E295" s="335">
        <f t="shared" si="58"/>
        <v>0</v>
      </c>
      <c r="F295" s="361">
        <f t="shared" si="59"/>
        <v>173000</v>
      </c>
      <c r="G295" s="337">
        <v>145000</v>
      </c>
      <c r="H295" s="335">
        <v>28000</v>
      </c>
      <c r="I295" s="335">
        <v>0</v>
      </c>
      <c r="J295" s="336">
        <v>0</v>
      </c>
      <c r="N295" s="18"/>
    </row>
    <row r="296" spans="1:14" ht="38.25" x14ac:dyDescent="0.25">
      <c r="A296" s="359" t="s">
        <v>206</v>
      </c>
      <c r="B296" s="360" t="s">
        <v>9</v>
      </c>
      <c r="C296" s="360" t="s">
        <v>198</v>
      </c>
      <c r="D296" s="335">
        <v>0</v>
      </c>
      <c r="E296" s="335">
        <f t="shared" si="58"/>
        <v>0</v>
      </c>
      <c r="F296" s="361">
        <f t="shared" si="59"/>
        <v>74000</v>
      </c>
      <c r="G296" s="337">
        <v>62000</v>
      </c>
      <c r="H296" s="335">
        <v>12000</v>
      </c>
      <c r="I296" s="335">
        <v>0</v>
      </c>
      <c r="J296" s="336">
        <v>0</v>
      </c>
      <c r="N296" s="18"/>
    </row>
    <row r="297" spans="1:14" ht="25.5" x14ac:dyDescent="0.25">
      <c r="A297" s="359" t="s">
        <v>318</v>
      </c>
      <c r="B297" s="360" t="s">
        <v>9</v>
      </c>
      <c r="C297" s="360" t="s">
        <v>198</v>
      </c>
      <c r="D297" s="335">
        <v>587000</v>
      </c>
      <c r="E297" s="335">
        <f t="shared" si="58"/>
        <v>587000</v>
      </c>
      <c r="F297" s="361">
        <f t="shared" si="59"/>
        <v>1587000</v>
      </c>
      <c r="G297" s="337">
        <v>1000000</v>
      </c>
      <c r="H297" s="335">
        <v>0</v>
      </c>
      <c r="I297" s="335">
        <v>0</v>
      </c>
      <c r="J297" s="336">
        <v>0</v>
      </c>
      <c r="N297" s="18"/>
    </row>
    <row r="298" spans="1:14" ht="25.5" x14ac:dyDescent="0.25">
      <c r="A298" s="359" t="s">
        <v>319</v>
      </c>
      <c r="B298" s="360" t="s">
        <v>9</v>
      </c>
      <c r="C298" s="360" t="s">
        <v>198</v>
      </c>
      <c r="D298" s="335">
        <v>158000</v>
      </c>
      <c r="E298" s="335">
        <f t="shared" si="58"/>
        <v>158000</v>
      </c>
      <c r="F298" s="361">
        <f t="shared" si="59"/>
        <v>158000</v>
      </c>
      <c r="G298" s="337">
        <v>0</v>
      </c>
      <c r="H298" s="335">
        <v>0</v>
      </c>
      <c r="I298" s="335">
        <v>0</v>
      </c>
      <c r="J298" s="336">
        <v>0</v>
      </c>
      <c r="N298" s="18"/>
    </row>
    <row r="299" spans="1:14" ht="38.25" x14ac:dyDescent="0.25">
      <c r="A299" s="145" t="s">
        <v>320</v>
      </c>
      <c r="B299" s="146" t="s">
        <v>9</v>
      </c>
      <c r="C299" s="146" t="s">
        <v>198</v>
      </c>
      <c r="D299" s="120">
        <v>0</v>
      </c>
      <c r="E299" s="120">
        <f t="shared" si="58"/>
        <v>0</v>
      </c>
      <c r="F299" s="149">
        <f t="shared" si="59"/>
        <v>19782</v>
      </c>
      <c r="G299" s="122">
        <v>9891</v>
      </c>
      <c r="H299" s="120">
        <v>9891</v>
      </c>
      <c r="I299" s="120">
        <v>0</v>
      </c>
      <c r="J299" s="121">
        <v>0</v>
      </c>
      <c r="N299" s="18"/>
    </row>
    <row r="300" spans="1:14" ht="50.25" customHeight="1" x14ac:dyDescent="0.25">
      <c r="A300" s="359" t="s">
        <v>321</v>
      </c>
      <c r="B300" s="360" t="s">
        <v>9</v>
      </c>
      <c r="C300" s="360" t="s">
        <v>198</v>
      </c>
      <c r="D300" s="335">
        <v>10000</v>
      </c>
      <c r="E300" s="335">
        <f t="shared" si="58"/>
        <v>10000</v>
      </c>
      <c r="F300" s="361">
        <f t="shared" si="59"/>
        <v>23000</v>
      </c>
      <c r="G300" s="337">
        <v>13000</v>
      </c>
      <c r="H300" s="335">
        <v>0</v>
      </c>
      <c r="I300" s="335">
        <v>0</v>
      </c>
      <c r="J300" s="336">
        <v>0</v>
      </c>
      <c r="N300" s="18"/>
    </row>
    <row r="301" spans="1:14" ht="42.75" customHeight="1" x14ac:dyDescent="0.25">
      <c r="A301" s="359" t="s">
        <v>322</v>
      </c>
      <c r="B301" s="360" t="s">
        <v>9</v>
      </c>
      <c r="C301" s="360" t="s">
        <v>198</v>
      </c>
      <c r="D301" s="335">
        <v>113000</v>
      </c>
      <c r="E301" s="335">
        <f t="shared" si="58"/>
        <v>113000</v>
      </c>
      <c r="F301" s="361">
        <f t="shared" si="59"/>
        <v>531000</v>
      </c>
      <c r="G301" s="337">
        <v>418000</v>
      </c>
      <c r="H301" s="335">
        <v>0</v>
      </c>
      <c r="I301" s="335">
        <v>0</v>
      </c>
      <c r="J301" s="336">
        <v>0</v>
      </c>
      <c r="N301" s="18"/>
    </row>
    <row r="302" spans="1:14" ht="39" thickBot="1" x14ac:dyDescent="0.3">
      <c r="A302" s="145" t="s">
        <v>210</v>
      </c>
      <c r="B302" s="146" t="s">
        <v>9</v>
      </c>
      <c r="C302" s="146" t="s">
        <v>198</v>
      </c>
      <c r="D302" s="366">
        <v>0</v>
      </c>
      <c r="E302" s="120">
        <f t="shared" si="58"/>
        <v>0</v>
      </c>
      <c r="F302" s="149">
        <f t="shared" si="59"/>
        <v>156080</v>
      </c>
      <c r="G302" s="122">
        <v>156080</v>
      </c>
      <c r="H302" s="120">
        <v>0</v>
      </c>
      <c r="I302" s="120">
        <v>0</v>
      </c>
      <c r="J302" s="121">
        <v>0</v>
      </c>
      <c r="N302" s="18">
        <f t="shared" ref="N302:N305" si="61">E302+G302-F302+H302+I302+J302</f>
        <v>0</v>
      </c>
    </row>
    <row r="303" spans="1:14" ht="24.95" customHeight="1" thickBot="1" x14ac:dyDescent="0.25">
      <c r="A303" s="485" t="s">
        <v>211</v>
      </c>
      <c r="B303" s="486"/>
      <c r="C303" s="486"/>
      <c r="D303" s="367">
        <f t="shared" ref="D303:J303" si="62">SUM(D281:D302)</f>
        <v>9788400</v>
      </c>
      <c r="E303" s="365">
        <f t="shared" si="62"/>
        <v>9788400</v>
      </c>
      <c r="F303" s="150">
        <f t="shared" si="62"/>
        <v>32481615</v>
      </c>
      <c r="G303" s="151">
        <f t="shared" si="62"/>
        <v>21143036</v>
      </c>
      <c r="H303" s="151">
        <f t="shared" si="62"/>
        <v>1550179</v>
      </c>
      <c r="I303" s="151">
        <f t="shared" si="62"/>
        <v>0</v>
      </c>
      <c r="J303" s="152">
        <f t="shared" si="62"/>
        <v>0</v>
      </c>
      <c r="N303" s="18">
        <f t="shared" si="61"/>
        <v>0</v>
      </c>
    </row>
    <row r="304" spans="1:14" ht="14.25" x14ac:dyDescent="0.2">
      <c r="A304" s="487" t="s">
        <v>212</v>
      </c>
      <c r="B304" s="488"/>
      <c r="C304" s="488"/>
      <c r="D304" s="153">
        <f>109600+1700+9500+1000+110000</f>
        <v>231800</v>
      </c>
      <c r="E304" s="153">
        <f t="shared" ref="E304:F304" si="63">109600+1700+9500+1000+110000</f>
        <v>231800</v>
      </c>
      <c r="F304" s="153">
        <f t="shared" si="63"/>
        <v>231800</v>
      </c>
      <c r="G304" s="153"/>
      <c r="H304" s="153"/>
      <c r="I304" s="153"/>
      <c r="J304" s="154"/>
      <c r="N304" s="18">
        <f t="shared" si="61"/>
        <v>0</v>
      </c>
    </row>
    <row r="305" spans="1:19" ht="20.100000000000001" customHeight="1" x14ac:dyDescent="0.2">
      <c r="A305" s="489" t="s">
        <v>213</v>
      </c>
      <c r="B305" s="490"/>
      <c r="C305" s="490"/>
      <c r="D305" s="368">
        <f>D303+D304</f>
        <v>10020200</v>
      </c>
      <c r="E305" s="368">
        <f t="shared" ref="E305:J305" si="64">E303+E304</f>
        <v>10020200</v>
      </c>
      <c r="F305" s="368">
        <f t="shared" si="64"/>
        <v>32713415</v>
      </c>
      <c r="G305" s="368">
        <f t="shared" si="64"/>
        <v>21143036</v>
      </c>
      <c r="H305" s="368">
        <f t="shared" si="64"/>
        <v>1550179</v>
      </c>
      <c r="I305" s="368">
        <f t="shared" si="64"/>
        <v>0</v>
      </c>
      <c r="J305" s="369">
        <f t="shared" si="64"/>
        <v>0</v>
      </c>
      <c r="N305" s="18">
        <f t="shared" si="61"/>
        <v>0</v>
      </c>
    </row>
    <row r="306" spans="1:19" ht="20.100000000000001" customHeight="1" x14ac:dyDescent="0.2">
      <c r="A306" s="491" t="s">
        <v>214</v>
      </c>
      <c r="B306" s="492"/>
      <c r="C306" s="492"/>
      <c r="D306" s="492"/>
      <c r="E306" s="492"/>
      <c r="F306" s="492"/>
      <c r="G306" s="492"/>
      <c r="H306" s="492"/>
      <c r="I306" s="492"/>
      <c r="J306" s="493"/>
      <c r="N306" s="18"/>
    </row>
    <row r="307" spans="1:19" ht="21" customHeight="1" x14ac:dyDescent="0.2">
      <c r="A307" s="359" t="s">
        <v>216</v>
      </c>
      <c r="B307" s="360" t="s">
        <v>9</v>
      </c>
      <c r="C307" s="360" t="s">
        <v>215</v>
      </c>
      <c r="D307" s="370">
        <v>1500000</v>
      </c>
      <c r="E307" s="370">
        <f t="shared" ref="E307:E315" si="65">D307</f>
        <v>1500000</v>
      </c>
      <c r="F307" s="371">
        <f t="shared" ref="F307:F315" si="66">E307+G307+H307+I307+J307</f>
        <v>6222000</v>
      </c>
      <c r="G307" s="372">
        <v>4722000</v>
      </c>
      <c r="H307" s="370">
        <v>0</v>
      </c>
      <c r="I307" s="370">
        <v>0</v>
      </c>
      <c r="J307" s="373">
        <v>0</v>
      </c>
      <c r="N307" s="18"/>
    </row>
    <row r="308" spans="1:19" ht="15" x14ac:dyDescent="0.2">
      <c r="A308" s="359" t="s">
        <v>217</v>
      </c>
      <c r="B308" s="360" t="s">
        <v>9</v>
      </c>
      <c r="C308" s="360" t="s">
        <v>215</v>
      </c>
      <c r="D308" s="370">
        <v>108100</v>
      </c>
      <c r="E308" s="370">
        <f t="shared" si="65"/>
        <v>108100</v>
      </c>
      <c r="F308" s="371">
        <f t="shared" si="66"/>
        <v>108100</v>
      </c>
      <c r="G308" s="372">
        <v>0</v>
      </c>
      <c r="H308" s="370">
        <v>0</v>
      </c>
      <c r="I308" s="370">
        <v>0</v>
      </c>
      <c r="J308" s="373">
        <v>0</v>
      </c>
      <c r="N308" s="18"/>
    </row>
    <row r="309" spans="1:19" ht="15" x14ac:dyDescent="0.2">
      <c r="A309" s="359" t="s">
        <v>390</v>
      </c>
      <c r="B309" s="360" t="s">
        <v>9</v>
      </c>
      <c r="C309" s="360" t="s">
        <v>215</v>
      </c>
      <c r="D309" s="370">
        <v>7000</v>
      </c>
      <c r="E309" s="370">
        <f t="shared" si="65"/>
        <v>7000</v>
      </c>
      <c r="F309" s="371">
        <f t="shared" si="66"/>
        <v>7000</v>
      </c>
      <c r="G309" s="372">
        <v>0</v>
      </c>
      <c r="H309" s="370">
        <v>0</v>
      </c>
      <c r="I309" s="370">
        <v>0</v>
      </c>
      <c r="J309" s="373">
        <v>0</v>
      </c>
      <c r="N309" s="18"/>
    </row>
    <row r="310" spans="1:19" ht="25.5" x14ac:dyDescent="0.2">
      <c r="A310" s="359" t="s">
        <v>218</v>
      </c>
      <c r="B310" s="360" t="s">
        <v>9</v>
      </c>
      <c r="C310" s="360" t="s">
        <v>215</v>
      </c>
      <c r="D310" s="370">
        <v>12000</v>
      </c>
      <c r="E310" s="370">
        <f t="shared" si="65"/>
        <v>12000</v>
      </c>
      <c r="F310" s="371">
        <f t="shared" si="66"/>
        <v>48000</v>
      </c>
      <c r="G310" s="372">
        <v>36000</v>
      </c>
      <c r="H310" s="370">
        <v>0</v>
      </c>
      <c r="I310" s="370">
        <v>0</v>
      </c>
      <c r="J310" s="373">
        <v>0</v>
      </c>
      <c r="N310" s="18"/>
    </row>
    <row r="311" spans="1:19" ht="25.5" x14ac:dyDescent="0.2">
      <c r="A311" s="359" t="s">
        <v>219</v>
      </c>
      <c r="B311" s="360" t="s">
        <v>9</v>
      </c>
      <c r="C311" s="360" t="s">
        <v>215</v>
      </c>
      <c r="D311" s="370">
        <v>0</v>
      </c>
      <c r="E311" s="370">
        <f t="shared" si="65"/>
        <v>0</v>
      </c>
      <c r="F311" s="371">
        <f t="shared" si="66"/>
        <v>120000</v>
      </c>
      <c r="G311" s="372">
        <v>120000</v>
      </c>
      <c r="H311" s="370">
        <v>0</v>
      </c>
      <c r="I311" s="370">
        <v>0</v>
      </c>
      <c r="J311" s="373">
        <v>0</v>
      </c>
      <c r="N311" s="18"/>
    </row>
    <row r="312" spans="1:19" ht="25.5" x14ac:dyDescent="0.2">
      <c r="A312" s="359" t="s">
        <v>220</v>
      </c>
      <c r="B312" s="360" t="s">
        <v>9</v>
      </c>
      <c r="C312" s="360" t="s">
        <v>215</v>
      </c>
      <c r="D312" s="370">
        <v>0</v>
      </c>
      <c r="E312" s="370">
        <f t="shared" si="65"/>
        <v>0</v>
      </c>
      <c r="F312" s="371">
        <f t="shared" si="66"/>
        <v>17000</v>
      </c>
      <c r="G312" s="372">
        <v>17000</v>
      </c>
      <c r="H312" s="370">
        <v>0</v>
      </c>
      <c r="I312" s="370">
        <v>0</v>
      </c>
      <c r="J312" s="373">
        <v>0</v>
      </c>
      <c r="N312" s="18"/>
    </row>
    <row r="313" spans="1:19" ht="25.5" x14ac:dyDescent="0.2">
      <c r="A313" s="359" t="s">
        <v>221</v>
      </c>
      <c r="B313" s="360" t="s">
        <v>9</v>
      </c>
      <c r="C313" s="360" t="s">
        <v>215</v>
      </c>
      <c r="D313" s="370">
        <v>0</v>
      </c>
      <c r="E313" s="370">
        <f t="shared" si="65"/>
        <v>0</v>
      </c>
      <c r="F313" s="371">
        <f t="shared" si="66"/>
        <v>120000</v>
      </c>
      <c r="G313" s="372">
        <v>120000</v>
      </c>
      <c r="H313" s="370">
        <v>0</v>
      </c>
      <c r="I313" s="370">
        <v>0</v>
      </c>
      <c r="J313" s="373">
        <v>0</v>
      </c>
      <c r="N313" s="18"/>
    </row>
    <row r="314" spans="1:19" ht="38.25" x14ac:dyDescent="0.2">
      <c r="A314" s="359" t="s">
        <v>222</v>
      </c>
      <c r="B314" s="360" t="s">
        <v>9</v>
      </c>
      <c r="C314" s="360" t="s">
        <v>215</v>
      </c>
      <c r="D314" s="370">
        <v>0</v>
      </c>
      <c r="E314" s="370">
        <f t="shared" si="65"/>
        <v>0</v>
      </c>
      <c r="F314" s="371">
        <f t="shared" si="66"/>
        <v>14000</v>
      </c>
      <c r="G314" s="372">
        <v>14000</v>
      </c>
      <c r="H314" s="370">
        <v>0</v>
      </c>
      <c r="I314" s="370">
        <v>0</v>
      </c>
      <c r="J314" s="373">
        <v>0</v>
      </c>
      <c r="N314" s="18"/>
    </row>
    <row r="315" spans="1:19" ht="25.5" x14ac:dyDescent="0.2">
      <c r="A315" s="359" t="s">
        <v>223</v>
      </c>
      <c r="B315" s="360" t="s">
        <v>9</v>
      </c>
      <c r="C315" s="360" t="s">
        <v>215</v>
      </c>
      <c r="D315" s="370">
        <v>0</v>
      </c>
      <c r="E315" s="370">
        <f t="shared" si="65"/>
        <v>0</v>
      </c>
      <c r="F315" s="371">
        <f t="shared" si="66"/>
        <v>4100</v>
      </c>
      <c r="G315" s="372">
        <v>4100</v>
      </c>
      <c r="H315" s="370">
        <v>0</v>
      </c>
      <c r="I315" s="370">
        <v>0</v>
      </c>
      <c r="J315" s="373">
        <v>0</v>
      </c>
      <c r="N315" s="18"/>
    </row>
    <row r="316" spans="1:19" ht="26.25" thickBot="1" x14ac:dyDescent="0.25">
      <c r="A316" s="374" t="s">
        <v>224</v>
      </c>
      <c r="B316" s="375" t="s">
        <v>9</v>
      </c>
      <c r="C316" s="375" t="s">
        <v>215</v>
      </c>
      <c r="D316" s="376">
        <v>0</v>
      </c>
      <c r="E316" s="376">
        <f>D316</f>
        <v>0</v>
      </c>
      <c r="F316" s="377">
        <f>E316+G316+H316+I316+J316</f>
        <v>5000</v>
      </c>
      <c r="G316" s="378">
        <v>5000</v>
      </c>
      <c r="H316" s="376">
        <v>0</v>
      </c>
      <c r="I316" s="376">
        <v>0</v>
      </c>
      <c r="J316" s="379">
        <v>0</v>
      </c>
      <c r="N316" s="18"/>
    </row>
    <row r="317" spans="1:19" ht="15" x14ac:dyDescent="0.2">
      <c r="A317" s="494" t="s">
        <v>225</v>
      </c>
      <c r="B317" s="495"/>
      <c r="C317" s="496"/>
      <c r="D317" s="155">
        <f t="shared" ref="D317:J317" si="67">SUM(D307:D316)</f>
        <v>1627100</v>
      </c>
      <c r="E317" s="155">
        <f t="shared" si="67"/>
        <v>1627100</v>
      </c>
      <c r="F317" s="155">
        <f t="shared" si="67"/>
        <v>6665200</v>
      </c>
      <c r="G317" s="155">
        <f t="shared" si="67"/>
        <v>5038100</v>
      </c>
      <c r="H317" s="155">
        <f t="shared" si="67"/>
        <v>0</v>
      </c>
      <c r="I317" s="155">
        <f t="shared" si="67"/>
        <v>0</v>
      </c>
      <c r="J317" s="219">
        <f t="shared" si="67"/>
        <v>0</v>
      </c>
      <c r="N317" s="18"/>
    </row>
    <row r="318" spans="1:19" ht="15" x14ac:dyDescent="0.2">
      <c r="A318" s="466" t="s">
        <v>226</v>
      </c>
      <c r="B318" s="467"/>
      <c r="C318" s="468"/>
      <c r="D318" s="156">
        <f>5000+500800</f>
        <v>505800</v>
      </c>
      <c r="E318" s="156">
        <f t="shared" ref="E318:F318" si="68">5000+500800</f>
        <v>505800</v>
      </c>
      <c r="F318" s="156">
        <f t="shared" si="68"/>
        <v>505800</v>
      </c>
      <c r="G318" s="156"/>
      <c r="H318" s="156"/>
      <c r="I318" s="156"/>
      <c r="J318" s="220"/>
      <c r="N318" s="18"/>
    </row>
    <row r="319" spans="1:19" ht="20.100000000000001" customHeight="1" x14ac:dyDescent="0.2">
      <c r="A319" s="500" t="s">
        <v>227</v>
      </c>
      <c r="B319" s="501"/>
      <c r="C319" s="501"/>
      <c r="D319" s="380">
        <f>D318+D317</f>
        <v>2132900</v>
      </c>
      <c r="E319" s="380">
        <f t="shared" ref="E319:G319" si="69">E318+E317</f>
        <v>2132900</v>
      </c>
      <c r="F319" s="380">
        <f t="shared" si="69"/>
        <v>7171000</v>
      </c>
      <c r="G319" s="380">
        <f t="shared" si="69"/>
        <v>5038100</v>
      </c>
      <c r="H319" s="380">
        <f t="shared" ref="H319:J319" si="70">H318+H317</f>
        <v>0</v>
      </c>
      <c r="I319" s="380">
        <f t="shared" si="70"/>
        <v>0</v>
      </c>
      <c r="J319" s="381">
        <f t="shared" si="70"/>
        <v>0</v>
      </c>
      <c r="N319" s="18"/>
    </row>
    <row r="320" spans="1:19" ht="1.5" customHeight="1" thickBot="1" x14ac:dyDescent="0.25">
      <c r="A320" s="502" t="s">
        <v>228</v>
      </c>
      <c r="B320" s="503"/>
      <c r="C320" s="503"/>
      <c r="D320" s="503"/>
      <c r="E320" s="503"/>
      <c r="F320" s="503"/>
      <c r="G320" s="503"/>
      <c r="H320" s="503"/>
      <c r="I320" s="503"/>
      <c r="J320" s="504"/>
      <c r="N320" s="18">
        <f>E320+G320-F320+H320+I320+J320</f>
        <v>0</v>
      </c>
      <c r="S320" s="18"/>
    </row>
    <row r="321" spans="1:14" ht="23.25" customHeight="1" x14ac:dyDescent="0.25">
      <c r="A321" s="395" t="s">
        <v>229</v>
      </c>
      <c r="B321" s="396" t="s">
        <v>9</v>
      </c>
      <c r="C321" s="396" t="s">
        <v>230</v>
      </c>
      <c r="D321" s="344">
        <v>904000</v>
      </c>
      <c r="E321" s="344">
        <f t="shared" ref="E321:E327" si="71">D321</f>
        <v>904000</v>
      </c>
      <c r="F321" s="397">
        <f t="shared" ref="F321:F348" si="72">D321+G321+H321+I321+J321</f>
        <v>1506000</v>
      </c>
      <c r="G321" s="343">
        <v>602000</v>
      </c>
      <c r="H321" s="344">
        <v>0</v>
      </c>
      <c r="I321" s="344">
        <v>0</v>
      </c>
      <c r="J321" s="342">
        <v>0</v>
      </c>
      <c r="N321" s="18"/>
    </row>
    <row r="322" spans="1:14" ht="22.5" customHeight="1" x14ac:dyDescent="0.25">
      <c r="A322" s="359" t="s">
        <v>231</v>
      </c>
      <c r="B322" s="360" t="s">
        <v>9</v>
      </c>
      <c r="C322" s="360" t="s">
        <v>230</v>
      </c>
      <c r="D322" s="335">
        <v>1734000</v>
      </c>
      <c r="E322" s="335">
        <f t="shared" si="71"/>
        <v>1734000</v>
      </c>
      <c r="F322" s="398">
        <f t="shared" si="72"/>
        <v>2868239</v>
      </c>
      <c r="G322" s="337">
        <v>1134239</v>
      </c>
      <c r="H322" s="335">
        <v>0</v>
      </c>
      <c r="I322" s="335">
        <v>0</v>
      </c>
      <c r="J322" s="336">
        <v>0</v>
      </c>
      <c r="N322" s="18"/>
    </row>
    <row r="323" spans="1:14" ht="21.75" customHeight="1" x14ac:dyDescent="0.25">
      <c r="A323" s="359" t="s">
        <v>232</v>
      </c>
      <c r="B323" s="360" t="s">
        <v>9</v>
      </c>
      <c r="C323" s="360" t="s">
        <v>230</v>
      </c>
      <c r="D323" s="335">
        <v>698000</v>
      </c>
      <c r="E323" s="335">
        <f t="shared" si="71"/>
        <v>698000</v>
      </c>
      <c r="F323" s="398">
        <f t="shared" si="72"/>
        <v>1148000</v>
      </c>
      <c r="G323" s="337">
        <v>450000</v>
      </c>
      <c r="H323" s="335">
        <v>0</v>
      </c>
      <c r="I323" s="335">
        <v>0</v>
      </c>
      <c r="J323" s="336">
        <v>0</v>
      </c>
      <c r="N323" s="18"/>
    </row>
    <row r="324" spans="1:14" ht="20.25" customHeight="1" x14ac:dyDescent="0.25">
      <c r="A324" s="359" t="s">
        <v>233</v>
      </c>
      <c r="B324" s="360" t="s">
        <v>9</v>
      </c>
      <c r="C324" s="360" t="s">
        <v>230</v>
      </c>
      <c r="D324" s="335">
        <v>1587600</v>
      </c>
      <c r="E324" s="335">
        <f t="shared" si="71"/>
        <v>1587600</v>
      </c>
      <c r="F324" s="398">
        <f t="shared" si="72"/>
        <v>2612000</v>
      </c>
      <c r="G324" s="337">
        <v>1024400</v>
      </c>
      <c r="H324" s="335">
        <v>0</v>
      </c>
      <c r="I324" s="335">
        <v>0</v>
      </c>
      <c r="J324" s="336">
        <v>0</v>
      </c>
      <c r="N324" s="18"/>
    </row>
    <row r="325" spans="1:14" ht="23.25" customHeight="1" x14ac:dyDescent="0.25">
      <c r="A325" s="359" t="s">
        <v>234</v>
      </c>
      <c r="B325" s="360" t="s">
        <v>9</v>
      </c>
      <c r="C325" s="360" t="s">
        <v>230</v>
      </c>
      <c r="D325" s="335">
        <v>1116000</v>
      </c>
      <c r="E325" s="335">
        <f t="shared" si="71"/>
        <v>1116000</v>
      </c>
      <c r="F325" s="398">
        <f t="shared" si="72"/>
        <v>1809881</v>
      </c>
      <c r="G325" s="337">
        <v>693881</v>
      </c>
      <c r="H325" s="335">
        <v>0</v>
      </c>
      <c r="I325" s="335">
        <v>0</v>
      </c>
      <c r="J325" s="336">
        <v>0</v>
      </c>
      <c r="N325" s="18"/>
    </row>
    <row r="326" spans="1:14" ht="70.5" customHeight="1" x14ac:dyDescent="0.25">
      <c r="A326" s="359" t="s">
        <v>235</v>
      </c>
      <c r="B326" s="360" t="s">
        <v>9</v>
      </c>
      <c r="C326" s="360" t="s">
        <v>230</v>
      </c>
      <c r="D326" s="335">
        <v>5000</v>
      </c>
      <c r="E326" s="335">
        <f t="shared" si="71"/>
        <v>5000</v>
      </c>
      <c r="F326" s="398">
        <f t="shared" si="72"/>
        <v>12932219</v>
      </c>
      <c r="G326" s="337">
        <v>2000000</v>
      </c>
      <c r="H326" s="335">
        <v>8000000</v>
      </c>
      <c r="I326" s="335">
        <v>2927219</v>
      </c>
      <c r="J326" s="336">
        <v>0</v>
      </c>
      <c r="N326" s="18"/>
    </row>
    <row r="327" spans="1:14" s="2" customFormat="1" ht="72.75" customHeight="1" x14ac:dyDescent="0.25">
      <c r="A327" s="386" t="s">
        <v>236</v>
      </c>
      <c r="B327" s="360" t="s">
        <v>9</v>
      </c>
      <c r="C327" s="360" t="s">
        <v>230</v>
      </c>
      <c r="D327" s="335">
        <v>293000</v>
      </c>
      <c r="E327" s="335">
        <f t="shared" si="71"/>
        <v>293000</v>
      </c>
      <c r="F327" s="361">
        <f t="shared" si="72"/>
        <v>293000</v>
      </c>
      <c r="G327" s="337">
        <v>0</v>
      </c>
      <c r="H327" s="335">
        <v>0</v>
      </c>
      <c r="I327" s="335">
        <v>0</v>
      </c>
      <c r="J327" s="336">
        <v>0</v>
      </c>
      <c r="N327" s="17"/>
    </row>
    <row r="328" spans="1:14" ht="64.5" x14ac:dyDescent="0.25">
      <c r="A328" s="57" t="s">
        <v>237</v>
      </c>
      <c r="B328" s="146" t="s">
        <v>9</v>
      </c>
      <c r="C328" s="146" t="s">
        <v>230</v>
      </c>
      <c r="D328" s="157">
        <v>0</v>
      </c>
      <c r="E328" s="120">
        <f>D328</f>
        <v>0</v>
      </c>
      <c r="F328" s="158">
        <f t="shared" si="72"/>
        <v>160000</v>
      </c>
      <c r="G328" s="148">
        <v>160000</v>
      </c>
      <c r="H328" s="159">
        <v>0</v>
      </c>
      <c r="I328" s="159">
        <v>0</v>
      </c>
      <c r="J328" s="160">
        <v>0</v>
      </c>
      <c r="N328" s="18">
        <f>E328+G328-F328+H328+I328+J328</f>
        <v>0</v>
      </c>
    </row>
    <row r="329" spans="1:14" ht="35.1" hidden="1" customHeight="1" x14ac:dyDescent="0.25">
      <c r="A329" s="161"/>
      <c r="B329" s="146" t="s">
        <v>311</v>
      </c>
      <c r="C329" s="146" t="s">
        <v>317</v>
      </c>
      <c r="D329" s="120"/>
      <c r="E329" s="120">
        <f t="shared" ref="E329" si="73">D329</f>
        <v>0</v>
      </c>
      <c r="F329" s="158">
        <f t="shared" si="72"/>
        <v>0</v>
      </c>
      <c r="G329" s="162">
        <v>0</v>
      </c>
      <c r="H329" s="163">
        <v>0</v>
      </c>
      <c r="I329" s="163">
        <v>0</v>
      </c>
      <c r="J329" s="164">
        <v>0</v>
      </c>
      <c r="N329" s="18">
        <f>E329+G329-F329+H329+I329+J329</f>
        <v>0</v>
      </c>
    </row>
    <row r="330" spans="1:14" ht="35.1" customHeight="1" x14ac:dyDescent="0.25">
      <c r="A330" s="382" t="s">
        <v>238</v>
      </c>
      <c r="B330" s="360" t="s">
        <v>9</v>
      </c>
      <c r="C330" s="360" t="s">
        <v>230</v>
      </c>
      <c r="D330" s="383">
        <v>5200</v>
      </c>
      <c r="E330" s="335">
        <f t="shared" ref="E330:E348" si="74">D330</f>
        <v>5200</v>
      </c>
      <c r="F330" s="361">
        <f t="shared" si="72"/>
        <v>8700</v>
      </c>
      <c r="G330" s="384">
        <v>3500</v>
      </c>
      <c r="H330" s="383">
        <v>0</v>
      </c>
      <c r="I330" s="383">
        <v>0</v>
      </c>
      <c r="J330" s="385">
        <v>0</v>
      </c>
      <c r="N330" s="18"/>
    </row>
    <row r="331" spans="1:14" ht="35.1" customHeight="1" x14ac:dyDescent="0.25">
      <c r="A331" s="382" t="s">
        <v>239</v>
      </c>
      <c r="B331" s="360" t="s">
        <v>9</v>
      </c>
      <c r="C331" s="360" t="s">
        <v>230</v>
      </c>
      <c r="D331" s="383">
        <v>10000</v>
      </c>
      <c r="E331" s="335">
        <f t="shared" si="74"/>
        <v>10000</v>
      </c>
      <c r="F331" s="361">
        <f t="shared" si="72"/>
        <v>16628</v>
      </c>
      <c r="G331" s="384">
        <v>6628</v>
      </c>
      <c r="H331" s="383">
        <v>0</v>
      </c>
      <c r="I331" s="383">
        <v>0</v>
      </c>
      <c r="J331" s="385">
        <v>0</v>
      </c>
      <c r="N331" s="18"/>
    </row>
    <row r="332" spans="1:14" ht="35.1" customHeight="1" x14ac:dyDescent="0.25">
      <c r="A332" s="382" t="s">
        <v>240</v>
      </c>
      <c r="B332" s="360" t="s">
        <v>9</v>
      </c>
      <c r="C332" s="360" t="s">
        <v>230</v>
      </c>
      <c r="D332" s="383">
        <v>3900</v>
      </c>
      <c r="E332" s="335">
        <f t="shared" si="74"/>
        <v>3900</v>
      </c>
      <c r="F332" s="361">
        <f t="shared" si="72"/>
        <v>6500</v>
      </c>
      <c r="G332" s="384">
        <v>2600</v>
      </c>
      <c r="H332" s="383">
        <v>0</v>
      </c>
      <c r="I332" s="383">
        <v>0</v>
      </c>
      <c r="J332" s="385">
        <v>0</v>
      </c>
      <c r="N332" s="18"/>
    </row>
    <row r="333" spans="1:14" ht="25.5" x14ac:dyDescent="0.25">
      <c r="A333" s="382" t="s">
        <v>241</v>
      </c>
      <c r="B333" s="360" t="s">
        <v>9</v>
      </c>
      <c r="C333" s="360" t="s">
        <v>230</v>
      </c>
      <c r="D333" s="383">
        <v>9000</v>
      </c>
      <c r="E333" s="335">
        <f t="shared" si="74"/>
        <v>9000</v>
      </c>
      <c r="F333" s="361">
        <f t="shared" si="72"/>
        <v>15000</v>
      </c>
      <c r="G333" s="384">
        <v>6000</v>
      </c>
      <c r="H333" s="383">
        <v>0</v>
      </c>
      <c r="I333" s="383">
        <v>0</v>
      </c>
      <c r="J333" s="385">
        <v>0</v>
      </c>
      <c r="N333" s="18"/>
    </row>
    <row r="334" spans="1:14" ht="90.75" customHeight="1" x14ac:dyDescent="0.25">
      <c r="A334" s="382" t="s">
        <v>242</v>
      </c>
      <c r="B334" s="360" t="s">
        <v>9</v>
      </c>
      <c r="C334" s="360" t="s">
        <v>230</v>
      </c>
      <c r="D334" s="383">
        <v>1000</v>
      </c>
      <c r="E334" s="335">
        <f t="shared" si="74"/>
        <v>1000</v>
      </c>
      <c r="F334" s="361">
        <f t="shared" si="72"/>
        <v>116204</v>
      </c>
      <c r="G334" s="384">
        <v>5204</v>
      </c>
      <c r="H334" s="383">
        <v>100000</v>
      </c>
      <c r="I334" s="383">
        <v>10000</v>
      </c>
      <c r="J334" s="385">
        <v>0</v>
      </c>
      <c r="N334" s="18"/>
    </row>
    <row r="335" spans="1:14" ht="84.75" customHeight="1" x14ac:dyDescent="0.25">
      <c r="A335" s="382" t="s">
        <v>243</v>
      </c>
      <c r="B335" s="360" t="s">
        <v>9</v>
      </c>
      <c r="C335" s="360" t="s">
        <v>230</v>
      </c>
      <c r="D335" s="383">
        <v>1000</v>
      </c>
      <c r="E335" s="335">
        <f t="shared" si="74"/>
        <v>1000</v>
      </c>
      <c r="F335" s="361">
        <f t="shared" si="72"/>
        <v>48826</v>
      </c>
      <c r="G335" s="384">
        <v>2826</v>
      </c>
      <c r="H335" s="383">
        <v>40000</v>
      </c>
      <c r="I335" s="383">
        <v>5000</v>
      </c>
      <c r="J335" s="385">
        <v>0</v>
      </c>
      <c r="N335" s="18"/>
    </row>
    <row r="336" spans="1:14" ht="25.5" x14ac:dyDescent="0.25">
      <c r="A336" s="382" t="s">
        <v>244</v>
      </c>
      <c r="B336" s="360" t="s">
        <v>9</v>
      </c>
      <c r="C336" s="360" t="s">
        <v>230</v>
      </c>
      <c r="D336" s="383">
        <v>500000</v>
      </c>
      <c r="E336" s="335">
        <f t="shared" si="74"/>
        <v>500000</v>
      </c>
      <c r="F336" s="361">
        <f t="shared" si="72"/>
        <v>16400000</v>
      </c>
      <c r="G336" s="384">
        <v>14260000</v>
      </c>
      <c r="H336" s="383">
        <v>1640000</v>
      </c>
      <c r="I336" s="383">
        <v>0</v>
      </c>
      <c r="J336" s="385">
        <v>0</v>
      </c>
      <c r="N336" s="18"/>
    </row>
    <row r="337" spans="1:16" ht="38.25" x14ac:dyDescent="0.25">
      <c r="A337" s="382" t="s">
        <v>245</v>
      </c>
      <c r="B337" s="360" t="s">
        <v>9</v>
      </c>
      <c r="C337" s="360" t="s">
        <v>230</v>
      </c>
      <c r="D337" s="383">
        <v>450000</v>
      </c>
      <c r="E337" s="335">
        <f t="shared" si="74"/>
        <v>450000</v>
      </c>
      <c r="F337" s="361">
        <f t="shared" si="72"/>
        <v>451000</v>
      </c>
      <c r="G337" s="384">
        <v>1000</v>
      </c>
      <c r="H337" s="383">
        <v>0</v>
      </c>
      <c r="I337" s="383">
        <v>0</v>
      </c>
      <c r="J337" s="385">
        <v>0</v>
      </c>
      <c r="N337" s="18"/>
    </row>
    <row r="338" spans="1:16" ht="38.25" x14ac:dyDescent="0.25">
      <c r="A338" s="382" t="s">
        <v>246</v>
      </c>
      <c r="B338" s="360" t="s">
        <v>9</v>
      </c>
      <c r="C338" s="360" t="s">
        <v>230</v>
      </c>
      <c r="D338" s="383">
        <v>16500</v>
      </c>
      <c r="E338" s="335">
        <f t="shared" si="74"/>
        <v>16500</v>
      </c>
      <c r="F338" s="361">
        <f t="shared" si="72"/>
        <v>160100</v>
      </c>
      <c r="G338" s="384">
        <v>143600</v>
      </c>
      <c r="H338" s="383">
        <v>0</v>
      </c>
      <c r="I338" s="383">
        <v>0</v>
      </c>
      <c r="J338" s="385">
        <v>0</v>
      </c>
      <c r="N338" s="18"/>
    </row>
    <row r="339" spans="1:16" ht="51" x14ac:dyDescent="0.25">
      <c r="A339" s="382" t="s">
        <v>247</v>
      </c>
      <c r="B339" s="360" t="s">
        <v>9</v>
      </c>
      <c r="C339" s="360" t="s">
        <v>230</v>
      </c>
      <c r="D339" s="383">
        <v>8500</v>
      </c>
      <c r="E339" s="335">
        <f t="shared" si="74"/>
        <v>8500</v>
      </c>
      <c r="F339" s="361">
        <f t="shared" si="72"/>
        <v>80100</v>
      </c>
      <c r="G339" s="384">
        <v>71600</v>
      </c>
      <c r="H339" s="383">
        <v>0</v>
      </c>
      <c r="I339" s="383">
        <v>0</v>
      </c>
      <c r="J339" s="385">
        <v>0</v>
      </c>
      <c r="N339" s="18"/>
    </row>
    <row r="340" spans="1:16" ht="26.25" x14ac:dyDescent="0.25">
      <c r="A340" s="386" t="s">
        <v>312</v>
      </c>
      <c r="B340" s="389" t="s">
        <v>311</v>
      </c>
      <c r="C340" s="390" t="s">
        <v>230</v>
      </c>
      <c r="D340" s="280">
        <v>0</v>
      </c>
      <c r="E340" s="391">
        <f t="shared" si="74"/>
        <v>0</v>
      </c>
      <c r="F340" s="392">
        <f t="shared" si="72"/>
        <v>476</v>
      </c>
      <c r="G340" s="393">
        <v>476</v>
      </c>
      <c r="H340" s="283">
        <v>0</v>
      </c>
      <c r="I340" s="283">
        <v>0</v>
      </c>
      <c r="J340" s="284">
        <v>0</v>
      </c>
      <c r="N340" s="18"/>
      <c r="P340" s="231"/>
    </row>
    <row r="341" spans="1:16" ht="25.5" x14ac:dyDescent="0.25">
      <c r="A341" s="359" t="s">
        <v>305</v>
      </c>
      <c r="B341" s="389" t="s">
        <v>9</v>
      </c>
      <c r="C341" s="390" t="s">
        <v>230</v>
      </c>
      <c r="D341" s="280">
        <v>0</v>
      </c>
      <c r="E341" s="391">
        <f t="shared" si="74"/>
        <v>0</v>
      </c>
      <c r="F341" s="392">
        <f t="shared" si="72"/>
        <v>3570</v>
      </c>
      <c r="G341" s="394">
        <v>3570</v>
      </c>
      <c r="H341" s="283">
        <v>0</v>
      </c>
      <c r="I341" s="283">
        <v>0</v>
      </c>
      <c r="J341" s="284">
        <v>0</v>
      </c>
      <c r="N341" s="18"/>
      <c r="P341" s="231"/>
    </row>
    <row r="342" spans="1:16" ht="25.5" x14ac:dyDescent="0.25">
      <c r="A342" s="359" t="s">
        <v>310</v>
      </c>
      <c r="B342" s="389" t="s">
        <v>9</v>
      </c>
      <c r="C342" s="390" t="s">
        <v>230</v>
      </c>
      <c r="D342" s="280">
        <v>0</v>
      </c>
      <c r="E342" s="391">
        <f t="shared" si="74"/>
        <v>0</v>
      </c>
      <c r="F342" s="392">
        <f t="shared" si="72"/>
        <v>2380</v>
      </c>
      <c r="G342" s="394">
        <v>2380</v>
      </c>
      <c r="H342" s="283">
        <v>0</v>
      </c>
      <c r="I342" s="283">
        <v>0</v>
      </c>
      <c r="J342" s="284">
        <v>0</v>
      </c>
      <c r="N342" s="18"/>
      <c r="P342" s="231"/>
    </row>
    <row r="343" spans="1:16" ht="35.1" customHeight="1" x14ac:dyDescent="0.25">
      <c r="A343" s="382" t="s">
        <v>248</v>
      </c>
      <c r="B343" s="360" t="s">
        <v>9</v>
      </c>
      <c r="C343" s="360" t="s">
        <v>230</v>
      </c>
      <c r="D343" s="383">
        <v>7000</v>
      </c>
      <c r="E343" s="335">
        <f t="shared" si="74"/>
        <v>7000</v>
      </c>
      <c r="F343" s="361">
        <f t="shared" si="72"/>
        <v>11056</v>
      </c>
      <c r="G343" s="384">
        <v>4056</v>
      </c>
      <c r="H343" s="383">
        <v>0</v>
      </c>
      <c r="I343" s="383">
        <v>0</v>
      </c>
      <c r="J343" s="385">
        <v>0</v>
      </c>
      <c r="N343" s="18"/>
    </row>
    <row r="344" spans="1:16" ht="40.5" customHeight="1" x14ac:dyDescent="0.25">
      <c r="A344" s="382" t="s">
        <v>249</v>
      </c>
      <c r="B344" s="360" t="s">
        <v>9</v>
      </c>
      <c r="C344" s="360" t="s">
        <v>230</v>
      </c>
      <c r="D344" s="383">
        <v>4600</v>
      </c>
      <c r="E344" s="335">
        <f t="shared" si="74"/>
        <v>4600</v>
      </c>
      <c r="F344" s="361">
        <f t="shared" si="72"/>
        <v>7600</v>
      </c>
      <c r="G344" s="384">
        <v>3000</v>
      </c>
      <c r="H344" s="383">
        <v>0</v>
      </c>
      <c r="I344" s="383">
        <v>0</v>
      </c>
      <c r="J344" s="385">
        <v>0</v>
      </c>
      <c r="N344" s="18"/>
    </row>
    <row r="345" spans="1:16" ht="39" customHeight="1" x14ac:dyDescent="0.25">
      <c r="A345" s="382" t="s">
        <v>250</v>
      </c>
      <c r="B345" s="360" t="s">
        <v>9</v>
      </c>
      <c r="C345" s="360" t="s">
        <v>230</v>
      </c>
      <c r="D345" s="383">
        <v>1200</v>
      </c>
      <c r="E345" s="335">
        <f t="shared" si="74"/>
        <v>1200</v>
      </c>
      <c r="F345" s="361">
        <f t="shared" si="72"/>
        <v>1961</v>
      </c>
      <c r="G345" s="384">
        <v>761</v>
      </c>
      <c r="H345" s="383">
        <v>0</v>
      </c>
      <c r="I345" s="383">
        <v>0</v>
      </c>
      <c r="J345" s="385">
        <v>0</v>
      </c>
      <c r="N345" s="18"/>
    </row>
    <row r="346" spans="1:16" ht="41.25" customHeight="1" x14ac:dyDescent="0.25">
      <c r="A346" s="382" t="s">
        <v>251</v>
      </c>
      <c r="B346" s="360" t="s">
        <v>9</v>
      </c>
      <c r="C346" s="360" t="s">
        <v>230</v>
      </c>
      <c r="D346" s="383">
        <v>3400</v>
      </c>
      <c r="E346" s="335">
        <f t="shared" si="74"/>
        <v>3400</v>
      </c>
      <c r="F346" s="361">
        <f t="shared" si="72"/>
        <v>6800</v>
      </c>
      <c r="G346" s="384">
        <v>3400</v>
      </c>
      <c r="H346" s="383">
        <v>0</v>
      </c>
      <c r="I346" s="383">
        <v>0</v>
      </c>
      <c r="J346" s="385">
        <v>0</v>
      </c>
      <c r="N346" s="18"/>
    </row>
    <row r="347" spans="1:16" ht="39.75" customHeight="1" x14ac:dyDescent="0.25">
      <c r="A347" s="382" t="s">
        <v>252</v>
      </c>
      <c r="B347" s="360" t="s">
        <v>9</v>
      </c>
      <c r="C347" s="360" t="s">
        <v>230</v>
      </c>
      <c r="D347" s="383">
        <v>7900</v>
      </c>
      <c r="E347" s="335">
        <f t="shared" si="74"/>
        <v>7900</v>
      </c>
      <c r="F347" s="361">
        <f t="shared" si="72"/>
        <v>13100</v>
      </c>
      <c r="G347" s="384">
        <v>5200</v>
      </c>
      <c r="H347" s="383">
        <v>0</v>
      </c>
      <c r="I347" s="383">
        <v>0</v>
      </c>
      <c r="J347" s="385">
        <v>0</v>
      </c>
      <c r="N347" s="18"/>
    </row>
    <row r="348" spans="1:16" ht="41.25" customHeight="1" thickBot="1" x14ac:dyDescent="0.3">
      <c r="A348" s="382" t="s">
        <v>253</v>
      </c>
      <c r="B348" s="387" t="s">
        <v>9</v>
      </c>
      <c r="C348" s="387" t="s">
        <v>230</v>
      </c>
      <c r="D348" s="330">
        <v>5500</v>
      </c>
      <c r="E348" s="330">
        <f t="shared" si="74"/>
        <v>5500</v>
      </c>
      <c r="F348" s="388">
        <f t="shared" si="72"/>
        <v>9050</v>
      </c>
      <c r="G348" s="332">
        <v>3550</v>
      </c>
      <c r="H348" s="330">
        <v>0</v>
      </c>
      <c r="I348" s="330">
        <v>0</v>
      </c>
      <c r="J348" s="331">
        <v>0</v>
      </c>
      <c r="N348" s="18"/>
    </row>
    <row r="349" spans="1:16" ht="35.1" customHeight="1" thickBot="1" x14ac:dyDescent="0.25">
      <c r="A349" s="505" t="s">
        <v>254</v>
      </c>
      <c r="B349" s="506"/>
      <c r="C349" s="507"/>
      <c r="D349" s="165">
        <f t="shared" ref="D349:J349" si="75">SUM(D321:D348)</f>
        <v>7372300</v>
      </c>
      <c r="E349" s="166">
        <f t="shared" si="75"/>
        <v>7372300</v>
      </c>
      <c r="F349" s="166">
        <f t="shared" si="75"/>
        <v>40688390</v>
      </c>
      <c r="G349" s="166">
        <f t="shared" si="75"/>
        <v>20593871</v>
      </c>
      <c r="H349" s="166">
        <f t="shared" si="75"/>
        <v>9780000</v>
      </c>
      <c r="I349" s="166">
        <f t="shared" si="75"/>
        <v>2942219</v>
      </c>
      <c r="J349" s="167">
        <f t="shared" si="75"/>
        <v>0</v>
      </c>
      <c r="N349" s="18">
        <f>E349+G349-F349+H349+I349+J349</f>
        <v>0</v>
      </c>
    </row>
    <row r="350" spans="1:16" ht="15" customHeight="1" x14ac:dyDescent="0.2">
      <c r="A350" s="487" t="s">
        <v>255</v>
      </c>
      <c r="B350" s="488"/>
      <c r="C350" s="488"/>
      <c r="D350" s="153">
        <f>3700+3700+3700+10000+110800+3700+3700</f>
        <v>139300</v>
      </c>
      <c r="E350" s="153">
        <f t="shared" ref="E350:F350" si="76">3700+3700+3700+10000+110800+3700+3700</f>
        <v>139300</v>
      </c>
      <c r="F350" s="153">
        <f t="shared" si="76"/>
        <v>139300</v>
      </c>
      <c r="G350" s="153"/>
      <c r="H350" s="153"/>
      <c r="I350" s="153"/>
      <c r="J350" s="154"/>
      <c r="N350" s="18"/>
    </row>
    <row r="351" spans="1:16" ht="20.100000000000001" customHeight="1" thickBot="1" x14ac:dyDescent="0.25">
      <c r="A351" s="508" t="s">
        <v>256</v>
      </c>
      <c r="B351" s="509"/>
      <c r="C351" s="510"/>
      <c r="D351" s="399">
        <f>D349+D350</f>
        <v>7511600</v>
      </c>
      <c r="E351" s="399">
        <f t="shared" ref="E351:J351" si="77">E349+E350</f>
        <v>7511600</v>
      </c>
      <c r="F351" s="399">
        <f t="shared" si="77"/>
        <v>40827690</v>
      </c>
      <c r="G351" s="399">
        <f t="shared" si="77"/>
        <v>20593871</v>
      </c>
      <c r="H351" s="399">
        <f t="shared" si="77"/>
        <v>9780000</v>
      </c>
      <c r="I351" s="399">
        <f t="shared" si="77"/>
        <v>2942219</v>
      </c>
      <c r="J351" s="400">
        <f t="shared" si="77"/>
        <v>0</v>
      </c>
      <c r="N351" s="18">
        <f>E351+G351-F351+H351+I351+J351</f>
        <v>0</v>
      </c>
    </row>
    <row r="352" spans="1:16" ht="22.5" customHeight="1" thickBot="1" x14ac:dyDescent="0.25">
      <c r="A352" s="511" t="s">
        <v>257</v>
      </c>
      <c r="B352" s="512"/>
      <c r="C352" s="512"/>
      <c r="D352" s="512"/>
      <c r="E352" s="512"/>
      <c r="F352" s="512"/>
      <c r="G352" s="512"/>
      <c r="H352" s="512"/>
      <c r="I352" s="512"/>
      <c r="J352" s="513"/>
      <c r="N352" s="18">
        <f>E352+G352-F352+H352+I352+J352</f>
        <v>0</v>
      </c>
    </row>
    <row r="353" spans="1:20" ht="42" customHeight="1" x14ac:dyDescent="0.25">
      <c r="A353" s="232" t="s">
        <v>258</v>
      </c>
      <c r="B353" s="233" t="s">
        <v>9</v>
      </c>
      <c r="C353" s="233" t="s">
        <v>259</v>
      </c>
      <c r="D353" s="223">
        <v>0</v>
      </c>
      <c r="E353" s="223">
        <f t="shared" ref="E353:E365" si="78">D353</f>
        <v>0</v>
      </c>
      <c r="F353" s="234">
        <f t="shared" ref="F353:F365" si="79">D353+G353+H353+I353+J353</f>
        <v>158000</v>
      </c>
      <c r="G353" s="235">
        <v>158000</v>
      </c>
      <c r="H353" s="223">
        <v>0</v>
      </c>
      <c r="I353" s="223">
        <v>0</v>
      </c>
      <c r="J353" s="236">
        <v>0</v>
      </c>
      <c r="N353" s="18"/>
      <c r="P353" s="76"/>
      <c r="S353" s="18"/>
    </row>
    <row r="354" spans="1:20" ht="42" customHeight="1" x14ac:dyDescent="0.25">
      <c r="A354" s="403" t="s">
        <v>350</v>
      </c>
      <c r="B354" s="360" t="s">
        <v>9</v>
      </c>
      <c r="C354" s="360" t="s">
        <v>259</v>
      </c>
      <c r="D354" s="335">
        <v>21637800</v>
      </c>
      <c r="E354" s="335">
        <f t="shared" si="78"/>
        <v>21637800</v>
      </c>
      <c r="F354" s="361">
        <f t="shared" si="79"/>
        <v>21637800</v>
      </c>
      <c r="G354" s="402">
        <v>0</v>
      </c>
      <c r="H354" s="335">
        <v>0</v>
      </c>
      <c r="I354" s="335">
        <v>0</v>
      </c>
      <c r="J354" s="335">
        <v>0</v>
      </c>
      <c r="N354" s="18"/>
      <c r="P354" s="76"/>
      <c r="S354" s="18"/>
    </row>
    <row r="355" spans="1:20" ht="27.75" customHeight="1" x14ac:dyDescent="0.25">
      <c r="A355" s="359" t="s">
        <v>260</v>
      </c>
      <c r="B355" s="360" t="s">
        <v>9</v>
      </c>
      <c r="C355" s="360" t="s">
        <v>259</v>
      </c>
      <c r="D355" s="335">
        <v>154700</v>
      </c>
      <c r="E355" s="335">
        <f t="shared" si="78"/>
        <v>154700</v>
      </c>
      <c r="F355" s="401">
        <f t="shared" si="79"/>
        <v>154700</v>
      </c>
      <c r="G355" s="402">
        <v>0</v>
      </c>
      <c r="H355" s="335">
        <v>0</v>
      </c>
      <c r="I355" s="335">
        <v>0</v>
      </c>
      <c r="J355" s="336">
        <v>0</v>
      </c>
      <c r="N355" s="18"/>
      <c r="P355" s="76"/>
    </row>
    <row r="356" spans="1:20" ht="27.75" customHeight="1" x14ac:dyDescent="0.25">
      <c r="A356" s="359" t="s">
        <v>261</v>
      </c>
      <c r="B356" s="360" t="s">
        <v>9</v>
      </c>
      <c r="C356" s="360" t="s">
        <v>259</v>
      </c>
      <c r="D356" s="335">
        <v>3795000</v>
      </c>
      <c r="E356" s="335">
        <f t="shared" si="78"/>
        <v>3795000</v>
      </c>
      <c r="F356" s="401">
        <f t="shared" si="79"/>
        <v>37344920</v>
      </c>
      <c r="G356" s="402">
        <v>18549920</v>
      </c>
      <c r="H356" s="335">
        <v>15000000</v>
      </c>
      <c r="I356" s="335">
        <v>0</v>
      </c>
      <c r="J356" s="336">
        <v>0</v>
      </c>
      <c r="N356" s="18"/>
    </row>
    <row r="357" spans="1:20" ht="38.25" x14ac:dyDescent="0.25">
      <c r="A357" s="359" t="s">
        <v>351</v>
      </c>
      <c r="B357" s="360" t="s">
        <v>9</v>
      </c>
      <c r="C357" s="360" t="s">
        <v>259</v>
      </c>
      <c r="D357" s="335">
        <v>12700</v>
      </c>
      <c r="E357" s="335">
        <f t="shared" si="78"/>
        <v>12700</v>
      </c>
      <c r="F357" s="401">
        <f t="shared" si="79"/>
        <v>12700</v>
      </c>
      <c r="G357" s="402">
        <v>0</v>
      </c>
      <c r="H357" s="335">
        <v>0</v>
      </c>
      <c r="I357" s="335">
        <v>0</v>
      </c>
      <c r="J357" s="336">
        <v>0</v>
      </c>
      <c r="N357" s="18"/>
    </row>
    <row r="358" spans="1:20" ht="38.25" x14ac:dyDescent="0.25">
      <c r="A358" s="359" t="s">
        <v>352</v>
      </c>
      <c r="B358" s="360" t="s">
        <v>9</v>
      </c>
      <c r="C358" s="360" t="s">
        <v>259</v>
      </c>
      <c r="D358" s="335">
        <v>20000</v>
      </c>
      <c r="E358" s="335">
        <f t="shared" si="78"/>
        <v>20000</v>
      </c>
      <c r="F358" s="401">
        <f t="shared" si="79"/>
        <v>20000</v>
      </c>
      <c r="G358" s="402">
        <v>0</v>
      </c>
      <c r="H358" s="335">
        <v>0</v>
      </c>
      <c r="I358" s="335">
        <v>0</v>
      </c>
      <c r="J358" s="336">
        <v>0</v>
      </c>
      <c r="N358" s="18"/>
    </row>
    <row r="359" spans="1:20" ht="51" x14ac:dyDescent="0.25">
      <c r="A359" s="359" t="s">
        <v>262</v>
      </c>
      <c r="B359" s="360" t="s">
        <v>9</v>
      </c>
      <c r="C359" s="360" t="s">
        <v>259</v>
      </c>
      <c r="D359" s="335">
        <v>1000</v>
      </c>
      <c r="E359" s="335">
        <f t="shared" si="78"/>
        <v>1000</v>
      </c>
      <c r="F359" s="401">
        <f t="shared" si="79"/>
        <v>17617508</v>
      </c>
      <c r="G359" s="402">
        <v>1000000</v>
      </c>
      <c r="H359" s="335">
        <v>15834138</v>
      </c>
      <c r="I359" s="335">
        <v>782370</v>
      </c>
      <c r="J359" s="336">
        <v>0</v>
      </c>
      <c r="N359" s="18"/>
    </row>
    <row r="360" spans="1:20" ht="51" x14ac:dyDescent="0.25">
      <c r="A360" s="359" t="s">
        <v>263</v>
      </c>
      <c r="B360" s="360" t="s">
        <v>9</v>
      </c>
      <c r="C360" s="360" t="s">
        <v>259</v>
      </c>
      <c r="D360" s="335">
        <v>1000</v>
      </c>
      <c r="E360" s="335">
        <f t="shared" si="78"/>
        <v>1000</v>
      </c>
      <c r="F360" s="401">
        <f t="shared" si="79"/>
        <v>528000</v>
      </c>
      <c r="G360" s="402">
        <v>400000</v>
      </c>
      <c r="H360" s="335">
        <v>100000</v>
      </c>
      <c r="I360" s="335">
        <v>27000</v>
      </c>
      <c r="J360" s="336">
        <v>0</v>
      </c>
      <c r="N360" s="18"/>
      <c r="P360" s="76"/>
    </row>
    <row r="361" spans="1:20" ht="67.5" customHeight="1" x14ac:dyDescent="0.25">
      <c r="A361" s="359" t="s">
        <v>264</v>
      </c>
      <c r="B361" s="360" t="s">
        <v>9</v>
      </c>
      <c r="C361" s="360" t="s">
        <v>259</v>
      </c>
      <c r="D361" s="335">
        <v>1000</v>
      </c>
      <c r="E361" s="335">
        <f t="shared" si="78"/>
        <v>1000</v>
      </c>
      <c r="F361" s="401">
        <f t="shared" si="79"/>
        <v>282666</v>
      </c>
      <c r="G361" s="402">
        <v>140833</v>
      </c>
      <c r="H361" s="335">
        <v>100000</v>
      </c>
      <c r="I361" s="335">
        <v>40833</v>
      </c>
      <c r="J361" s="336">
        <v>0</v>
      </c>
      <c r="N361" s="18"/>
    </row>
    <row r="362" spans="1:20" ht="63.75" x14ac:dyDescent="0.25">
      <c r="A362" s="359" t="s">
        <v>265</v>
      </c>
      <c r="B362" s="360" t="s">
        <v>9</v>
      </c>
      <c r="C362" s="360" t="s">
        <v>259</v>
      </c>
      <c r="D362" s="335">
        <v>1000</v>
      </c>
      <c r="E362" s="335">
        <f t="shared" si="78"/>
        <v>1000</v>
      </c>
      <c r="F362" s="401">
        <f t="shared" si="79"/>
        <v>90000</v>
      </c>
      <c r="G362" s="402">
        <v>80000</v>
      </c>
      <c r="H362" s="335">
        <v>8000</v>
      </c>
      <c r="I362" s="335">
        <v>1000</v>
      </c>
      <c r="J362" s="336">
        <v>0</v>
      </c>
      <c r="N362" s="18"/>
    </row>
    <row r="363" spans="1:20" ht="25.5" x14ac:dyDescent="0.25">
      <c r="A363" s="145" t="s">
        <v>266</v>
      </c>
      <c r="B363" s="146" t="s">
        <v>9</v>
      </c>
      <c r="C363" s="146" t="s">
        <v>259</v>
      </c>
      <c r="D363" s="120">
        <v>0</v>
      </c>
      <c r="E363" s="120">
        <f t="shared" si="78"/>
        <v>0</v>
      </c>
      <c r="F363" s="147">
        <f t="shared" si="79"/>
        <v>1750000</v>
      </c>
      <c r="G363" s="148">
        <v>1750000</v>
      </c>
      <c r="H363" s="120">
        <v>0</v>
      </c>
      <c r="I363" s="120">
        <v>0</v>
      </c>
      <c r="J363" s="121">
        <v>0</v>
      </c>
      <c r="N363" s="18"/>
    </row>
    <row r="364" spans="1:20" s="2" customFormat="1" ht="73.5" customHeight="1" x14ac:dyDescent="0.25">
      <c r="A364" s="145" t="s">
        <v>267</v>
      </c>
      <c r="B364" s="146" t="s">
        <v>9</v>
      </c>
      <c r="C364" s="146" t="s">
        <v>259</v>
      </c>
      <c r="D364" s="120">
        <v>0</v>
      </c>
      <c r="E364" s="120">
        <f t="shared" si="78"/>
        <v>0</v>
      </c>
      <c r="F364" s="147">
        <f t="shared" si="79"/>
        <v>7135377</v>
      </c>
      <c r="G364" s="148">
        <v>3583658</v>
      </c>
      <c r="H364" s="120">
        <v>3551719</v>
      </c>
      <c r="I364" s="120">
        <v>0</v>
      </c>
      <c r="J364" s="121">
        <v>0</v>
      </c>
      <c r="N364" s="17"/>
    </row>
    <row r="365" spans="1:20" ht="51" x14ac:dyDescent="0.25">
      <c r="A365" s="145" t="s">
        <v>268</v>
      </c>
      <c r="B365" s="146" t="s">
        <v>9</v>
      </c>
      <c r="C365" s="146" t="s">
        <v>259</v>
      </c>
      <c r="D365" s="120">
        <v>0</v>
      </c>
      <c r="E365" s="120">
        <f t="shared" si="78"/>
        <v>0</v>
      </c>
      <c r="F365" s="147">
        <f t="shared" si="79"/>
        <v>7414206</v>
      </c>
      <c r="G365" s="148">
        <v>3707103</v>
      </c>
      <c r="H365" s="120">
        <v>3707103</v>
      </c>
      <c r="I365" s="120">
        <v>0</v>
      </c>
      <c r="J365" s="121">
        <v>0</v>
      </c>
      <c r="N365" s="18"/>
    </row>
    <row r="366" spans="1:20" ht="20.100000000000001" customHeight="1" x14ac:dyDescent="0.2">
      <c r="A366" s="514" t="s">
        <v>269</v>
      </c>
      <c r="B366" s="515"/>
      <c r="C366" s="515"/>
      <c r="D366" s="168">
        <f t="shared" ref="D366:J366" si="80">SUM(D353:D365)</f>
        <v>25624200</v>
      </c>
      <c r="E366" s="168">
        <f t="shared" si="80"/>
        <v>25624200</v>
      </c>
      <c r="F366" s="169">
        <f t="shared" si="80"/>
        <v>94145877</v>
      </c>
      <c r="G366" s="170">
        <f t="shared" si="80"/>
        <v>29369514</v>
      </c>
      <c r="H366" s="168">
        <f t="shared" si="80"/>
        <v>38300960</v>
      </c>
      <c r="I366" s="168">
        <f t="shared" si="80"/>
        <v>851203</v>
      </c>
      <c r="J366" s="171">
        <f t="shared" si="80"/>
        <v>0</v>
      </c>
      <c r="N366" s="18">
        <f>E366+G366-F366+H366+I366+J366</f>
        <v>0</v>
      </c>
    </row>
    <row r="367" spans="1:20" ht="20.100000000000001" customHeight="1" x14ac:dyDescent="0.2">
      <c r="A367" s="516" t="s">
        <v>270</v>
      </c>
      <c r="B367" s="517"/>
      <c r="C367" s="517"/>
      <c r="D367" s="172">
        <f>60000</f>
        <v>60000</v>
      </c>
      <c r="E367" s="172">
        <f>60000</f>
        <v>60000</v>
      </c>
      <c r="F367" s="172">
        <f>60000</f>
        <v>60000</v>
      </c>
      <c r="G367" s="173">
        <v>0</v>
      </c>
      <c r="H367" s="172">
        <v>0</v>
      </c>
      <c r="I367" s="172">
        <v>0</v>
      </c>
      <c r="J367" s="174">
        <v>0</v>
      </c>
      <c r="N367" s="18"/>
      <c r="T367" s="18"/>
    </row>
    <row r="368" spans="1:20" ht="20.100000000000001" customHeight="1" thickBot="1" x14ac:dyDescent="0.25">
      <c r="A368" s="518" t="s">
        <v>271</v>
      </c>
      <c r="B368" s="519"/>
      <c r="C368" s="519"/>
      <c r="D368" s="175">
        <f>D366+D367</f>
        <v>25684200</v>
      </c>
      <c r="E368" s="175">
        <f t="shared" ref="E368:J368" si="81">E366+E367</f>
        <v>25684200</v>
      </c>
      <c r="F368" s="176">
        <f t="shared" si="81"/>
        <v>94205877</v>
      </c>
      <c r="G368" s="177">
        <f t="shared" si="81"/>
        <v>29369514</v>
      </c>
      <c r="H368" s="175">
        <f t="shared" si="81"/>
        <v>38300960</v>
      </c>
      <c r="I368" s="175">
        <f t="shared" si="81"/>
        <v>851203</v>
      </c>
      <c r="J368" s="178">
        <f t="shared" si="81"/>
        <v>0</v>
      </c>
      <c r="K368" s="179" t="s">
        <v>272</v>
      </c>
      <c r="L368" s="179"/>
      <c r="M368" s="179">
        <v>23449599</v>
      </c>
      <c r="N368" s="180">
        <f>D374-M368</f>
        <v>88745876</v>
      </c>
      <c r="O368" s="179" t="s">
        <v>273</v>
      </c>
    </row>
    <row r="369" spans="1:21" ht="15" hidden="1" x14ac:dyDescent="0.2">
      <c r="A369" s="520"/>
      <c r="B369" s="521"/>
      <c r="C369" s="522"/>
      <c r="D369" s="181"/>
      <c r="E369" s="181">
        <v>0</v>
      </c>
      <c r="F369" s="182">
        <v>0</v>
      </c>
      <c r="G369" s="183"/>
      <c r="H369" s="184"/>
      <c r="I369" s="184"/>
      <c r="J369" s="185"/>
      <c r="K369" s="179" t="s">
        <v>274</v>
      </c>
      <c r="L369" s="179"/>
      <c r="M369" s="179">
        <v>312000</v>
      </c>
      <c r="N369" s="180">
        <f>D373-M369</f>
        <v>-62000</v>
      </c>
      <c r="O369" s="179"/>
    </row>
    <row r="370" spans="1:21" ht="30.75" customHeight="1" x14ac:dyDescent="0.2">
      <c r="A370" s="520" t="s">
        <v>402</v>
      </c>
      <c r="B370" s="521"/>
      <c r="C370" s="522"/>
      <c r="D370" s="186">
        <v>250000</v>
      </c>
      <c r="E370" s="186">
        <v>0</v>
      </c>
      <c r="F370" s="187">
        <v>0</v>
      </c>
      <c r="G370" s="188"/>
      <c r="H370" s="189"/>
      <c r="I370" s="189"/>
      <c r="J370" s="190"/>
      <c r="K370" s="179" t="s">
        <v>275</v>
      </c>
      <c r="L370" s="179"/>
      <c r="M370" s="179">
        <v>965922</v>
      </c>
      <c r="N370" s="180">
        <f>D372-M370</f>
        <v>50403678</v>
      </c>
      <c r="O370" s="179"/>
    </row>
    <row r="371" spans="1:21" ht="39.950000000000003" customHeight="1" x14ac:dyDescent="0.2">
      <c r="A371" s="497" t="s">
        <v>276</v>
      </c>
      <c r="B371" s="498"/>
      <c r="C371" s="499"/>
      <c r="D371" s="191">
        <f t="shared" ref="D371:J371" si="82">D14+D58+D76+D82+D146+D149+D243+D25</f>
        <v>60575875</v>
      </c>
      <c r="E371" s="191">
        <f t="shared" si="82"/>
        <v>60575875</v>
      </c>
      <c r="F371" s="191">
        <f t="shared" si="82"/>
        <v>252641212</v>
      </c>
      <c r="G371" s="191">
        <f t="shared" si="82"/>
        <v>127674541</v>
      </c>
      <c r="H371" s="191">
        <f t="shared" si="82"/>
        <v>60760824</v>
      </c>
      <c r="I371" s="191">
        <f t="shared" si="82"/>
        <v>3629972</v>
      </c>
      <c r="J371" s="221">
        <f t="shared" si="82"/>
        <v>0</v>
      </c>
      <c r="K371" s="180" t="s">
        <v>277</v>
      </c>
      <c r="L371" s="179"/>
      <c r="M371" s="179">
        <v>23225611</v>
      </c>
      <c r="N371" s="180">
        <f>D371-M371</f>
        <v>37350264</v>
      </c>
      <c r="O371" s="179"/>
      <c r="U371" s="18"/>
    </row>
    <row r="372" spans="1:21" ht="29.25" customHeight="1" x14ac:dyDescent="0.2">
      <c r="A372" s="497" t="s">
        <v>278</v>
      </c>
      <c r="B372" s="498"/>
      <c r="C372" s="499"/>
      <c r="D372" s="191">
        <f t="shared" ref="D372:J372" si="83">D368+D351+D319+D305+D279+D259+D253</f>
        <v>51369600</v>
      </c>
      <c r="E372" s="191">
        <f t="shared" si="83"/>
        <v>51369600</v>
      </c>
      <c r="F372" s="191">
        <f t="shared" si="83"/>
        <v>189589448</v>
      </c>
      <c r="G372" s="191">
        <f t="shared" si="83"/>
        <v>84795287</v>
      </c>
      <c r="H372" s="191">
        <f t="shared" si="83"/>
        <v>49631139</v>
      </c>
      <c r="I372" s="191">
        <f t="shared" si="83"/>
        <v>3793422</v>
      </c>
      <c r="J372" s="221">
        <f t="shared" si="83"/>
        <v>0</v>
      </c>
      <c r="K372" s="192">
        <f>D251+D277+D349+D366+D303+D257+D317</f>
        <v>49148500</v>
      </c>
      <c r="L372" s="193"/>
      <c r="M372" s="192">
        <f>D252+D278+D304+D350+D367+D318+D258</f>
        <v>2221100</v>
      </c>
      <c r="N372" s="192">
        <f>K372+M372</f>
        <v>51369600</v>
      </c>
    </row>
    <row r="373" spans="1:21" ht="14.25" x14ac:dyDescent="0.2">
      <c r="A373" s="497" t="s">
        <v>279</v>
      </c>
      <c r="B373" s="498"/>
      <c r="C373" s="499"/>
      <c r="D373" s="191">
        <f>D369+D370</f>
        <v>250000</v>
      </c>
      <c r="E373" s="191">
        <f t="shared" ref="E373:J373" si="84">E369+E370</f>
        <v>0</v>
      </c>
      <c r="F373" s="191">
        <f t="shared" si="84"/>
        <v>0</v>
      </c>
      <c r="G373" s="191">
        <f t="shared" si="84"/>
        <v>0</v>
      </c>
      <c r="H373" s="191">
        <f t="shared" si="84"/>
        <v>0</v>
      </c>
      <c r="I373" s="191">
        <f t="shared" si="84"/>
        <v>0</v>
      </c>
      <c r="J373" s="221">
        <f t="shared" si="84"/>
        <v>0</v>
      </c>
      <c r="K373" s="3" t="s">
        <v>280</v>
      </c>
      <c r="M373" s="3" t="s">
        <v>281</v>
      </c>
    </row>
    <row r="374" spans="1:21" ht="30" customHeight="1" thickBot="1" x14ac:dyDescent="0.25">
      <c r="A374" s="523" t="s">
        <v>282</v>
      </c>
      <c r="B374" s="524"/>
      <c r="C374" s="524"/>
      <c r="D374" s="194">
        <f>D373+D372+D371</f>
        <v>112195475</v>
      </c>
      <c r="E374" s="194">
        <f t="shared" ref="E374:J374" si="85">E373+E372+E371</f>
        <v>111945475</v>
      </c>
      <c r="F374" s="194">
        <f t="shared" si="85"/>
        <v>442230660</v>
      </c>
      <c r="G374" s="194">
        <f t="shared" si="85"/>
        <v>212469828</v>
      </c>
      <c r="H374" s="194">
        <f t="shared" si="85"/>
        <v>110391963</v>
      </c>
      <c r="I374" s="194">
        <f t="shared" si="85"/>
        <v>7423394</v>
      </c>
      <c r="J374" s="195">
        <f t="shared" si="85"/>
        <v>0</v>
      </c>
    </row>
    <row r="375" spans="1:21" ht="15" x14ac:dyDescent="0.2">
      <c r="A375" s="196"/>
      <c r="B375" s="196"/>
      <c r="C375" s="196"/>
      <c r="D375" s="197"/>
      <c r="E375" s="197"/>
      <c r="F375" s="197"/>
      <c r="G375" s="2"/>
      <c r="H375" s="2"/>
      <c r="I375" s="2"/>
    </row>
    <row r="376" spans="1:21" x14ac:dyDescent="0.2">
      <c r="A376" s="198" t="s">
        <v>283</v>
      </c>
      <c r="B376" s="199"/>
      <c r="C376" s="199"/>
      <c r="D376" s="199" t="s">
        <v>284</v>
      </c>
      <c r="E376" s="199"/>
      <c r="F376" s="199"/>
      <c r="G376" s="200" t="s">
        <v>285</v>
      </c>
      <c r="H376" s="200"/>
      <c r="I376" s="200" t="s">
        <v>286</v>
      </c>
      <c r="J376" s="200"/>
    </row>
    <row r="377" spans="1:21" x14ac:dyDescent="0.2">
      <c r="A377" s="198" t="s">
        <v>287</v>
      </c>
      <c r="B377" s="199"/>
      <c r="C377" s="199"/>
      <c r="D377" s="199" t="s">
        <v>288</v>
      </c>
      <c r="E377" s="199"/>
      <c r="F377" s="199"/>
      <c r="G377" s="200" t="s">
        <v>289</v>
      </c>
      <c r="H377" s="200"/>
      <c r="I377" s="200" t="s">
        <v>290</v>
      </c>
      <c r="J377" s="200"/>
    </row>
    <row r="378" spans="1:21" x14ac:dyDescent="0.2">
      <c r="A378" s="199"/>
      <c r="B378" s="199"/>
      <c r="C378" s="199"/>
      <c r="D378" s="199"/>
      <c r="E378" s="199"/>
      <c r="F378" s="199"/>
      <c r="G378" s="200"/>
      <c r="H378" s="200"/>
      <c r="I378" s="200"/>
      <c r="J378" s="200"/>
    </row>
    <row r="379" spans="1:21" x14ac:dyDescent="0.2">
      <c r="A379" s="525"/>
      <c r="B379" s="525"/>
      <c r="C379" s="525"/>
      <c r="D379" s="525"/>
      <c r="E379" s="525"/>
      <c r="F379" s="525"/>
      <c r="G379" s="526"/>
      <c r="H379" s="526"/>
      <c r="I379" s="526"/>
      <c r="J379" s="526"/>
    </row>
    <row r="380" spans="1:21" x14ac:dyDescent="0.2">
      <c r="A380" s="201"/>
      <c r="B380" s="2"/>
      <c r="C380" s="2"/>
      <c r="D380" s="2"/>
      <c r="E380" s="202"/>
      <c r="F380" s="202"/>
    </row>
    <row r="381" spans="1:21" s="199" customFormat="1" x14ac:dyDescent="0.2">
      <c r="A381" s="404"/>
      <c r="C381" s="527" t="s">
        <v>404</v>
      </c>
      <c r="G381" s="528" t="s">
        <v>406</v>
      </c>
    </row>
    <row r="382" spans="1:21" s="199" customFormat="1" x14ac:dyDescent="0.2">
      <c r="A382" s="404"/>
      <c r="C382" s="527" t="s">
        <v>405</v>
      </c>
      <c r="E382" s="529"/>
      <c r="F382" s="529"/>
      <c r="G382" s="528" t="s">
        <v>407</v>
      </c>
    </row>
    <row r="383" spans="1:21" x14ac:dyDescent="0.2">
      <c r="A383" s="201"/>
      <c r="B383" s="2"/>
      <c r="C383" s="2"/>
      <c r="D383" s="2"/>
      <c r="E383" s="203"/>
      <c r="F383" s="204"/>
    </row>
    <row r="384" spans="1:21" x14ac:dyDescent="0.2">
      <c r="A384" s="2"/>
      <c r="B384" s="2"/>
      <c r="C384" s="2"/>
      <c r="D384" s="2"/>
      <c r="E384" s="203"/>
      <c r="F384" s="204"/>
    </row>
    <row r="385" spans="1:13" x14ac:dyDescent="0.2">
      <c r="A385" s="205"/>
      <c r="B385" s="2"/>
      <c r="C385" s="2"/>
      <c r="D385" s="2"/>
      <c r="E385" s="203"/>
      <c r="F385" s="204"/>
    </row>
    <row r="386" spans="1:13" x14ac:dyDescent="0.2">
      <c r="A386" s="201"/>
      <c r="B386" s="2"/>
      <c r="C386" s="2"/>
      <c r="D386" s="2"/>
      <c r="E386" s="206"/>
      <c r="F386" s="2"/>
    </row>
    <row r="387" spans="1:13" x14ac:dyDescent="0.2">
      <c r="A387" s="2"/>
      <c r="B387" s="2"/>
      <c r="C387" s="2"/>
      <c r="D387" s="2"/>
      <c r="E387" s="2"/>
      <c r="F387" s="2"/>
    </row>
    <row r="388" spans="1:13" x14ac:dyDescent="0.2">
      <c r="A388" s="2"/>
      <c r="B388" s="2"/>
      <c r="C388" s="2"/>
      <c r="D388" s="2"/>
      <c r="E388" s="2"/>
      <c r="F388" s="2"/>
      <c r="M388" s="3">
        <v>2019</v>
      </c>
    </row>
    <row r="389" spans="1:13" x14ac:dyDescent="0.2">
      <c r="A389" s="2"/>
      <c r="B389" s="2"/>
      <c r="C389" s="2"/>
      <c r="D389" s="2"/>
      <c r="E389" s="2"/>
      <c r="F389" s="2"/>
      <c r="J389" s="207"/>
    </row>
    <row r="390" spans="1:13" x14ac:dyDescent="0.2">
      <c r="A390" s="2"/>
      <c r="B390" s="2"/>
      <c r="C390" s="2"/>
      <c r="D390" s="2"/>
      <c r="E390" s="2"/>
      <c r="F390" s="2"/>
    </row>
    <row r="391" spans="1:13" x14ac:dyDescent="0.2">
      <c r="A391" s="2"/>
      <c r="B391" s="2"/>
      <c r="C391" s="2"/>
      <c r="D391" s="2"/>
      <c r="E391" s="2"/>
      <c r="F391" s="2"/>
    </row>
    <row r="392" spans="1:13" x14ac:dyDescent="0.2">
      <c r="A392" s="208"/>
      <c r="B392" s="2"/>
      <c r="C392" s="2"/>
      <c r="D392" s="2"/>
      <c r="E392" s="2"/>
      <c r="F392" s="2"/>
      <c r="H392" s="18"/>
      <c r="I392" s="18"/>
      <c r="J392" s="18"/>
    </row>
    <row r="393" spans="1:13" x14ac:dyDescent="0.2">
      <c r="A393" s="209"/>
      <c r="B393" s="2"/>
      <c r="C393" s="2"/>
      <c r="D393" s="2"/>
      <c r="E393" s="2"/>
      <c r="F393" s="2"/>
      <c r="H393" s="18"/>
      <c r="I393" s="18"/>
      <c r="J393" s="18"/>
    </row>
    <row r="394" spans="1:13" x14ac:dyDescent="0.2">
      <c r="A394" s="209"/>
      <c r="B394" s="2"/>
      <c r="C394" s="2"/>
      <c r="D394" s="2"/>
      <c r="E394" s="2"/>
      <c r="F394" s="2"/>
      <c r="H394" s="18"/>
      <c r="I394" s="18"/>
      <c r="J394" s="18"/>
    </row>
    <row r="395" spans="1:13" x14ac:dyDescent="0.2">
      <c r="A395" s="209"/>
      <c r="B395" s="2"/>
      <c r="C395" s="2"/>
      <c r="D395" s="2"/>
      <c r="E395" s="2"/>
      <c r="F395" s="2"/>
      <c r="H395" s="18"/>
      <c r="I395" s="18"/>
      <c r="J395" s="18"/>
    </row>
    <row r="396" spans="1:13" x14ac:dyDescent="0.2">
      <c r="A396" s="208"/>
      <c r="B396" s="2"/>
      <c r="C396" s="2"/>
      <c r="D396" s="2"/>
      <c r="E396" s="2"/>
      <c r="F396" s="2"/>
    </row>
    <row r="397" spans="1:13" x14ac:dyDescent="0.2">
      <c r="A397" s="210"/>
      <c r="B397" s="2"/>
      <c r="C397" s="2"/>
      <c r="D397" s="2"/>
      <c r="E397" s="2"/>
      <c r="F397" s="2"/>
      <c r="H397" s="18"/>
      <c r="I397" s="18"/>
      <c r="J397" s="18"/>
      <c r="K397" s="18"/>
    </row>
    <row r="398" spans="1:13" x14ac:dyDescent="0.2">
      <c r="A398" s="210"/>
      <c r="B398" s="2"/>
      <c r="C398" s="2"/>
      <c r="D398" s="2"/>
      <c r="E398" s="2"/>
      <c r="F398" s="2"/>
      <c r="H398" s="18"/>
      <c r="I398" s="18"/>
      <c r="J398" s="18"/>
      <c r="K398" s="18"/>
    </row>
    <row r="399" spans="1:13" x14ac:dyDescent="0.2">
      <c r="A399" s="210"/>
      <c r="B399" s="2"/>
      <c r="C399" s="2"/>
      <c r="D399" s="2"/>
      <c r="E399" s="2"/>
      <c r="F399" s="2"/>
      <c r="H399" s="18"/>
      <c r="I399" s="18"/>
      <c r="J399" s="18"/>
    </row>
    <row r="400" spans="1:13" x14ac:dyDescent="0.2">
      <c r="A400" s="211"/>
      <c r="B400" s="200"/>
      <c r="C400" s="200"/>
      <c r="D400" s="200"/>
      <c r="E400" s="200"/>
      <c r="F400" s="200"/>
      <c r="H400" s="18"/>
      <c r="I400" s="18"/>
      <c r="J400" s="18"/>
      <c r="K400" s="18"/>
    </row>
    <row r="401" spans="1:11" x14ac:dyDescent="0.2">
      <c r="A401" s="2"/>
      <c r="B401" s="2"/>
      <c r="C401" s="2"/>
      <c r="D401" s="2"/>
      <c r="E401" s="2"/>
      <c r="F401" s="2"/>
      <c r="H401" s="18"/>
      <c r="I401" s="18"/>
      <c r="J401" s="18"/>
    </row>
    <row r="402" spans="1:11" x14ac:dyDescent="0.2">
      <c r="A402" s="2"/>
      <c r="B402" s="2"/>
      <c r="C402" s="2"/>
      <c r="D402" s="2"/>
      <c r="E402" s="2"/>
      <c r="F402" s="2"/>
      <c r="H402" s="18"/>
      <c r="I402" s="18"/>
      <c r="J402" s="18"/>
      <c r="K402" s="18"/>
    </row>
    <row r="403" spans="1:11" x14ac:dyDescent="0.2">
      <c r="A403" s="2"/>
      <c r="B403" s="2"/>
      <c r="C403" s="2"/>
      <c r="D403" s="2"/>
      <c r="E403" s="2"/>
      <c r="F403" s="2"/>
      <c r="H403" s="18"/>
      <c r="I403" s="18"/>
      <c r="J403" s="18"/>
      <c r="K403" s="18"/>
    </row>
    <row r="404" spans="1:11" x14ac:dyDescent="0.2">
      <c r="A404" s="204"/>
      <c r="B404" s="2"/>
      <c r="C404" s="2"/>
      <c r="D404" s="2"/>
      <c r="E404" s="2"/>
      <c r="F404" s="2"/>
      <c r="H404" s="18"/>
      <c r="I404" s="18"/>
      <c r="J404" s="18"/>
    </row>
    <row r="405" spans="1:11" x14ac:dyDescent="0.2">
      <c r="A405" s="212"/>
      <c r="B405" s="200"/>
      <c r="C405" s="2"/>
      <c r="D405" s="2"/>
      <c r="E405" s="2"/>
      <c r="F405" s="2"/>
      <c r="H405" s="18"/>
      <c r="I405" s="18"/>
      <c r="J405" s="18"/>
    </row>
    <row r="406" spans="1:11" x14ac:dyDescent="0.2">
      <c r="A406" s="2"/>
      <c r="B406" s="2"/>
      <c r="C406" s="2"/>
      <c r="D406" s="2"/>
      <c r="E406" s="2"/>
      <c r="F406" s="2"/>
      <c r="H406" s="18"/>
      <c r="I406" s="18"/>
      <c r="J406" s="18"/>
      <c r="K406" s="18"/>
    </row>
    <row r="407" spans="1:11" x14ac:dyDescent="0.2">
      <c r="A407" s="2"/>
      <c r="B407" s="2"/>
      <c r="C407" s="2"/>
      <c r="D407" s="2"/>
      <c r="E407" s="2"/>
      <c r="F407" s="2"/>
    </row>
    <row r="408" spans="1:11" x14ac:dyDescent="0.2">
      <c r="A408" s="2"/>
      <c r="B408" s="2"/>
      <c r="C408" s="2"/>
      <c r="D408" s="2"/>
      <c r="E408" s="206"/>
      <c r="F408" s="2"/>
      <c r="H408" s="18"/>
      <c r="I408" s="18"/>
      <c r="J408" s="18"/>
    </row>
    <row r="409" spans="1:11" x14ac:dyDescent="0.2">
      <c r="A409" s="2"/>
      <c r="B409" s="2"/>
      <c r="C409" s="2"/>
      <c r="D409" s="2"/>
      <c r="E409" s="2"/>
      <c r="F409" s="2"/>
      <c r="H409" s="18"/>
      <c r="I409" s="18"/>
      <c r="J409" s="18"/>
    </row>
    <row r="410" spans="1:11" x14ac:dyDescent="0.2">
      <c r="A410" s="213"/>
      <c r="B410" s="213"/>
      <c r="C410" s="213"/>
      <c r="D410" s="213"/>
      <c r="E410" s="2"/>
      <c r="F410" s="2"/>
      <c r="H410" s="18"/>
      <c r="I410" s="18"/>
      <c r="J410" s="18"/>
      <c r="K410" s="18"/>
    </row>
    <row r="411" spans="1:11" x14ac:dyDescent="0.2">
      <c r="A411" s="212"/>
      <c r="B411" s="2"/>
      <c r="C411" s="2"/>
      <c r="D411" s="214"/>
      <c r="E411" s="2"/>
      <c r="F411" s="2"/>
      <c r="H411" s="18"/>
      <c r="I411" s="18"/>
      <c r="J411" s="18"/>
    </row>
    <row r="412" spans="1:11" x14ac:dyDescent="0.2">
      <c r="A412" s="17"/>
      <c r="B412" s="2"/>
      <c r="C412" s="2"/>
      <c r="D412" s="17"/>
      <c r="E412" s="2"/>
      <c r="F412" s="2"/>
      <c r="H412" s="18"/>
      <c r="I412" s="18"/>
      <c r="J412" s="18"/>
      <c r="K412" s="18"/>
    </row>
    <row r="413" spans="1:11" x14ac:dyDescent="0.2">
      <c r="A413" s="17"/>
      <c r="B413" s="2"/>
      <c r="C413" s="2"/>
      <c r="D413" s="17"/>
      <c r="E413" s="2"/>
      <c r="F413" s="2"/>
      <c r="H413" s="18"/>
      <c r="I413" s="18"/>
      <c r="J413" s="18"/>
      <c r="K413" s="18"/>
    </row>
    <row r="414" spans="1:11" x14ac:dyDescent="0.2">
      <c r="A414" s="17"/>
      <c r="B414" s="2"/>
      <c r="C414" s="2"/>
      <c r="D414" s="17"/>
      <c r="E414" s="2"/>
      <c r="F414" s="2"/>
      <c r="H414" s="18"/>
      <c r="I414" s="18"/>
      <c r="J414" s="18"/>
      <c r="K414" s="18"/>
    </row>
    <row r="415" spans="1:11" x14ac:dyDescent="0.2">
      <c r="A415" s="17"/>
      <c r="B415" s="2"/>
      <c r="C415" s="2"/>
      <c r="D415" s="17"/>
      <c r="E415" s="2"/>
      <c r="F415" s="2"/>
      <c r="H415" s="18"/>
      <c r="I415" s="18"/>
      <c r="J415" s="18"/>
    </row>
    <row r="416" spans="1:11" x14ac:dyDescent="0.2">
      <c r="A416" s="17"/>
      <c r="B416" s="2"/>
      <c r="C416" s="2"/>
      <c r="D416" s="17"/>
      <c r="E416" s="2"/>
      <c r="F416" s="2"/>
      <c r="H416" s="18"/>
      <c r="I416" s="18"/>
      <c r="J416" s="18"/>
      <c r="K416" s="18"/>
    </row>
    <row r="417" spans="1:11" x14ac:dyDescent="0.2">
      <c r="A417" s="17"/>
      <c r="B417" s="2"/>
      <c r="C417" s="2"/>
      <c r="D417" s="17"/>
      <c r="E417" s="2"/>
      <c r="F417" s="2"/>
      <c r="H417" s="18"/>
      <c r="I417" s="18"/>
      <c r="J417" s="18"/>
      <c r="K417" s="18"/>
    </row>
    <row r="418" spans="1:11" x14ac:dyDescent="0.2">
      <c r="A418" s="17"/>
      <c r="B418" s="2"/>
      <c r="C418" s="2"/>
      <c r="D418" s="2"/>
      <c r="E418" s="2"/>
      <c r="F418" s="2"/>
      <c r="H418" s="18"/>
      <c r="I418" s="18"/>
      <c r="J418" s="18"/>
    </row>
    <row r="419" spans="1:11" x14ac:dyDescent="0.2">
      <c r="A419" s="17"/>
      <c r="B419" s="2"/>
      <c r="C419" s="2"/>
      <c r="D419" s="2"/>
      <c r="E419" s="2"/>
      <c r="F419" s="2"/>
      <c r="H419" s="18"/>
      <c r="I419" s="18"/>
      <c r="J419" s="18"/>
      <c r="K419" s="18"/>
    </row>
    <row r="420" spans="1:11" x14ac:dyDescent="0.2">
      <c r="A420" s="2"/>
      <c r="B420" s="2"/>
      <c r="C420" s="2"/>
      <c r="D420" s="2"/>
      <c r="E420" s="2"/>
      <c r="F420" s="2"/>
      <c r="H420" s="18"/>
      <c r="I420" s="18"/>
      <c r="J420" s="18"/>
      <c r="K420" s="18"/>
    </row>
    <row r="421" spans="1:11" x14ac:dyDescent="0.2">
      <c r="A421" s="2"/>
      <c r="B421" s="2"/>
      <c r="C421" s="2"/>
      <c r="D421" s="2"/>
      <c r="E421" s="2"/>
      <c r="F421" s="2"/>
    </row>
    <row r="422" spans="1:11" x14ac:dyDescent="0.2">
      <c r="A422" s="2"/>
      <c r="B422" s="2"/>
      <c r="C422" s="2"/>
      <c r="D422" s="2"/>
      <c r="E422" s="2"/>
      <c r="F422" s="2"/>
      <c r="H422" s="18"/>
      <c r="I422" s="18"/>
      <c r="J422" s="18"/>
    </row>
    <row r="423" spans="1:11" x14ac:dyDescent="0.2">
      <c r="A423" s="2"/>
      <c r="B423" s="2"/>
      <c r="C423" s="2"/>
      <c r="D423" s="2"/>
      <c r="E423" s="204"/>
      <c r="F423" s="2"/>
      <c r="H423" s="18"/>
      <c r="I423" s="18"/>
      <c r="J423" s="18"/>
      <c r="K423" s="18"/>
    </row>
    <row r="424" spans="1:11" x14ac:dyDescent="0.2">
      <c r="A424" s="2"/>
      <c r="B424" s="2"/>
      <c r="C424" s="2"/>
      <c r="D424" s="2"/>
      <c r="E424" s="2"/>
      <c r="F424" s="2"/>
      <c r="H424" s="18"/>
      <c r="I424" s="18"/>
      <c r="J424" s="18"/>
      <c r="K424" s="18"/>
    </row>
    <row r="425" spans="1:11" x14ac:dyDescent="0.2">
      <c r="A425" s="2"/>
      <c r="B425" s="2"/>
      <c r="C425" s="2"/>
      <c r="D425" s="2"/>
      <c r="E425" s="2"/>
      <c r="F425" s="2"/>
      <c r="H425" s="18"/>
      <c r="I425" s="18"/>
      <c r="J425" s="18"/>
    </row>
    <row r="426" spans="1:11" x14ac:dyDescent="0.2">
      <c r="A426" s="2"/>
      <c r="B426" s="2"/>
      <c r="C426" s="2"/>
      <c r="D426" s="2"/>
      <c r="E426" s="2"/>
      <c r="F426" s="2"/>
      <c r="H426" s="18"/>
      <c r="I426" s="18"/>
      <c r="J426" s="18"/>
      <c r="K426" s="18"/>
    </row>
    <row r="427" spans="1:11" x14ac:dyDescent="0.2">
      <c r="A427" s="2"/>
      <c r="B427" s="2"/>
      <c r="C427" s="2"/>
      <c r="D427" s="2"/>
      <c r="E427" s="2"/>
      <c r="F427" s="2"/>
      <c r="H427" s="18"/>
      <c r="I427" s="18"/>
      <c r="J427" s="18"/>
      <c r="K427" s="18"/>
    </row>
    <row r="428" spans="1:11" x14ac:dyDescent="0.2">
      <c r="A428" s="2"/>
      <c r="B428" s="2"/>
      <c r="C428" s="2"/>
      <c r="D428" s="2"/>
      <c r="E428" s="2"/>
      <c r="F428" s="2"/>
      <c r="H428" s="18"/>
      <c r="I428" s="18"/>
      <c r="J428" s="18"/>
      <c r="K428" s="18"/>
    </row>
    <row r="429" spans="1:11" x14ac:dyDescent="0.2">
      <c r="A429" s="2"/>
      <c r="B429" s="2"/>
      <c r="C429" s="2"/>
      <c r="D429" s="2"/>
      <c r="E429" s="2"/>
      <c r="F429" s="2"/>
    </row>
    <row r="430" spans="1:11" x14ac:dyDescent="0.2">
      <c r="A430" s="2"/>
      <c r="B430" s="2"/>
      <c r="C430" s="2"/>
      <c r="D430" s="2"/>
      <c r="E430" s="2"/>
      <c r="F430" s="2"/>
      <c r="H430" s="18"/>
      <c r="I430" s="18"/>
      <c r="J430" s="18"/>
    </row>
    <row r="431" spans="1:11" x14ac:dyDescent="0.2">
      <c r="A431" s="2"/>
      <c r="B431" s="2"/>
      <c r="C431" s="2"/>
      <c r="D431" s="2"/>
      <c r="E431" s="2"/>
      <c r="F431" s="2"/>
      <c r="H431" s="18"/>
      <c r="I431" s="18"/>
      <c r="J431" s="18"/>
    </row>
    <row r="432" spans="1:11" x14ac:dyDescent="0.2">
      <c r="A432" s="2"/>
      <c r="B432" s="2"/>
      <c r="C432" s="2"/>
      <c r="D432" s="2"/>
      <c r="E432" s="2"/>
      <c r="F432" s="2"/>
      <c r="H432" s="18"/>
      <c r="I432" s="18"/>
      <c r="J432" s="18"/>
    </row>
    <row r="433" spans="1:11" x14ac:dyDescent="0.2">
      <c r="A433" s="2"/>
      <c r="B433" s="2"/>
      <c r="C433" s="2"/>
      <c r="D433" s="2"/>
      <c r="E433" s="2"/>
      <c r="F433" s="2"/>
      <c r="H433" s="18"/>
      <c r="I433" s="18"/>
      <c r="J433" s="18"/>
    </row>
    <row r="434" spans="1:11" x14ac:dyDescent="0.2">
      <c r="A434" s="2"/>
      <c r="B434" s="2"/>
      <c r="C434" s="2"/>
      <c r="D434" s="2"/>
      <c r="E434" s="2"/>
      <c r="F434" s="2"/>
      <c r="H434" s="18"/>
      <c r="I434" s="18"/>
      <c r="J434" s="18"/>
    </row>
    <row r="435" spans="1:11" x14ac:dyDescent="0.2">
      <c r="A435" s="2"/>
      <c r="B435" s="2"/>
      <c r="C435" s="2"/>
      <c r="D435" s="2"/>
      <c r="E435" s="2"/>
      <c r="F435" s="2"/>
      <c r="H435" s="18"/>
      <c r="I435" s="18"/>
      <c r="J435" s="18"/>
      <c r="K435" s="18"/>
    </row>
    <row r="436" spans="1:11" x14ac:dyDescent="0.2">
      <c r="A436" s="2"/>
      <c r="B436" s="2"/>
      <c r="C436" s="2"/>
      <c r="D436" s="2"/>
      <c r="E436" s="2"/>
      <c r="F436" s="2"/>
      <c r="H436" s="18"/>
      <c r="I436" s="18"/>
      <c r="J436" s="18"/>
      <c r="K436" s="18"/>
    </row>
    <row r="437" spans="1:11" x14ac:dyDescent="0.2">
      <c r="A437" s="2"/>
      <c r="B437" s="2"/>
      <c r="C437" s="2"/>
      <c r="D437" s="2"/>
      <c r="E437" s="2"/>
      <c r="F437" s="2"/>
      <c r="H437" s="18"/>
      <c r="I437" s="18"/>
      <c r="J437" s="18"/>
    </row>
    <row r="438" spans="1:11" x14ac:dyDescent="0.2">
      <c r="A438" s="2"/>
      <c r="B438" s="2"/>
      <c r="C438" s="2"/>
      <c r="D438" s="2"/>
      <c r="E438" s="2"/>
      <c r="F438" s="2"/>
      <c r="H438" s="18"/>
      <c r="I438" s="18"/>
      <c r="J438" s="18"/>
    </row>
    <row r="439" spans="1:11" x14ac:dyDescent="0.2">
      <c r="A439" s="2"/>
      <c r="B439" s="2"/>
      <c r="C439" s="2"/>
      <c r="D439" s="2"/>
      <c r="E439" s="2"/>
      <c r="F439" s="2"/>
      <c r="H439" s="18"/>
      <c r="I439" s="18"/>
      <c r="J439" s="18"/>
    </row>
    <row r="440" spans="1:11" x14ac:dyDescent="0.2">
      <c r="A440" s="2"/>
      <c r="B440" s="2"/>
      <c r="C440" s="2"/>
      <c r="D440" s="2"/>
      <c r="E440" s="2"/>
      <c r="F440" s="2"/>
      <c r="H440" s="18"/>
      <c r="I440" s="18"/>
      <c r="J440" s="18"/>
      <c r="K440" s="18"/>
    </row>
    <row r="441" spans="1:11" x14ac:dyDescent="0.2">
      <c r="A441" s="2"/>
      <c r="B441" s="2"/>
      <c r="C441" s="2"/>
      <c r="D441" s="2"/>
      <c r="E441" s="2"/>
      <c r="F441" s="2"/>
      <c r="H441" s="18"/>
      <c r="I441" s="18"/>
      <c r="J441" s="18"/>
    </row>
    <row r="442" spans="1:11" x14ac:dyDescent="0.2">
      <c r="A442" s="2"/>
      <c r="B442" s="2"/>
      <c r="C442" s="2"/>
      <c r="D442" s="2"/>
      <c r="E442" s="2"/>
      <c r="F442" s="2"/>
      <c r="H442" s="18"/>
      <c r="I442" s="18"/>
      <c r="J442" s="18"/>
      <c r="K442" s="18"/>
    </row>
    <row r="443" spans="1:11" x14ac:dyDescent="0.2">
      <c r="A443" s="2"/>
      <c r="B443" s="2"/>
      <c r="C443" s="2"/>
      <c r="D443" s="2"/>
      <c r="E443" s="2"/>
      <c r="F443" s="2"/>
      <c r="H443" s="18"/>
      <c r="I443" s="18"/>
      <c r="J443" s="18"/>
    </row>
    <row r="444" spans="1:11" x14ac:dyDescent="0.2">
      <c r="A444" s="2"/>
      <c r="B444" s="2"/>
      <c r="C444" s="2"/>
      <c r="D444" s="2"/>
      <c r="E444" s="2"/>
      <c r="F444" s="2"/>
      <c r="H444" s="18"/>
      <c r="I444" s="18"/>
      <c r="J444" s="18"/>
    </row>
    <row r="445" spans="1:11" x14ac:dyDescent="0.2">
      <c r="A445" s="2"/>
      <c r="B445" s="2"/>
      <c r="C445" s="2"/>
      <c r="D445" s="2"/>
      <c r="E445" s="2"/>
      <c r="F445" s="2"/>
      <c r="H445" s="18"/>
      <c r="I445" s="18"/>
      <c r="J445" s="18"/>
    </row>
    <row r="446" spans="1:11" x14ac:dyDescent="0.2">
      <c r="A446" s="2"/>
      <c r="B446" s="2"/>
      <c r="C446" s="2"/>
      <c r="D446" s="2"/>
      <c r="E446" s="2"/>
      <c r="F446" s="2"/>
      <c r="H446" s="18"/>
      <c r="I446" s="18"/>
      <c r="J446" s="18"/>
      <c r="K446" s="18"/>
    </row>
    <row r="447" spans="1:11" x14ac:dyDescent="0.2">
      <c r="A447" s="2"/>
      <c r="B447" s="2"/>
      <c r="C447" s="2"/>
      <c r="D447" s="2"/>
      <c r="E447" s="2"/>
      <c r="F447" s="2"/>
      <c r="H447" s="18"/>
      <c r="I447" s="18"/>
      <c r="J447" s="18"/>
      <c r="K447" s="18"/>
    </row>
    <row r="448" spans="1:11" x14ac:dyDescent="0.2">
      <c r="A448" s="2"/>
      <c r="B448" s="2"/>
      <c r="C448" s="2"/>
      <c r="D448" s="2"/>
      <c r="E448" s="2"/>
      <c r="F448" s="2"/>
      <c r="H448" s="18"/>
      <c r="I448" s="18"/>
      <c r="J448" s="18"/>
    </row>
    <row r="449" spans="1:11" x14ac:dyDescent="0.2">
      <c r="A449" s="2"/>
      <c r="B449" s="2"/>
      <c r="C449" s="2"/>
      <c r="D449" s="2"/>
      <c r="E449" s="2"/>
      <c r="F449" s="2"/>
      <c r="H449" s="18"/>
      <c r="I449" s="18"/>
      <c r="J449" s="18"/>
    </row>
    <row r="450" spans="1:11" x14ac:dyDescent="0.2">
      <c r="A450" s="2"/>
      <c r="B450" s="2"/>
      <c r="C450" s="2"/>
      <c r="D450" s="2"/>
      <c r="E450" s="2"/>
      <c r="F450" s="2"/>
      <c r="H450" s="18"/>
      <c r="I450" s="18"/>
      <c r="J450" s="18"/>
    </row>
    <row r="451" spans="1:11" x14ac:dyDescent="0.2">
      <c r="A451" s="2"/>
      <c r="B451" s="2"/>
      <c r="C451" s="2"/>
      <c r="D451" s="2"/>
      <c r="E451" s="2"/>
      <c r="F451" s="2"/>
      <c r="H451" s="18"/>
      <c r="I451" s="18"/>
      <c r="J451" s="18"/>
    </row>
    <row r="452" spans="1:11" x14ac:dyDescent="0.2">
      <c r="A452" s="2"/>
      <c r="B452" s="2"/>
      <c r="C452" s="2"/>
      <c r="D452" s="2"/>
      <c r="E452" s="2"/>
      <c r="F452" s="2"/>
      <c r="H452" s="18"/>
      <c r="I452" s="18"/>
      <c r="J452" s="18"/>
    </row>
    <row r="453" spans="1:11" x14ac:dyDescent="0.2">
      <c r="A453" s="2"/>
      <c r="B453" s="2"/>
      <c r="C453" s="2"/>
      <c r="D453" s="2"/>
      <c r="E453" s="2"/>
      <c r="F453" s="2"/>
      <c r="H453" s="18"/>
      <c r="I453" s="18"/>
      <c r="J453" s="18"/>
    </row>
    <row r="454" spans="1:11" x14ac:dyDescent="0.2">
      <c r="A454" s="2"/>
      <c r="B454" s="2"/>
      <c r="C454" s="2"/>
      <c r="D454" s="2"/>
      <c r="E454" s="2"/>
      <c r="F454" s="2"/>
      <c r="H454" s="18"/>
      <c r="I454" s="18"/>
      <c r="J454" s="18"/>
    </row>
    <row r="455" spans="1:11" x14ac:dyDescent="0.2">
      <c r="A455" s="2"/>
      <c r="B455" s="2"/>
      <c r="C455" s="2"/>
      <c r="D455" s="2"/>
      <c r="E455" s="2"/>
      <c r="F455" s="2"/>
      <c r="H455" s="18"/>
      <c r="I455" s="18"/>
      <c r="J455" s="18"/>
      <c r="K455" s="18"/>
    </row>
    <row r="456" spans="1:11" x14ac:dyDescent="0.2">
      <c r="A456" s="2"/>
      <c r="B456" s="2"/>
      <c r="C456" s="2"/>
      <c r="D456" s="2"/>
      <c r="E456" s="2"/>
      <c r="F456" s="2"/>
      <c r="H456" s="18"/>
      <c r="I456" s="18"/>
      <c r="J456" s="18"/>
      <c r="K456" s="18"/>
    </row>
    <row r="457" spans="1:11" x14ac:dyDescent="0.2">
      <c r="A457" s="2"/>
      <c r="B457" s="2"/>
      <c r="C457" s="2"/>
      <c r="D457" s="2"/>
      <c r="E457" s="2"/>
      <c r="F457" s="2"/>
      <c r="H457" s="18"/>
      <c r="I457" s="18"/>
      <c r="J457" s="18"/>
      <c r="K457" s="18"/>
    </row>
    <row r="458" spans="1:11" x14ac:dyDescent="0.2">
      <c r="A458" s="2"/>
      <c r="B458" s="2"/>
      <c r="C458" s="2"/>
      <c r="D458" s="2"/>
      <c r="E458" s="2"/>
      <c r="F458" s="2"/>
      <c r="H458" s="18"/>
      <c r="I458" s="18"/>
      <c r="J458" s="18"/>
      <c r="K458" s="18"/>
    </row>
    <row r="459" spans="1:11" x14ac:dyDescent="0.2">
      <c r="A459" s="2"/>
      <c r="B459" s="2"/>
      <c r="C459" s="2"/>
      <c r="D459" s="2"/>
      <c r="E459" s="2"/>
      <c r="F459" s="2"/>
      <c r="H459" s="18"/>
      <c r="I459" s="18"/>
      <c r="J459" s="18"/>
      <c r="K459" s="18"/>
    </row>
    <row r="460" spans="1:11" x14ac:dyDescent="0.2">
      <c r="A460" s="2"/>
      <c r="B460" s="2"/>
      <c r="C460" s="2"/>
      <c r="D460" s="2"/>
      <c r="E460" s="2"/>
      <c r="F460" s="2"/>
      <c r="H460" s="18"/>
      <c r="I460" s="18"/>
      <c r="J460" s="18"/>
      <c r="K460" s="18"/>
    </row>
    <row r="461" spans="1:11" x14ac:dyDescent="0.2">
      <c r="A461" s="2"/>
      <c r="B461" s="2"/>
      <c r="C461" s="2"/>
      <c r="D461" s="2"/>
      <c r="E461" s="2"/>
      <c r="F461" s="2"/>
      <c r="H461" s="18"/>
      <c r="I461" s="18"/>
      <c r="J461" s="18"/>
      <c r="K461" s="18"/>
    </row>
    <row r="462" spans="1:11" x14ac:dyDescent="0.2">
      <c r="A462" s="2"/>
      <c r="B462" s="2"/>
      <c r="C462" s="2"/>
      <c r="D462" s="2"/>
      <c r="E462" s="2"/>
      <c r="F462" s="2"/>
      <c r="H462" s="18"/>
      <c r="I462" s="18"/>
      <c r="J462" s="18"/>
      <c r="K462" s="18"/>
    </row>
    <row r="463" spans="1:11" x14ac:dyDescent="0.2">
      <c r="A463" s="2"/>
      <c r="B463" s="2"/>
      <c r="C463" s="2"/>
      <c r="D463" s="2"/>
      <c r="E463" s="2"/>
      <c r="F463" s="2"/>
      <c r="H463" s="18"/>
      <c r="I463" s="18"/>
      <c r="J463" s="18"/>
      <c r="K463" s="18"/>
    </row>
    <row r="464" spans="1:11" x14ac:dyDescent="0.2">
      <c r="A464" s="2"/>
      <c r="B464" s="2"/>
      <c r="C464" s="2"/>
      <c r="D464" s="2"/>
      <c r="E464" s="2"/>
      <c r="F464" s="2"/>
      <c r="H464" s="18"/>
      <c r="I464" s="18"/>
      <c r="J464" s="18"/>
      <c r="K464" s="18"/>
    </row>
    <row r="465" spans="1:11" x14ac:dyDescent="0.2">
      <c r="A465" s="2"/>
      <c r="B465" s="2"/>
      <c r="C465" s="2"/>
      <c r="D465" s="2"/>
      <c r="E465" s="2"/>
      <c r="F465" s="2"/>
      <c r="H465" s="18"/>
      <c r="I465" s="18"/>
      <c r="J465" s="18"/>
    </row>
    <row r="466" spans="1:11" x14ac:dyDescent="0.2">
      <c r="A466" s="2"/>
      <c r="B466" s="2"/>
      <c r="C466" s="2"/>
      <c r="D466" s="2"/>
      <c r="E466" s="2"/>
      <c r="F466" s="2"/>
      <c r="H466" s="18"/>
      <c r="I466" s="18"/>
      <c r="J466" s="18"/>
      <c r="K466" s="18"/>
    </row>
    <row r="467" spans="1:11" x14ac:dyDescent="0.2">
      <c r="A467" s="2"/>
      <c r="B467" s="2"/>
      <c r="C467" s="2"/>
      <c r="D467" s="2"/>
      <c r="E467" s="2"/>
      <c r="F467" s="2"/>
      <c r="H467" s="18"/>
      <c r="I467" s="18"/>
      <c r="J467" s="18"/>
      <c r="K467" s="18"/>
    </row>
    <row r="468" spans="1:11" x14ac:dyDescent="0.2">
      <c r="A468" s="2"/>
      <c r="B468" s="2"/>
      <c r="C468" s="2"/>
      <c r="D468" s="2"/>
      <c r="E468" s="2"/>
      <c r="F468" s="2"/>
      <c r="H468" s="18"/>
      <c r="I468" s="18"/>
      <c r="J468" s="18"/>
      <c r="K468" s="18"/>
    </row>
    <row r="469" spans="1:11" x14ac:dyDescent="0.2">
      <c r="A469" s="2"/>
      <c r="B469" s="2"/>
      <c r="C469" s="2"/>
      <c r="D469" s="2"/>
      <c r="E469" s="2"/>
      <c r="F469" s="2"/>
      <c r="H469" s="18"/>
      <c r="I469" s="18"/>
      <c r="J469" s="18"/>
      <c r="K469" s="18"/>
    </row>
    <row r="470" spans="1:11" x14ac:dyDescent="0.2">
      <c r="A470" s="2"/>
      <c r="B470" s="2"/>
      <c r="C470" s="2"/>
      <c r="D470" s="2"/>
      <c r="E470" s="2"/>
      <c r="F470" s="2"/>
      <c r="H470" s="18"/>
      <c r="I470" s="18"/>
      <c r="J470" s="18"/>
    </row>
    <row r="471" spans="1:11" x14ac:dyDescent="0.2">
      <c r="A471" s="2"/>
      <c r="B471" s="2"/>
      <c r="C471" s="2"/>
      <c r="D471" s="2"/>
      <c r="E471" s="2"/>
      <c r="F471" s="2"/>
      <c r="H471" s="18"/>
      <c r="I471" s="18"/>
      <c r="J471" s="18"/>
    </row>
    <row r="472" spans="1:11" x14ac:dyDescent="0.2">
      <c r="A472" s="2"/>
      <c r="B472" s="2"/>
      <c r="C472" s="2"/>
      <c r="D472" s="2"/>
      <c r="E472" s="2"/>
      <c r="F472" s="2"/>
      <c r="H472" s="18"/>
      <c r="I472" s="18"/>
      <c r="J472" s="18"/>
    </row>
    <row r="473" spans="1:11" x14ac:dyDescent="0.2">
      <c r="A473" s="2"/>
      <c r="B473" s="2"/>
      <c r="C473" s="2"/>
      <c r="D473" s="2"/>
      <c r="E473" s="2"/>
      <c r="F473" s="2"/>
      <c r="H473" s="18"/>
      <c r="I473" s="18"/>
      <c r="J473" s="18"/>
    </row>
    <row r="474" spans="1:11" x14ac:dyDescent="0.2">
      <c r="A474" s="2"/>
      <c r="B474" s="2"/>
      <c r="C474" s="2"/>
      <c r="D474" s="2"/>
      <c r="E474" s="2"/>
      <c r="F474" s="2"/>
      <c r="H474" s="18"/>
      <c r="I474" s="18"/>
      <c r="J474" s="18"/>
    </row>
    <row r="475" spans="1:11" x14ac:dyDescent="0.2">
      <c r="A475" s="2"/>
      <c r="B475" s="2"/>
      <c r="C475" s="2"/>
      <c r="D475" s="2"/>
      <c r="E475" s="2"/>
      <c r="F475" s="2"/>
      <c r="H475" s="18"/>
      <c r="I475" s="18"/>
      <c r="J475" s="18"/>
    </row>
    <row r="476" spans="1:11" x14ac:dyDescent="0.2">
      <c r="A476" s="2"/>
      <c r="B476" s="2"/>
      <c r="C476" s="2"/>
      <c r="D476" s="2"/>
      <c r="E476" s="2"/>
      <c r="F476" s="2"/>
      <c r="H476" s="18"/>
      <c r="I476" s="18"/>
      <c r="J476" s="18"/>
      <c r="K476" s="18"/>
    </row>
    <row r="477" spans="1:11" x14ac:dyDescent="0.2">
      <c r="A477" s="2"/>
      <c r="B477" s="2"/>
      <c r="C477" s="2"/>
      <c r="D477" s="2"/>
      <c r="E477" s="2"/>
      <c r="F477" s="2"/>
    </row>
    <row r="478" spans="1:11" x14ac:dyDescent="0.2">
      <c r="A478" s="2"/>
      <c r="B478" s="2"/>
      <c r="C478" s="2"/>
      <c r="D478" s="2"/>
      <c r="E478" s="2"/>
      <c r="F478" s="2"/>
      <c r="H478" s="18"/>
      <c r="I478" s="18"/>
      <c r="J478" s="18"/>
    </row>
    <row r="479" spans="1:11" x14ac:dyDescent="0.2">
      <c r="A479" s="2"/>
      <c r="B479" s="2"/>
      <c r="C479" s="2"/>
      <c r="D479" s="2"/>
      <c r="E479" s="2"/>
      <c r="F479" s="2"/>
      <c r="H479" s="18"/>
      <c r="I479" s="18"/>
      <c r="J479" s="18"/>
    </row>
    <row r="480" spans="1:11" x14ac:dyDescent="0.2">
      <c r="A480" s="2"/>
      <c r="B480" s="2"/>
      <c r="C480" s="2"/>
      <c r="D480" s="2"/>
      <c r="E480" s="2"/>
      <c r="F480" s="2"/>
    </row>
    <row r="481" spans="1:13" x14ac:dyDescent="0.2">
      <c r="A481" s="2"/>
      <c r="B481" s="2"/>
      <c r="C481" s="2"/>
      <c r="D481" s="2"/>
      <c r="E481" s="2"/>
      <c r="F481" s="2"/>
      <c r="H481" s="18"/>
      <c r="I481" s="18"/>
      <c r="J481" s="18"/>
      <c r="K481" s="18"/>
    </row>
    <row r="482" spans="1:13" x14ac:dyDescent="0.2">
      <c r="A482" s="2"/>
      <c r="B482" s="2"/>
      <c r="C482" s="2"/>
      <c r="D482" s="2"/>
      <c r="E482" s="2"/>
      <c r="F482" s="2"/>
      <c r="H482" s="18"/>
      <c r="I482" s="18"/>
      <c r="J482" s="18"/>
      <c r="K482" s="18"/>
    </row>
    <row r="483" spans="1:13" x14ac:dyDescent="0.2">
      <c r="A483" s="2"/>
      <c r="B483" s="2"/>
      <c r="C483" s="2"/>
      <c r="D483" s="2"/>
      <c r="E483" s="2"/>
      <c r="F483" s="2"/>
      <c r="H483" s="18"/>
      <c r="I483" s="18"/>
      <c r="J483" s="18"/>
      <c r="K483" s="18"/>
    </row>
    <row r="484" spans="1:13" x14ac:dyDescent="0.2">
      <c r="A484" s="2"/>
      <c r="B484" s="2"/>
      <c r="C484" s="2"/>
      <c r="D484" s="2"/>
      <c r="E484" s="2"/>
      <c r="F484" s="2"/>
      <c r="H484" s="18"/>
      <c r="I484" s="18"/>
      <c r="J484" s="18"/>
      <c r="K484" s="18"/>
    </row>
    <row r="485" spans="1:13" x14ac:dyDescent="0.2">
      <c r="A485" s="2"/>
      <c r="B485" s="2"/>
      <c r="C485" s="2"/>
      <c r="D485" s="2"/>
      <c r="E485" s="2"/>
      <c r="F485" s="2"/>
      <c r="H485" s="18"/>
      <c r="I485" s="18"/>
      <c r="J485" s="18"/>
      <c r="K485" s="18"/>
    </row>
    <row r="486" spans="1:13" x14ac:dyDescent="0.2">
      <c r="A486" s="2"/>
      <c r="B486" s="2"/>
      <c r="C486" s="2"/>
      <c r="D486" s="2"/>
      <c r="E486" s="2"/>
      <c r="F486" s="2"/>
      <c r="H486" s="18"/>
      <c r="I486" s="18"/>
      <c r="J486" s="18"/>
      <c r="K486" s="18"/>
    </row>
    <row r="487" spans="1:13" x14ac:dyDescent="0.2">
      <c r="A487" s="2"/>
      <c r="B487" s="2"/>
      <c r="C487" s="2"/>
      <c r="D487" s="2"/>
      <c r="E487" s="2"/>
      <c r="F487" s="2"/>
      <c r="H487" s="18"/>
      <c r="I487" s="18"/>
      <c r="J487" s="18"/>
    </row>
    <row r="488" spans="1:13" x14ac:dyDescent="0.2">
      <c r="A488" s="2"/>
      <c r="B488" s="2"/>
      <c r="C488" s="2"/>
      <c r="D488" s="2"/>
      <c r="E488" s="2"/>
      <c r="F488" s="2"/>
      <c r="H488" s="18"/>
      <c r="I488" s="18"/>
      <c r="J488" s="18"/>
    </row>
    <row r="489" spans="1:13" x14ac:dyDescent="0.2">
      <c r="A489" s="2"/>
      <c r="B489" s="2"/>
      <c r="C489" s="2"/>
      <c r="D489" s="2"/>
      <c r="E489" s="2"/>
      <c r="F489" s="2"/>
      <c r="H489" s="18"/>
      <c r="I489" s="18"/>
      <c r="J489" s="18"/>
    </row>
    <row r="490" spans="1:13" x14ac:dyDescent="0.2">
      <c r="A490" s="2"/>
      <c r="B490" s="2"/>
      <c r="C490" s="2"/>
      <c r="D490" s="2"/>
      <c r="E490" s="2"/>
      <c r="F490" s="2"/>
      <c r="H490" s="18"/>
      <c r="I490" s="18"/>
      <c r="J490" s="18"/>
      <c r="K490" s="18"/>
      <c r="L490" s="18"/>
      <c r="M490" s="18"/>
    </row>
    <row r="491" spans="1:13" x14ac:dyDescent="0.2">
      <c r="A491" s="2"/>
      <c r="B491" s="2"/>
      <c r="C491" s="2"/>
      <c r="D491" s="2"/>
      <c r="E491" s="2"/>
      <c r="F491" s="2"/>
      <c r="H491" s="18"/>
      <c r="I491" s="18"/>
      <c r="J491" s="18"/>
    </row>
    <row r="492" spans="1:13" x14ac:dyDescent="0.2">
      <c r="A492" s="2"/>
      <c r="B492" s="2"/>
      <c r="C492" s="2"/>
      <c r="D492" s="2"/>
      <c r="E492" s="2"/>
      <c r="F492" s="2"/>
      <c r="H492" s="18"/>
      <c r="I492" s="18"/>
      <c r="J492" s="18"/>
    </row>
    <row r="493" spans="1:13" x14ac:dyDescent="0.2">
      <c r="A493" s="2"/>
      <c r="B493" s="2"/>
      <c r="C493" s="2"/>
      <c r="D493" s="2"/>
      <c r="E493" s="2"/>
      <c r="F493" s="2"/>
      <c r="H493" s="18"/>
      <c r="I493" s="18"/>
      <c r="J493" s="18"/>
    </row>
    <row r="494" spans="1:13" x14ac:dyDescent="0.2">
      <c r="A494" s="2"/>
      <c r="B494" s="2"/>
      <c r="C494" s="2"/>
      <c r="D494" s="2"/>
      <c r="E494" s="2"/>
      <c r="F494" s="2"/>
      <c r="H494" s="18"/>
      <c r="I494" s="18"/>
      <c r="J494" s="18"/>
    </row>
    <row r="495" spans="1:13" x14ac:dyDescent="0.2">
      <c r="A495" s="2"/>
      <c r="B495" s="2"/>
      <c r="C495" s="2"/>
      <c r="D495" s="2"/>
      <c r="E495" s="2"/>
      <c r="F495" s="2"/>
      <c r="H495" s="18"/>
      <c r="I495" s="18"/>
      <c r="J495" s="18"/>
      <c r="K495" s="18"/>
    </row>
    <row r="496" spans="1:13" x14ac:dyDescent="0.2">
      <c r="A496" s="2"/>
      <c r="B496" s="2"/>
      <c r="C496" s="2"/>
      <c r="D496" s="2"/>
      <c r="E496" s="2"/>
      <c r="F496" s="2"/>
      <c r="H496" s="18"/>
      <c r="I496" s="18"/>
      <c r="J496" s="18"/>
      <c r="K496" s="18"/>
    </row>
    <row r="497" spans="1:11" x14ac:dyDescent="0.2">
      <c r="A497" s="2"/>
      <c r="B497" s="2"/>
      <c r="C497" s="2"/>
      <c r="D497" s="2"/>
      <c r="E497" s="2"/>
      <c r="F497" s="2"/>
      <c r="H497" s="18"/>
      <c r="I497" s="18"/>
      <c r="J497" s="18"/>
      <c r="K497" s="18"/>
    </row>
    <row r="498" spans="1:11" x14ac:dyDescent="0.2">
      <c r="A498" s="2"/>
      <c r="B498" s="2"/>
      <c r="C498" s="2"/>
      <c r="D498" s="2"/>
      <c r="E498" s="2"/>
      <c r="F498" s="2"/>
      <c r="H498" s="18"/>
      <c r="I498" s="18"/>
      <c r="J498" s="18"/>
      <c r="K498" s="18"/>
    </row>
    <row r="499" spans="1:11" x14ac:dyDescent="0.2">
      <c r="A499" s="2"/>
      <c r="B499" s="2"/>
      <c r="C499" s="2"/>
      <c r="D499" s="2"/>
      <c r="E499" s="2"/>
      <c r="F499" s="2"/>
      <c r="H499" s="18"/>
      <c r="I499" s="18"/>
      <c r="J499" s="18"/>
    </row>
    <row r="500" spans="1:11" x14ac:dyDescent="0.2">
      <c r="A500" s="2"/>
      <c r="B500" s="2"/>
      <c r="C500" s="2"/>
      <c r="D500" s="2"/>
      <c r="E500" s="2"/>
      <c r="F500" s="2"/>
      <c r="H500" s="18"/>
      <c r="I500" s="18"/>
      <c r="J500" s="18"/>
      <c r="K500" s="18"/>
    </row>
    <row r="501" spans="1:11" x14ac:dyDescent="0.2">
      <c r="A501" s="2"/>
      <c r="B501" s="2"/>
      <c r="C501" s="2"/>
      <c r="D501" s="2"/>
      <c r="E501" s="2"/>
      <c r="F501" s="2"/>
      <c r="H501" s="18"/>
      <c r="I501" s="18"/>
      <c r="J501" s="18"/>
      <c r="K501" s="18"/>
    </row>
    <row r="502" spans="1:11" x14ac:dyDescent="0.2">
      <c r="A502" s="2"/>
      <c r="B502" s="2"/>
      <c r="C502" s="2"/>
      <c r="D502" s="2"/>
      <c r="E502" s="2"/>
      <c r="F502" s="2"/>
      <c r="H502" s="18"/>
      <c r="I502" s="18"/>
      <c r="J502" s="18"/>
    </row>
    <row r="503" spans="1:11" x14ac:dyDescent="0.2">
      <c r="A503" s="2"/>
      <c r="B503" s="2"/>
      <c r="C503" s="2"/>
      <c r="D503" s="2"/>
      <c r="E503" s="2"/>
      <c r="F503" s="2"/>
      <c r="H503" s="18"/>
      <c r="I503" s="18"/>
      <c r="J503" s="18"/>
    </row>
    <row r="504" spans="1:11" x14ac:dyDescent="0.2">
      <c r="A504" s="2"/>
      <c r="B504" s="2"/>
      <c r="C504" s="2"/>
      <c r="D504" s="2"/>
      <c r="E504" s="2"/>
      <c r="F504" s="2"/>
      <c r="H504" s="18"/>
      <c r="I504" s="18"/>
      <c r="J504" s="18"/>
      <c r="K504" s="18"/>
    </row>
    <row r="505" spans="1:11" x14ac:dyDescent="0.2">
      <c r="A505" s="2"/>
      <c r="B505" s="2"/>
      <c r="C505" s="2"/>
      <c r="D505" s="2"/>
      <c r="E505" s="2"/>
      <c r="F505" s="2"/>
      <c r="H505" s="18"/>
      <c r="I505" s="18"/>
      <c r="J505" s="18"/>
      <c r="K505" s="18"/>
    </row>
    <row r="506" spans="1:11" x14ac:dyDescent="0.2">
      <c r="A506" s="2"/>
      <c r="B506" s="2"/>
      <c r="C506" s="2"/>
      <c r="D506" s="2"/>
      <c r="E506" s="2"/>
      <c r="F506" s="2"/>
      <c r="H506" s="18"/>
      <c r="I506" s="18"/>
      <c r="J506" s="18"/>
      <c r="K506" s="18"/>
    </row>
    <row r="507" spans="1:11" x14ac:dyDescent="0.2">
      <c r="A507" s="2"/>
      <c r="B507" s="2"/>
      <c r="C507" s="2"/>
      <c r="D507" s="2"/>
      <c r="E507" s="2"/>
      <c r="F507" s="2"/>
      <c r="H507" s="18"/>
      <c r="I507" s="18"/>
      <c r="J507" s="18"/>
      <c r="K507" s="18"/>
    </row>
    <row r="508" spans="1:11" x14ac:dyDescent="0.2">
      <c r="A508" s="2"/>
      <c r="B508" s="2"/>
      <c r="C508" s="2"/>
      <c r="D508" s="2"/>
      <c r="E508" s="2"/>
      <c r="F508" s="2"/>
      <c r="H508" s="18"/>
      <c r="I508" s="18"/>
      <c r="J508" s="18"/>
    </row>
    <row r="509" spans="1:11" x14ac:dyDescent="0.2">
      <c r="A509" s="2"/>
      <c r="B509" s="2"/>
      <c r="C509" s="2"/>
      <c r="D509" s="2"/>
      <c r="E509" s="2"/>
      <c r="F509" s="2"/>
      <c r="H509" s="18"/>
      <c r="I509" s="18"/>
      <c r="J509" s="18"/>
    </row>
    <row r="510" spans="1:11" x14ac:dyDescent="0.2">
      <c r="A510" s="2"/>
      <c r="B510" s="2"/>
      <c r="C510" s="2"/>
      <c r="D510" s="2"/>
      <c r="E510" s="2"/>
      <c r="F510" s="2"/>
      <c r="H510" s="18"/>
      <c r="I510" s="18"/>
      <c r="J510" s="18"/>
    </row>
    <row r="511" spans="1:11" x14ac:dyDescent="0.2">
      <c r="A511" s="2"/>
      <c r="B511" s="2"/>
      <c r="C511" s="2"/>
      <c r="D511" s="2"/>
      <c r="E511" s="2"/>
      <c r="F511" s="2"/>
      <c r="H511" s="18"/>
      <c r="I511" s="18"/>
      <c r="J511" s="18"/>
    </row>
    <row r="512" spans="1:11" x14ac:dyDescent="0.2">
      <c r="A512" s="2"/>
      <c r="B512" s="2"/>
      <c r="C512" s="2"/>
      <c r="D512" s="2"/>
      <c r="E512" s="2"/>
      <c r="F512" s="2"/>
      <c r="H512" s="18"/>
      <c r="I512" s="18"/>
      <c r="J512" s="18"/>
      <c r="K512" s="18"/>
    </row>
    <row r="513" spans="1:11" x14ac:dyDescent="0.2">
      <c r="A513" s="2"/>
      <c r="B513" s="2"/>
      <c r="C513" s="2"/>
      <c r="D513" s="2"/>
      <c r="E513" s="2"/>
      <c r="F513" s="2"/>
      <c r="H513" s="18"/>
      <c r="I513" s="18"/>
      <c r="J513" s="18"/>
      <c r="K513" s="18"/>
    </row>
    <row r="514" spans="1:11" x14ac:dyDescent="0.2">
      <c r="A514" s="2"/>
      <c r="B514" s="2"/>
      <c r="C514" s="2"/>
      <c r="D514" s="2"/>
      <c r="E514" s="2"/>
      <c r="F514" s="2"/>
      <c r="H514" s="18"/>
      <c r="I514" s="18"/>
      <c r="J514" s="18"/>
      <c r="K514" s="18"/>
    </row>
    <row r="515" spans="1:11" x14ac:dyDescent="0.2">
      <c r="A515" s="2"/>
      <c r="B515" s="2"/>
      <c r="C515" s="2"/>
      <c r="D515" s="2"/>
      <c r="E515" s="2"/>
      <c r="F515" s="2"/>
      <c r="H515" s="18"/>
      <c r="I515" s="18"/>
      <c r="J515" s="18"/>
      <c r="K515" s="18"/>
    </row>
    <row r="516" spans="1:11" x14ac:dyDescent="0.2">
      <c r="A516" s="2"/>
      <c r="B516" s="2"/>
      <c r="C516" s="2"/>
      <c r="D516" s="2"/>
      <c r="E516" s="2"/>
      <c r="F516" s="2"/>
      <c r="H516" s="18"/>
      <c r="I516" s="18"/>
      <c r="J516" s="18"/>
      <c r="K516" s="18"/>
    </row>
    <row r="517" spans="1:11" x14ac:dyDescent="0.2">
      <c r="A517" s="2"/>
      <c r="B517" s="2"/>
      <c r="C517" s="2"/>
      <c r="D517" s="2"/>
      <c r="E517" s="2"/>
      <c r="F517" s="2"/>
      <c r="H517" s="18"/>
      <c r="I517" s="18"/>
      <c r="J517" s="18"/>
      <c r="K517" s="18"/>
    </row>
    <row r="518" spans="1:11" x14ac:dyDescent="0.2">
      <c r="A518" s="2"/>
      <c r="B518" s="2"/>
      <c r="C518" s="2"/>
      <c r="D518" s="2"/>
      <c r="E518" s="2"/>
      <c r="F518" s="2"/>
      <c r="H518" s="18"/>
      <c r="I518" s="18"/>
      <c r="J518" s="18"/>
      <c r="K518" s="18"/>
    </row>
    <row r="519" spans="1:11" x14ac:dyDescent="0.2">
      <c r="A519" s="2"/>
      <c r="B519" s="2"/>
      <c r="C519" s="2"/>
      <c r="D519" s="2"/>
      <c r="E519" s="2"/>
      <c r="F519" s="2"/>
      <c r="H519" s="18"/>
      <c r="I519" s="18"/>
      <c r="J519" s="18"/>
      <c r="K519" s="18"/>
    </row>
    <row r="520" spans="1:11" x14ac:dyDescent="0.2">
      <c r="A520" s="2"/>
      <c r="B520" s="2"/>
      <c r="C520" s="2"/>
      <c r="D520" s="2"/>
      <c r="E520" s="2"/>
      <c r="F520" s="2"/>
      <c r="H520" s="18"/>
      <c r="I520" s="18"/>
      <c r="J520" s="18"/>
      <c r="K520" s="18"/>
    </row>
    <row r="521" spans="1:11" x14ac:dyDescent="0.2">
      <c r="A521" s="2"/>
      <c r="B521" s="2"/>
      <c r="C521" s="2"/>
      <c r="D521" s="2"/>
      <c r="E521" s="2"/>
      <c r="F521" s="2"/>
      <c r="H521" s="18"/>
      <c r="I521" s="18"/>
      <c r="J521" s="18"/>
      <c r="K521" s="18"/>
    </row>
    <row r="522" spans="1:11" x14ac:dyDescent="0.2">
      <c r="A522" s="2"/>
      <c r="B522" s="2"/>
      <c r="C522" s="2"/>
      <c r="D522" s="2"/>
      <c r="E522" s="2"/>
      <c r="F522" s="2"/>
      <c r="H522" s="18"/>
      <c r="I522" s="18"/>
      <c r="J522" s="18"/>
      <c r="K522" s="18"/>
    </row>
    <row r="523" spans="1:11" x14ac:dyDescent="0.2">
      <c r="A523" s="2"/>
      <c r="B523" s="2"/>
      <c r="C523" s="2"/>
      <c r="D523" s="2"/>
      <c r="E523" s="2"/>
      <c r="F523" s="2"/>
      <c r="H523" s="18"/>
      <c r="I523" s="18"/>
      <c r="J523" s="18"/>
    </row>
    <row r="524" spans="1:11" x14ac:dyDescent="0.2">
      <c r="A524" s="2"/>
      <c r="B524" s="2"/>
      <c r="C524" s="2"/>
      <c r="D524" s="2"/>
      <c r="E524" s="2"/>
      <c r="F524" s="2"/>
      <c r="H524" s="18"/>
      <c r="I524" s="18"/>
      <c r="J524" s="18"/>
    </row>
    <row r="525" spans="1:11" x14ac:dyDescent="0.2">
      <c r="A525" s="2"/>
      <c r="B525" s="2"/>
      <c r="C525" s="2"/>
      <c r="D525" s="2"/>
      <c r="E525" s="2"/>
      <c r="F525" s="2"/>
      <c r="H525" s="18"/>
      <c r="I525" s="18"/>
      <c r="J525" s="18"/>
    </row>
    <row r="526" spans="1:11" x14ac:dyDescent="0.2">
      <c r="A526" s="2"/>
      <c r="B526" s="2"/>
      <c r="C526" s="2"/>
      <c r="D526" s="2"/>
      <c r="E526" s="2"/>
      <c r="F526" s="2"/>
      <c r="H526" s="18"/>
      <c r="I526" s="18"/>
      <c r="J526" s="18"/>
      <c r="K526" s="18"/>
    </row>
    <row r="527" spans="1:11" x14ac:dyDescent="0.2">
      <c r="A527" s="2"/>
      <c r="B527" s="2"/>
      <c r="C527" s="2"/>
      <c r="D527" s="2"/>
      <c r="E527" s="2"/>
      <c r="F527" s="2"/>
      <c r="H527" s="18"/>
      <c r="I527" s="18"/>
      <c r="J527" s="18"/>
      <c r="K527" s="18"/>
    </row>
    <row r="528" spans="1:11" x14ac:dyDescent="0.2">
      <c r="A528" s="2"/>
      <c r="B528" s="2"/>
      <c r="C528" s="2"/>
      <c r="D528" s="2"/>
      <c r="E528" s="2"/>
      <c r="F528" s="2"/>
      <c r="H528" s="18"/>
      <c r="I528" s="18"/>
      <c r="J528" s="18"/>
    </row>
    <row r="529" spans="1:13" x14ac:dyDescent="0.2">
      <c r="A529" s="2"/>
      <c r="B529" s="2"/>
      <c r="C529" s="2"/>
      <c r="D529" s="2"/>
      <c r="E529" s="2"/>
      <c r="F529" s="2"/>
      <c r="H529" s="18"/>
      <c r="I529" s="18"/>
      <c r="J529" s="18"/>
    </row>
    <row r="530" spans="1:13" x14ac:dyDescent="0.2">
      <c r="A530" s="2"/>
      <c r="B530" s="2"/>
      <c r="C530" s="2"/>
      <c r="D530" s="2"/>
      <c r="E530" s="2"/>
      <c r="F530" s="2"/>
      <c r="H530" s="18"/>
      <c r="I530" s="18"/>
      <c r="J530" s="18"/>
    </row>
    <row r="531" spans="1:13" x14ac:dyDescent="0.2">
      <c r="A531" s="2"/>
      <c r="B531" s="2"/>
      <c r="C531" s="2"/>
      <c r="D531" s="2"/>
      <c r="E531" s="2"/>
      <c r="F531" s="2"/>
      <c r="H531" s="18"/>
      <c r="I531" s="18"/>
      <c r="J531" s="18"/>
    </row>
    <row r="532" spans="1:13" x14ac:dyDescent="0.2">
      <c r="A532" s="2"/>
      <c r="B532" s="2"/>
      <c r="C532" s="2"/>
      <c r="D532" s="2"/>
      <c r="E532" s="2"/>
      <c r="F532" s="2"/>
      <c r="H532" s="18"/>
      <c r="I532" s="18"/>
      <c r="J532" s="18"/>
      <c r="K532" s="18"/>
    </row>
    <row r="533" spans="1:13" x14ac:dyDescent="0.2">
      <c r="A533" s="2"/>
      <c r="B533" s="2"/>
      <c r="C533" s="2"/>
      <c r="D533" s="2"/>
      <c r="E533" s="2"/>
      <c r="F533" s="2"/>
      <c r="H533" s="18"/>
      <c r="I533" s="18"/>
      <c r="J533" s="18"/>
      <c r="K533" s="18"/>
    </row>
    <row r="534" spans="1:13" x14ac:dyDescent="0.2">
      <c r="A534" s="2"/>
      <c r="B534" s="2"/>
      <c r="C534" s="2"/>
      <c r="D534" s="2"/>
      <c r="E534" s="2"/>
      <c r="F534" s="2"/>
      <c r="J534" s="18"/>
      <c r="M534" s="18"/>
    </row>
    <row r="535" spans="1:13" x14ac:dyDescent="0.2">
      <c r="A535" s="2"/>
      <c r="B535" s="2"/>
      <c r="C535" s="2"/>
      <c r="D535" s="2"/>
      <c r="E535" s="2"/>
      <c r="F535" s="2"/>
      <c r="H535" s="18"/>
      <c r="I535" s="18"/>
      <c r="J535" s="18"/>
      <c r="K535" s="18"/>
    </row>
    <row r="536" spans="1:13" x14ac:dyDescent="0.2">
      <c r="A536" s="2"/>
      <c r="B536" s="2"/>
      <c r="C536" s="2"/>
      <c r="D536" s="2"/>
      <c r="E536" s="2"/>
      <c r="F536" s="2"/>
      <c r="H536" s="18"/>
      <c r="I536" s="18"/>
      <c r="J536" s="18"/>
      <c r="K536" s="18"/>
    </row>
    <row r="537" spans="1:13" x14ac:dyDescent="0.2">
      <c r="A537" s="2"/>
      <c r="B537" s="2"/>
      <c r="C537" s="2"/>
      <c r="D537" s="2"/>
      <c r="E537" s="2"/>
      <c r="F537" s="2"/>
      <c r="H537" s="18"/>
      <c r="I537" s="18"/>
      <c r="J537" s="18"/>
    </row>
    <row r="538" spans="1:13" x14ac:dyDescent="0.2">
      <c r="A538" s="2"/>
      <c r="B538" s="2"/>
      <c r="C538" s="2"/>
      <c r="D538" s="2"/>
      <c r="E538" s="2"/>
      <c r="F538" s="2"/>
      <c r="H538" s="18"/>
      <c r="I538" s="18"/>
      <c r="J538" s="18"/>
    </row>
    <row r="539" spans="1:13" x14ac:dyDescent="0.2">
      <c r="A539" s="2"/>
      <c r="B539" s="2"/>
      <c r="C539" s="2"/>
      <c r="D539" s="2"/>
      <c r="E539" s="2"/>
      <c r="F539" s="2"/>
      <c r="H539" s="18"/>
      <c r="I539" s="18"/>
      <c r="J539" s="18"/>
    </row>
    <row r="540" spans="1:13" x14ac:dyDescent="0.2">
      <c r="A540" s="2"/>
      <c r="B540" s="2"/>
      <c r="C540" s="2"/>
      <c r="D540" s="2"/>
      <c r="E540" s="2"/>
      <c r="F540" s="2"/>
      <c r="H540" s="18"/>
      <c r="I540" s="18"/>
      <c r="J540" s="18"/>
    </row>
    <row r="541" spans="1:13" x14ac:dyDescent="0.2">
      <c r="H541" s="18"/>
      <c r="I541" s="18"/>
      <c r="J541" s="18"/>
      <c r="K541" s="18"/>
    </row>
    <row r="542" spans="1:13" x14ac:dyDescent="0.2">
      <c r="H542" s="18"/>
      <c r="I542" s="18"/>
      <c r="J542" s="18"/>
      <c r="K542" s="18"/>
    </row>
    <row r="543" spans="1:13" x14ac:dyDescent="0.2">
      <c r="H543" s="18"/>
      <c r="I543" s="18"/>
      <c r="J543" s="18"/>
      <c r="K543" s="18"/>
    </row>
    <row r="544" spans="1:13" x14ac:dyDescent="0.2">
      <c r="H544" s="18"/>
      <c r="I544" s="18"/>
      <c r="J544" s="18"/>
      <c r="K544" s="18"/>
    </row>
    <row r="545" spans="8:13" x14ac:dyDescent="0.2">
      <c r="J545" s="18"/>
      <c r="K545" s="18"/>
      <c r="L545" s="18"/>
      <c r="M545" s="18"/>
    </row>
    <row r="546" spans="8:13" x14ac:dyDescent="0.2">
      <c r="H546" s="18"/>
      <c r="I546" s="18"/>
      <c r="J546" s="18"/>
      <c r="K546" s="18"/>
    </row>
    <row r="547" spans="8:13" x14ac:dyDescent="0.2">
      <c r="H547" s="18"/>
      <c r="I547" s="18"/>
      <c r="J547" s="18"/>
      <c r="K547" s="18"/>
    </row>
    <row r="548" spans="8:13" x14ac:dyDescent="0.2">
      <c r="H548" s="18"/>
      <c r="I548" s="18"/>
      <c r="J548" s="18"/>
    </row>
    <row r="549" spans="8:13" x14ac:dyDescent="0.2">
      <c r="H549" s="18"/>
      <c r="I549" s="18"/>
      <c r="J549" s="18"/>
    </row>
    <row r="550" spans="8:13" x14ac:dyDescent="0.2">
      <c r="H550" s="18"/>
      <c r="I550" s="18"/>
      <c r="J550" s="18"/>
      <c r="K550" s="18"/>
      <c r="L550" s="18"/>
      <c r="M550" s="18"/>
    </row>
    <row r="551" spans="8:13" x14ac:dyDescent="0.2">
      <c r="H551" s="18"/>
      <c r="I551" s="18"/>
      <c r="J551" s="18"/>
    </row>
    <row r="552" spans="8:13" x14ac:dyDescent="0.2">
      <c r="H552" s="18"/>
      <c r="I552" s="18"/>
      <c r="J552" s="18"/>
    </row>
    <row r="553" spans="8:13" x14ac:dyDescent="0.2">
      <c r="H553" s="18"/>
      <c r="I553" s="18"/>
      <c r="J553" s="18"/>
    </row>
    <row r="554" spans="8:13" x14ac:dyDescent="0.2">
      <c r="H554" s="18"/>
      <c r="I554" s="18"/>
      <c r="J554" s="18"/>
    </row>
    <row r="555" spans="8:13" x14ac:dyDescent="0.2">
      <c r="H555" s="18"/>
      <c r="I555" s="18"/>
      <c r="J555" s="18"/>
    </row>
    <row r="556" spans="8:13" x14ac:dyDescent="0.2">
      <c r="H556" s="18"/>
      <c r="I556" s="18"/>
      <c r="J556" s="18"/>
    </row>
    <row r="557" spans="8:13" x14ac:dyDescent="0.2">
      <c r="H557" s="18"/>
      <c r="I557" s="18"/>
      <c r="J557" s="18"/>
      <c r="K557" s="18"/>
    </row>
    <row r="558" spans="8:13" x14ac:dyDescent="0.2">
      <c r="H558" s="18"/>
      <c r="I558" s="18"/>
      <c r="J558" s="18"/>
      <c r="K558" s="18"/>
    </row>
    <row r="559" spans="8:13" x14ac:dyDescent="0.2">
      <c r="H559" s="18"/>
      <c r="I559" s="18"/>
      <c r="J559" s="18"/>
      <c r="K559" s="18"/>
    </row>
    <row r="560" spans="8:13" x14ac:dyDescent="0.2">
      <c r="H560" s="18"/>
      <c r="I560" s="18"/>
      <c r="J560" s="18"/>
    </row>
    <row r="561" spans="8:10" x14ac:dyDescent="0.2">
      <c r="H561" s="18"/>
      <c r="I561" s="18"/>
      <c r="J561" s="18"/>
    </row>
    <row r="562" spans="8:10" x14ac:dyDescent="0.2">
      <c r="H562" s="18"/>
      <c r="I562" s="18"/>
      <c r="J562" s="18"/>
    </row>
    <row r="563" spans="8:10" x14ac:dyDescent="0.2">
      <c r="H563" s="18"/>
      <c r="I563" s="18"/>
      <c r="J563" s="18"/>
    </row>
    <row r="564" spans="8:10" x14ac:dyDescent="0.2">
      <c r="H564" s="18"/>
      <c r="I564" s="18"/>
      <c r="J564" s="18"/>
    </row>
    <row r="565" spans="8:10" x14ac:dyDescent="0.2">
      <c r="H565" s="18"/>
      <c r="I565" s="18"/>
      <c r="J565" s="18"/>
    </row>
    <row r="566" spans="8:10" x14ac:dyDescent="0.2">
      <c r="H566" s="18"/>
      <c r="I566" s="18"/>
      <c r="J566" s="18"/>
    </row>
    <row r="567" spans="8:10" x14ac:dyDescent="0.2">
      <c r="H567" s="18"/>
      <c r="I567" s="18"/>
      <c r="J567" s="18"/>
    </row>
    <row r="568" spans="8:10" x14ac:dyDescent="0.2">
      <c r="H568" s="18"/>
      <c r="I568" s="18"/>
      <c r="J568" s="18"/>
    </row>
    <row r="569" spans="8:10" x14ac:dyDescent="0.2">
      <c r="H569" s="18"/>
      <c r="I569" s="18"/>
      <c r="J569" s="18"/>
    </row>
    <row r="570" spans="8:10" x14ac:dyDescent="0.2">
      <c r="H570" s="18"/>
      <c r="I570" s="18"/>
      <c r="J570" s="18"/>
    </row>
    <row r="571" spans="8:10" x14ac:dyDescent="0.2">
      <c r="H571" s="18"/>
      <c r="I571" s="18"/>
      <c r="J571" s="18"/>
    </row>
    <row r="572" spans="8:10" x14ac:dyDescent="0.2">
      <c r="H572" s="18"/>
      <c r="I572" s="18"/>
      <c r="J572" s="18"/>
    </row>
    <row r="573" spans="8:10" x14ac:dyDescent="0.2">
      <c r="H573" s="18"/>
      <c r="I573" s="18"/>
      <c r="J573" s="18"/>
    </row>
    <row r="574" spans="8:10" x14ac:dyDescent="0.2">
      <c r="H574" s="18"/>
      <c r="I574" s="18"/>
      <c r="J574" s="18"/>
    </row>
    <row r="575" spans="8:10" x14ac:dyDescent="0.2">
      <c r="H575" s="18"/>
      <c r="I575" s="18"/>
      <c r="J575" s="18"/>
    </row>
    <row r="576" spans="8:10" x14ac:dyDescent="0.2">
      <c r="H576" s="18"/>
      <c r="I576" s="18"/>
      <c r="J576" s="18"/>
    </row>
    <row r="577" spans="8:13" x14ac:dyDescent="0.2">
      <c r="H577" s="18"/>
      <c r="I577" s="18"/>
      <c r="J577" s="18"/>
      <c r="K577" s="18"/>
      <c r="L577" s="18"/>
      <c r="M577" s="18"/>
    </row>
    <row r="578" spans="8:13" x14ac:dyDescent="0.2">
      <c r="H578" s="18"/>
      <c r="I578" s="18"/>
      <c r="J578" s="18"/>
      <c r="K578" s="18"/>
      <c r="L578" s="18"/>
      <c r="M578" s="18"/>
    </row>
    <row r="579" spans="8:13" x14ac:dyDescent="0.2">
      <c r="H579" s="18"/>
      <c r="I579" s="18"/>
      <c r="J579" s="18"/>
      <c r="K579" s="18"/>
    </row>
    <row r="581" spans="8:13" x14ac:dyDescent="0.2">
      <c r="H581" s="18"/>
      <c r="I581" s="18"/>
      <c r="J581" s="18"/>
    </row>
    <row r="582" spans="8:13" x14ac:dyDescent="0.2">
      <c r="H582" s="18"/>
      <c r="I582" s="18"/>
      <c r="J582" s="18"/>
    </row>
    <row r="583" spans="8:13" x14ac:dyDescent="0.2">
      <c r="H583" s="18"/>
      <c r="I583" s="18"/>
      <c r="J583" s="18"/>
    </row>
    <row r="584" spans="8:13" x14ac:dyDescent="0.2">
      <c r="H584" s="18"/>
      <c r="I584" s="18"/>
      <c r="J584" s="18"/>
    </row>
    <row r="586" spans="8:13" x14ac:dyDescent="0.2">
      <c r="J586" s="18"/>
      <c r="K586" s="18"/>
    </row>
    <row r="587" spans="8:13" x14ac:dyDescent="0.2">
      <c r="J587" s="18"/>
      <c r="K587" s="18"/>
    </row>
    <row r="588" spans="8:13" x14ac:dyDescent="0.2">
      <c r="J588" s="18"/>
      <c r="K588" s="18"/>
    </row>
    <row r="589" spans="8:13" x14ac:dyDescent="0.2">
      <c r="J589" s="18"/>
      <c r="K589" s="18"/>
    </row>
    <row r="590" spans="8:13" x14ac:dyDescent="0.2">
      <c r="J590" s="18"/>
      <c r="K590" s="18"/>
    </row>
    <row r="591" spans="8:13" x14ac:dyDescent="0.2">
      <c r="J591" s="18"/>
      <c r="K591" s="18"/>
    </row>
    <row r="592" spans="8:13" x14ac:dyDescent="0.2">
      <c r="H592" s="18"/>
      <c r="I592" s="18"/>
      <c r="J592" s="18"/>
    </row>
    <row r="593" spans="8:11" x14ac:dyDescent="0.2">
      <c r="H593" s="18"/>
      <c r="I593" s="18"/>
      <c r="J593" s="18"/>
    </row>
    <row r="594" spans="8:11" x14ac:dyDescent="0.2">
      <c r="J594" s="18"/>
      <c r="K594" s="18"/>
    </row>
    <row r="595" spans="8:11" x14ac:dyDescent="0.2">
      <c r="J595" s="18"/>
      <c r="K595" s="18"/>
    </row>
    <row r="596" spans="8:11" x14ac:dyDescent="0.2">
      <c r="J596" s="18"/>
      <c r="K596" s="18"/>
    </row>
    <row r="597" spans="8:11" x14ac:dyDescent="0.2">
      <c r="J597" s="18"/>
      <c r="K597" s="18"/>
    </row>
    <row r="598" spans="8:11" x14ac:dyDescent="0.2">
      <c r="J598" s="18"/>
      <c r="K598" s="18"/>
    </row>
    <row r="599" spans="8:11" x14ac:dyDescent="0.2">
      <c r="H599" s="18"/>
      <c r="I599" s="18"/>
      <c r="J599" s="18"/>
      <c r="K599" s="18"/>
    </row>
    <row r="600" spans="8:11" x14ac:dyDescent="0.2">
      <c r="H600" s="18"/>
      <c r="I600" s="18"/>
      <c r="J600" s="18"/>
    </row>
    <row r="601" spans="8:11" x14ac:dyDescent="0.2">
      <c r="H601" s="18"/>
      <c r="I601" s="18"/>
      <c r="J601" s="18"/>
      <c r="K601" s="18"/>
    </row>
    <row r="603" spans="8:11" x14ac:dyDescent="0.2">
      <c r="H603" s="18"/>
      <c r="I603" s="18"/>
      <c r="J603" s="18"/>
    </row>
    <row r="604" spans="8:11" x14ac:dyDescent="0.2">
      <c r="H604" s="18"/>
      <c r="I604" s="18"/>
      <c r="J604" s="18"/>
    </row>
    <row r="605" spans="8:11" x14ac:dyDescent="0.2">
      <c r="H605" s="18"/>
      <c r="I605" s="18"/>
      <c r="J605" s="18"/>
      <c r="K605" s="18"/>
    </row>
    <row r="606" spans="8:11" x14ac:dyDescent="0.2">
      <c r="H606" s="18"/>
      <c r="I606" s="18"/>
      <c r="J606" s="18"/>
    </row>
    <row r="607" spans="8:11" x14ac:dyDescent="0.2">
      <c r="H607" s="18"/>
      <c r="I607" s="18"/>
      <c r="J607" s="18"/>
      <c r="K607" s="18"/>
    </row>
    <row r="608" spans="8:11" x14ac:dyDescent="0.2">
      <c r="H608" s="18"/>
      <c r="I608" s="18"/>
      <c r="J608" s="18"/>
      <c r="K608" s="18"/>
    </row>
    <row r="609" spans="5:11" x14ac:dyDescent="0.2">
      <c r="J609" s="18"/>
      <c r="K609" s="18"/>
    </row>
    <row r="610" spans="5:11" x14ac:dyDescent="0.2">
      <c r="J610" s="18"/>
      <c r="K610" s="18"/>
    </row>
    <row r="611" spans="5:11" x14ac:dyDescent="0.2">
      <c r="J611" s="18"/>
      <c r="K611" s="18"/>
    </row>
    <row r="612" spans="5:11" x14ac:dyDescent="0.2">
      <c r="J612" s="18"/>
      <c r="K612" s="18"/>
    </row>
    <row r="613" spans="5:11" x14ac:dyDescent="0.2">
      <c r="J613" s="18"/>
      <c r="K613" s="18"/>
    </row>
    <row r="614" spans="5:11" x14ac:dyDescent="0.2">
      <c r="J614" s="18"/>
      <c r="K614" s="18"/>
    </row>
    <row r="615" spans="5:11" x14ac:dyDescent="0.2">
      <c r="H615" s="18"/>
      <c r="I615" s="18"/>
      <c r="J615" s="18"/>
      <c r="K615" s="18"/>
    </row>
    <row r="616" spans="5:11" x14ac:dyDescent="0.2">
      <c r="H616" s="18"/>
      <c r="I616" s="18"/>
      <c r="J616" s="18"/>
    </row>
    <row r="617" spans="5:11" x14ac:dyDescent="0.2">
      <c r="H617" s="18"/>
      <c r="I617" s="18"/>
      <c r="J617" s="18"/>
      <c r="K617" s="18"/>
    </row>
    <row r="619" spans="5:11" x14ac:dyDescent="0.2">
      <c r="J619" s="18"/>
      <c r="K619" s="18"/>
    </row>
    <row r="620" spans="5:11" x14ac:dyDescent="0.2">
      <c r="J620" s="18"/>
      <c r="K620" s="18"/>
    </row>
    <row r="621" spans="5:11" x14ac:dyDescent="0.2">
      <c r="J621" s="18"/>
      <c r="K621" s="18"/>
    </row>
    <row r="622" spans="5:11" x14ac:dyDescent="0.2">
      <c r="J622" s="18"/>
      <c r="K622" s="18"/>
    </row>
    <row r="623" spans="5:11" x14ac:dyDescent="0.2">
      <c r="E623" s="207"/>
      <c r="H623" s="18"/>
      <c r="I623" s="18"/>
      <c r="J623" s="18"/>
    </row>
    <row r="624" spans="5:11" x14ac:dyDescent="0.2">
      <c r="H624" s="18"/>
      <c r="I624" s="18"/>
      <c r="J624" s="18"/>
      <c r="K624" s="18"/>
    </row>
    <row r="626" spans="5:13" x14ac:dyDescent="0.2">
      <c r="J626" s="18"/>
      <c r="K626" s="18"/>
    </row>
    <row r="627" spans="5:13" x14ac:dyDescent="0.2">
      <c r="J627" s="18"/>
      <c r="K627" s="18"/>
    </row>
    <row r="628" spans="5:13" x14ac:dyDescent="0.2">
      <c r="H628" s="18"/>
      <c r="I628" s="18"/>
      <c r="J628" s="18"/>
    </row>
    <row r="629" spans="5:13" x14ac:dyDescent="0.2">
      <c r="H629" s="18"/>
      <c r="I629" s="18"/>
      <c r="J629" s="18"/>
    </row>
    <row r="630" spans="5:13" x14ac:dyDescent="0.2">
      <c r="H630" s="18"/>
      <c r="I630" s="18"/>
      <c r="J630" s="18"/>
      <c r="K630" s="18"/>
      <c r="L630" s="18"/>
      <c r="M630" s="18"/>
    </row>
    <row r="631" spans="5:13" x14ac:dyDescent="0.2">
      <c r="E631" s="207"/>
      <c r="H631" s="18"/>
      <c r="I631" s="18"/>
      <c r="J631" s="18"/>
      <c r="K631" s="18"/>
    </row>
    <row r="632" spans="5:13" x14ac:dyDescent="0.2">
      <c r="H632" s="18"/>
      <c r="I632" s="18"/>
      <c r="J632" s="18"/>
    </row>
    <row r="633" spans="5:13" x14ac:dyDescent="0.2">
      <c r="H633" s="18"/>
      <c r="I633" s="18"/>
      <c r="J633" s="18"/>
      <c r="K633" s="18"/>
      <c r="L633" s="18"/>
      <c r="M633" s="18"/>
    </row>
  </sheetData>
  <mergeCells count="58">
    <mergeCell ref="A372:C372"/>
    <mergeCell ref="A373:C373"/>
    <mergeCell ref="A374:C374"/>
    <mergeCell ref="A379:F379"/>
    <mergeCell ref="G379:J379"/>
    <mergeCell ref="A371:C371"/>
    <mergeCell ref="A319:C319"/>
    <mergeCell ref="A320:J320"/>
    <mergeCell ref="A349:C349"/>
    <mergeCell ref="A350:C350"/>
    <mergeCell ref="A351:C351"/>
    <mergeCell ref="A352:J352"/>
    <mergeCell ref="A366:C366"/>
    <mergeCell ref="A367:C367"/>
    <mergeCell ref="A368:C368"/>
    <mergeCell ref="A369:C369"/>
    <mergeCell ref="A370:C370"/>
    <mergeCell ref="A318:C318"/>
    <mergeCell ref="A259:C259"/>
    <mergeCell ref="A260:J260"/>
    <mergeCell ref="A277:C277"/>
    <mergeCell ref="A278:C278"/>
    <mergeCell ref="A279:C279"/>
    <mergeCell ref="A280:J280"/>
    <mergeCell ref="A303:C303"/>
    <mergeCell ref="A304:C304"/>
    <mergeCell ref="A305:C305"/>
    <mergeCell ref="A306:J306"/>
    <mergeCell ref="A317:C317"/>
    <mergeCell ref="A254:J254"/>
    <mergeCell ref="A83:J83"/>
    <mergeCell ref="A146:C146"/>
    <mergeCell ref="A147:J147"/>
    <mergeCell ref="A150:J150"/>
    <mergeCell ref="A243:C243"/>
    <mergeCell ref="A244:C244"/>
    <mergeCell ref="A245:C245"/>
    <mergeCell ref="A246:C246"/>
    <mergeCell ref="A247:C247"/>
    <mergeCell ref="A248:J248"/>
    <mergeCell ref="A253:C253"/>
    <mergeCell ref="A82:C82"/>
    <mergeCell ref="A15:J15"/>
    <mergeCell ref="A25:C25"/>
    <mergeCell ref="A26:J26"/>
    <mergeCell ref="A56:C56"/>
    <mergeCell ref="A57:F57"/>
    <mergeCell ref="A58:C58"/>
    <mergeCell ref="A59:F59"/>
    <mergeCell ref="A61:C61"/>
    <mergeCell ref="A62:J62"/>
    <mergeCell ref="A76:C76"/>
    <mergeCell ref="A77:J77"/>
    <mergeCell ref="A14:C14"/>
    <mergeCell ref="A2:J2"/>
    <mergeCell ref="A3:J3"/>
    <mergeCell ref="I5:J5"/>
    <mergeCell ref="A8:J8"/>
  </mergeCells>
  <phoneticPr fontId="23" type="noConversion"/>
  <pageMargins left="0.2" right="0.2" top="0.24" bottom="0.2" header="0.3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2020</vt:lpstr>
      <vt:lpstr>'initial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2020-02-18T10:13:24Z</cp:lastPrinted>
  <dcterms:created xsi:type="dcterms:W3CDTF">2019-11-25T11:32:08Z</dcterms:created>
  <dcterms:modified xsi:type="dcterms:W3CDTF">2020-02-18T10:13:27Z</dcterms:modified>
</cp:coreProperties>
</file>