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D3607CE6-6A54-4315-A997-D937D378946B}" xr6:coauthVersionLast="45" xr6:coauthVersionMax="45" xr10:uidLastSave="{00000000-0000-0000-0000-000000000000}"/>
  <bookViews>
    <workbookView xWindow="-120" yWindow="-120" windowWidth="29040" windowHeight="15840" xr2:uid="{E934D591-A278-4291-8842-BA12B2A22B19}"/>
  </bookViews>
  <sheets>
    <sheet name="decembrie 2020" sheetId="1" r:id="rId1"/>
  </sheets>
  <definedNames>
    <definedName name="_xlnm.Print_Area" localSheetId="0">'decembrie 2020'!$A$1:$L$496</definedName>
    <definedName name="_xlnm.Print_Titles" localSheetId="0">'decembrie 2020'!$7:$7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L13" i="1" s="1"/>
  <c r="I13" i="1"/>
  <c r="H15" i="1"/>
  <c r="H14" i="1" s="1"/>
  <c r="D16" i="1"/>
  <c r="D15" i="1" s="1"/>
  <c r="D14" i="1" s="1"/>
  <c r="E16" i="1"/>
  <c r="E15" i="1" s="1"/>
  <c r="E14" i="1" s="1"/>
  <c r="G16" i="1"/>
  <c r="G15" i="1" s="1"/>
  <c r="G14" i="1" s="1"/>
  <c r="H16" i="1"/>
  <c r="J16" i="1"/>
  <c r="J15" i="1" s="1"/>
  <c r="J14" i="1" s="1"/>
  <c r="K16" i="1"/>
  <c r="K15" i="1" s="1"/>
  <c r="K14" i="1" s="1"/>
  <c r="E18" i="1"/>
  <c r="K18" i="1"/>
  <c r="D19" i="1"/>
  <c r="E19" i="1"/>
  <c r="F19" i="1"/>
  <c r="G19" i="1"/>
  <c r="G18" i="1" s="1"/>
  <c r="H19" i="1"/>
  <c r="J19" i="1"/>
  <c r="J18" i="1" s="1"/>
  <c r="D20" i="1"/>
  <c r="E20" i="1"/>
  <c r="G20" i="1"/>
  <c r="H20" i="1"/>
  <c r="J20" i="1"/>
  <c r="K20" i="1"/>
  <c r="D22" i="1"/>
  <c r="E22" i="1"/>
  <c r="G22" i="1"/>
  <c r="H22" i="1"/>
  <c r="J22" i="1"/>
  <c r="K22" i="1"/>
  <c r="D23" i="1"/>
  <c r="E23" i="1"/>
  <c r="F23" i="1"/>
  <c r="G23" i="1"/>
  <c r="H23" i="1"/>
  <c r="J23" i="1"/>
  <c r="K23" i="1"/>
  <c r="D24" i="1"/>
  <c r="E24" i="1"/>
  <c r="G24" i="1"/>
  <c r="H24" i="1"/>
  <c r="J24" i="1"/>
  <c r="K24" i="1"/>
  <c r="D26" i="1"/>
  <c r="D25" i="1" s="1"/>
  <c r="H26" i="1"/>
  <c r="H25" i="1" s="1"/>
  <c r="D27" i="1"/>
  <c r="E27" i="1"/>
  <c r="E26" i="1" s="1"/>
  <c r="E25" i="1" s="1"/>
  <c r="G27" i="1"/>
  <c r="G26" i="1" s="1"/>
  <c r="G25" i="1" s="1"/>
  <c r="H27" i="1"/>
  <c r="I27" i="1"/>
  <c r="I26" i="1" s="1"/>
  <c r="I25" i="1" s="1"/>
  <c r="J27" i="1"/>
  <c r="J26" i="1" s="1"/>
  <c r="J25" i="1" s="1"/>
  <c r="I28" i="1"/>
  <c r="F28" i="1" s="1"/>
  <c r="L28" i="1" s="1"/>
  <c r="D30" i="1"/>
  <c r="D29" i="1" s="1"/>
  <c r="E30" i="1"/>
  <c r="E29" i="1" s="1"/>
  <c r="G30" i="1"/>
  <c r="G29" i="1" s="1"/>
  <c r="H30" i="1"/>
  <c r="H29" i="1" s="1"/>
  <c r="J30" i="1"/>
  <c r="K30" i="1"/>
  <c r="K29" i="1" s="1"/>
  <c r="D34" i="1"/>
  <c r="E34" i="1"/>
  <c r="E33" i="1" s="1"/>
  <c r="G34" i="1"/>
  <c r="H34" i="1"/>
  <c r="I34" i="1"/>
  <c r="I33" i="1" s="1"/>
  <c r="J34" i="1"/>
  <c r="K34" i="1"/>
  <c r="D35" i="1"/>
  <c r="E35" i="1"/>
  <c r="G35" i="1"/>
  <c r="G33" i="1" s="1"/>
  <c r="I35" i="1"/>
  <c r="J35" i="1"/>
  <c r="K35" i="1"/>
  <c r="K33" i="1" s="1"/>
  <c r="D37" i="1"/>
  <c r="E37" i="1"/>
  <c r="E36" i="1" s="1"/>
  <c r="G37" i="1"/>
  <c r="H37" i="1"/>
  <c r="I37" i="1"/>
  <c r="I36" i="1" s="1"/>
  <c r="J37" i="1"/>
  <c r="J36" i="1" s="1"/>
  <c r="K37" i="1"/>
  <c r="D38" i="1"/>
  <c r="D36" i="1" s="1"/>
  <c r="E38" i="1"/>
  <c r="G38" i="1"/>
  <c r="H38" i="1"/>
  <c r="I38" i="1"/>
  <c r="J38" i="1"/>
  <c r="K38" i="1"/>
  <c r="D39" i="1"/>
  <c r="E39" i="1"/>
  <c r="G39" i="1"/>
  <c r="H39" i="1"/>
  <c r="I39" i="1"/>
  <c r="J39" i="1"/>
  <c r="K39" i="1"/>
  <c r="D40" i="1"/>
  <c r="E40" i="1"/>
  <c r="G40" i="1"/>
  <c r="H40" i="1"/>
  <c r="I40" i="1"/>
  <c r="J40" i="1"/>
  <c r="K40" i="1"/>
  <c r="D41" i="1"/>
  <c r="G41" i="1"/>
  <c r="H41" i="1"/>
  <c r="I41" i="1"/>
  <c r="J41" i="1"/>
  <c r="K41" i="1"/>
  <c r="D44" i="1"/>
  <c r="E44" i="1"/>
  <c r="F44" i="1"/>
  <c r="G44" i="1"/>
  <c r="H44" i="1"/>
  <c r="J44" i="1"/>
  <c r="K44" i="1"/>
  <c r="D45" i="1"/>
  <c r="E45" i="1"/>
  <c r="G45" i="1"/>
  <c r="G43" i="1" s="1"/>
  <c r="H45" i="1"/>
  <c r="J45" i="1"/>
  <c r="K45" i="1"/>
  <c r="D46" i="1"/>
  <c r="E46" i="1"/>
  <c r="G46" i="1"/>
  <c r="H46" i="1"/>
  <c r="I46" i="1"/>
  <c r="J46" i="1"/>
  <c r="K46" i="1"/>
  <c r="D47" i="1"/>
  <c r="E47" i="1"/>
  <c r="G47" i="1"/>
  <c r="H47" i="1"/>
  <c r="J47" i="1"/>
  <c r="K47" i="1"/>
  <c r="D48" i="1"/>
  <c r="E48" i="1"/>
  <c r="F48" i="1"/>
  <c r="G48" i="1"/>
  <c r="H48" i="1"/>
  <c r="J48" i="1"/>
  <c r="K48" i="1"/>
  <c r="D49" i="1"/>
  <c r="E49" i="1"/>
  <c r="G49" i="1"/>
  <c r="H49" i="1"/>
  <c r="J49" i="1"/>
  <c r="K49" i="1"/>
  <c r="H50" i="1"/>
  <c r="D51" i="1"/>
  <c r="D50" i="1" s="1"/>
  <c r="E51" i="1"/>
  <c r="E50" i="1" s="1"/>
  <c r="G51" i="1"/>
  <c r="G50" i="1" s="1"/>
  <c r="H51" i="1"/>
  <c r="I51" i="1"/>
  <c r="I50" i="1" s="1"/>
  <c r="J51" i="1"/>
  <c r="J50" i="1" s="1"/>
  <c r="K51" i="1"/>
  <c r="K50" i="1" s="1"/>
  <c r="D53" i="1"/>
  <c r="E53" i="1"/>
  <c r="G53" i="1"/>
  <c r="H53" i="1"/>
  <c r="I53" i="1"/>
  <c r="I52" i="1" s="1"/>
  <c r="J53" i="1"/>
  <c r="K53" i="1"/>
  <c r="D54" i="1"/>
  <c r="D52" i="1" s="1"/>
  <c r="E54" i="1"/>
  <c r="G54" i="1"/>
  <c r="G52" i="1" s="1"/>
  <c r="H54" i="1"/>
  <c r="F54" i="1" s="1"/>
  <c r="L54" i="1" s="1"/>
  <c r="J54" i="1"/>
  <c r="I54" i="1" s="1"/>
  <c r="K54" i="1"/>
  <c r="K52" i="1" s="1"/>
  <c r="K56" i="1"/>
  <c r="K55" i="1" s="1"/>
  <c r="D57" i="1"/>
  <c r="E57" i="1"/>
  <c r="E56" i="1" s="1"/>
  <c r="G57" i="1"/>
  <c r="G56" i="1" s="1"/>
  <c r="G55" i="1" s="1"/>
  <c r="H57" i="1"/>
  <c r="I57" i="1"/>
  <c r="I56" i="1" s="1"/>
  <c r="J57" i="1"/>
  <c r="K57" i="1"/>
  <c r="D58" i="1"/>
  <c r="D56" i="1" s="1"/>
  <c r="E58" i="1"/>
  <c r="G58" i="1"/>
  <c r="H58" i="1"/>
  <c r="I58" i="1"/>
  <c r="J58" i="1"/>
  <c r="J56" i="1" s="1"/>
  <c r="K58" i="1"/>
  <c r="D59" i="1"/>
  <c r="E59" i="1"/>
  <c r="G59" i="1"/>
  <c r="H59" i="1"/>
  <c r="I59" i="1"/>
  <c r="J59" i="1"/>
  <c r="K59" i="1"/>
  <c r="D60" i="1"/>
  <c r="E60" i="1"/>
  <c r="F60" i="1"/>
  <c r="G60" i="1"/>
  <c r="H60" i="1"/>
  <c r="J60" i="1"/>
  <c r="K60" i="1"/>
  <c r="I61" i="1"/>
  <c r="G62" i="1"/>
  <c r="G61" i="1" s="1"/>
  <c r="D63" i="1"/>
  <c r="D62" i="1" s="1"/>
  <c r="D61" i="1" s="1"/>
  <c r="E63" i="1"/>
  <c r="E62" i="1" s="1"/>
  <c r="E61" i="1" s="1"/>
  <c r="G63" i="1"/>
  <c r="H63" i="1"/>
  <c r="H62" i="1" s="1"/>
  <c r="H61" i="1" s="1"/>
  <c r="I63" i="1"/>
  <c r="I62" i="1" s="1"/>
  <c r="J63" i="1"/>
  <c r="J62" i="1" s="1"/>
  <c r="J61" i="1" s="1"/>
  <c r="K63" i="1"/>
  <c r="K62" i="1" s="1"/>
  <c r="K61" i="1" s="1"/>
  <c r="D67" i="1"/>
  <c r="E67" i="1"/>
  <c r="F67" i="1"/>
  <c r="G67" i="1"/>
  <c r="H67" i="1"/>
  <c r="J67" i="1"/>
  <c r="K67" i="1"/>
  <c r="D68" i="1"/>
  <c r="E68" i="1"/>
  <c r="F68" i="1"/>
  <c r="G68" i="1"/>
  <c r="H68" i="1"/>
  <c r="J68" i="1"/>
  <c r="K68" i="1"/>
  <c r="D69" i="1"/>
  <c r="E69" i="1"/>
  <c r="G69" i="1"/>
  <c r="H69" i="1"/>
  <c r="I69" i="1"/>
  <c r="J69" i="1"/>
  <c r="K69" i="1"/>
  <c r="D70" i="1"/>
  <c r="H70" i="1"/>
  <c r="K70" i="1"/>
  <c r="D71" i="1"/>
  <c r="E71" i="1"/>
  <c r="E70" i="1" s="1"/>
  <c r="G71" i="1"/>
  <c r="G70" i="1" s="1"/>
  <c r="H71" i="1"/>
  <c r="I71" i="1"/>
  <c r="I70" i="1" s="1"/>
  <c r="J71" i="1"/>
  <c r="J70" i="1" s="1"/>
  <c r="K71" i="1"/>
  <c r="D72" i="1"/>
  <c r="E72" i="1"/>
  <c r="G72" i="1"/>
  <c r="H72" i="1"/>
  <c r="I72" i="1"/>
  <c r="J72" i="1"/>
  <c r="K72" i="1"/>
  <c r="G73" i="1"/>
  <c r="D74" i="1"/>
  <c r="D73" i="1" s="1"/>
  <c r="E74" i="1"/>
  <c r="E73" i="1" s="1"/>
  <c r="G74" i="1"/>
  <c r="H74" i="1"/>
  <c r="H73" i="1" s="1"/>
  <c r="I74" i="1"/>
  <c r="I73" i="1" s="1"/>
  <c r="J74" i="1"/>
  <c r="J73" i="1" s="1"/>
  <c r="K74" i="1"/>
  <c r="K73" i="1" s="1"/>
  <c r="D77" i="1"/>
  <c r="E77" i="1"/>
  <c r="F77" i="1"/>
  <c r="G77" i="1"/>
  <c r="H77" i="1"/>
  <c r="J77" i="1"/>
  <c r="K77" i="1"/>
  <c r="D78" i="1"/>
  <c r="E78" i="1"/>
  <c r="G78" i="1"/>
  <c r="H78" i="1"/>
  <c r="I78" i="1"/>
  <c r="J78" i="1"/>
  <c r="K78" i="1"/>
  <c r="D79" i="1"/>
  <c r="E79" i="1"/>
  <c r="F79" i="1"/>
  <c r="G79" i="1"/>
  <c r="H79" i="1"/>
  <c r="J79" i="1"/>
  <c r="K79" i="1"/>
  <c r="D80" i="1"/>
  <c r="E80" i="1"/>
  <c r="F80" i="1"/>
  <c r="G80" i="1"/>
  <c r="H80" i="1"/>
  <c r="J80" i="1"/>
  <c r="K80" i="1"/>
  <c r="D81" i="1"/>
  <c r="E81" i="1"/>
  <c r="F81" i="1"/>
  <c r="G81" i="1"/>
  <c r="H81" i="1"/>
  <c r="J81" i="1"/>
  <c r="K81" i="1"/>
  <c r="D82" i="1"/>
  <c r="E82" i="1"/>
  <c r="G82" i="1"/>
  <c r="H82" i="1"/>
  <c r="I82" i="1"/>
  <c r="J82" i="1"/>
  <c r="K82" i="1"/>
  <c r="D83" i="1"/>
  <c r="E83" i="1"/>
  <c r="G83" i="1"/>
  <c r="H83" i="1"/>
  <c r="I83" i="1"/>
  <c r="J83" i="1"/>
  <c r="K83" i="1"/>
  <c r="D85" i="1"/>
  <c r="E85" i="1"/>
  <c r="E84" i="1" s="1"/>
  <c r="G85" i="1"/>
  <c r="G84" i="1" s="1"/>
  <c r="H85" i="1"/>
  <c r="I85" i="1"/>
  <c r="I84" i="1" s="1"/>
  <c r="J85" i="1"/>
  <c r="K85" i="1"/>
  <c r="D86" i="1"/>
  <c r="D84" i="1" s="1"/>
  <c r="E86" i="1"/>
  <c r="G86" i="1"/>
  <c r="H86" i="1"/>
  <c r="H84" i="1" s="1"/>
  <c r="I86" i="1"/>
  <c r="J86" i="1"/>
  <c r="K86" i="1"/>
  <c r="D88" i="1"/>
  <c r="E88" i="1"/>
  <c r="G88" i="1"/>
  <c r="H88" i="1"/>
  <c r="I88" i="1"/>
  <c r="J88" i="1"/>
  <c r="K88" i="1"/>
  <c r="D89" i="1"/>
  <c r="E89" i="1"/>
  <c r="F89" i="1"/>
  <c r="G89" i="1"/>
  <c r="H89" i="1"/>
  <c r="J89" i="1"/>
  <c r="K89" i="1"/>
  <c r="D90" i="1"/>
  <c r="E90" i="1"/>
  <c r="F90" i="1"/>
  <c r="G90" i="1"/>
  <c r="H90" i="1"/>
  <c r="J90" i="1"/>
  <c r="K90" i="1"/>
  <c r="D91" i="1"/>
  <c r="E91" i="1"/>
  <c r="G91" i="1"/>
  <c r="H91" i="1"/>
  <c r="I91" i="1"/>
  <c r="J91" i="1"/>
  <c r="K91" i="1"/>
  <c r="D93" i="1"/>
  <c r="E93" i="1"/>
  <c r="F93" i="1"/>
  <c r="G93" i="1"/>
  <c r="H93" i="1"/>
  <c r="J93" i="1"/>
  <c r="K93" i="1"/>
  <c r="D94" i="1"/>
  <c r="E94" i="1"/>
  <c r="F94" i="1"/>
  <c r="G94" i="1"/>
  <c r="H94" i="1"/>
  <c r="J94" i="1"/>
  <c r="K94" i="1"/>
  <c r="D95" i="1"/>
  <c r="E95" i="1"/>
  <c r="G95" i="1"/>
  <c r="H95" i="1"/>
  <c r="I95" i="1"/>
  <c r="J95" i="1"/>
  <c r="K95" i="1"/>
  <c r="D96" i="1"/>
  <c r="E96" i="1"/>
  <c r="F96" i="1"/>
  <c r="G96" i="1"/>
  <c r="H96" i="1"/>
  <c r="J96" i="1"/>
  <c r="K96" i="1"/>
  <c r="D97" i="1"/>
  <c r="E97" i="1"/>
  <c r="F97" i="1"/>
  <c r="G97" i="1"/>
  <c r="H97" i="1"/>
  <c r="J97" i="1"/>
  <c r="K97" i="1"/>
  <c r="D98" i="1"/>
  <c r="E98" i="1"/>
  <c r="F98" i="1"/>
  <c r="G98" i="1"/>
  <c r="H98" i="1"/>
  <c r="J98" i="1"/>
  <c r="K98" i="1"/>
  <c r="D99" i="1"/>
  <c r="E99" i="1"/>
  <c r="G99" i="1"/>
  <c r="H99" i="1"/>
  <c r="I99" i="1"/>
  <c r="J99" i="1"/>
  <c r="K99" i="1"/>
  <c r="D101" i="1"/>
  <c r="D100" i="1" s="1"/>
  <c r="E101" i="1"/>
  <c r="E100" i="1" s="1"/>
  <c r="F101" i="1"/>
  <c r="F100" i="1" s="1"/>
  <c r="G101" i="1"/>
  <c r="G100" i="1" s="1"/>
  <c r="H101" i="1"/>
  <c r="H100" i="1" s="1"/>
  <c r="J101" i="1"/>
  <c r="J100" i="1" s="1"/>
  <c r="K101" i="1"/>
  <c r="K100" i="1" s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5" i="1"/>
  <c r="E105" i="1"/>
  <c r="E104" i="1" s="1"/>
  <c r="G105" i="1"/>
  <c r="G104" i="1" s="1"/>
  <c r="H105" i="1"/>
  <c r="I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F113" i="1"/>
  <c r="G113" i="1"/>
  <c r="H113" i="1"/>
  <c r="J113" i="1"/>
  <c r="K113" i="1"/>
  <c r="D114" i="1"/>
  <c r="E114" i="1"/>
  <c r="G114" i="1"/>
  <c r="H114" i="1"/>
  <c r="J114" i="1"/>
  <c r="K114" i="1"/>
  <c r="D115" i="1"/>
  <c r="G115" i="1"/>
  <c r="H115" i="1"/>
  <c r="J115" i="1"/>
  <c r="K115" i="1"/>
  <c r="D118" i="1"/>
  <c r="E118" i="1"/>
  <c r="G118" i="1"/>
  <c r="H118" i="1"/>
  <c r="J118" i="1"/>
  <c r="I118" i="1" s="1"/>
  <c r="K118" i="1"/>
  <c r="D119" i="1"/>
  <c r="E119" i="1"/>
  <c r="G119" i="1"/>
  <c r="H119" i="1"/>
  <c r="I119" i="1"/>
  <c r="J119" i="1"/>
  <c r="K119" i="1"/>
  <c r="D120" i="1"/>
  <c r="E120" i="1"/>
  <c r="G120" i="1"/>
  <c r="H120" i="1"/>
  <c r="J120" i="1"/>
  <c r="I120" i="1" s="1"/>
  <c r="F120" i="1" s="1"/>
  <c r="L120" i="1" s="1"/>
  <c r="K120" i="1"/>
  <c r="D121" i="1"/>
  <c r="E121" i="1"/>
  <c r="G121" i="1"/>
  <c r="H121" i="1"/>
  <c r="J121" i="1"/>
  <c r="I121" i="1" s="1"/>
  <c r="F121" i="1" s="1"/>
  <c r="L121" i="1" s="1"/>
  <c r="K121" i="1"/>
  <c r="D122" i="1"/>
  <c r="E122" i="1"/>
  <c r="G122" i="1"/>
  <c r="H122" i="1"/>
  <c r="J122" i="1"/>
  <c r="I122" i="1" s="1"/>
  <c r="K122" i="1"/>
  <c r="D123" i="1"/>
  <c r="E123" i="1"/>
  <c r="G123" i="1"/>
  <c r="H123" i="1"/>
  <c r="I123" i="1"/>
  <c r="F123" i="1" s="1"/>
  <c r="L123" i="1" s="1"/>
  <c r="J123" i="1"/>
  <c r="K123" i="1"/>
  <c r="D124" i="1"/>
  <c r="E124" i="1"/>
  <c r="F124" i="1"/>
  <c r="G124" i="1"/>
  <c r="H124" i="1"/>
  <c r="J124" i="1"/>
  <c r="K124" i="1"/>
  <c r="D125" i="1"/>
  <c r="E125" i="1"/>
  <c r="G125" i="1"/>
  <c r="H125" i="1"/>
  <c r="J125" i="1"/>
  <c r="I125" i="1" s="1"/>
  <c r="F125" i="1" s="1"/>
  <c r="L125" i="1" s="1"/>
  <c r="K125" i="1"/>
  <c r="D129" i="1"/>
  <c r="E129" i="1"/>
  <c r="F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G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K135" i="1" s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5" i="1"/>
  <c r="E145" i="1"/>
  <c r="G145" i="1"/>
  <c r="H145" i="1"/>
  <c r="H144" i="1" s="1"/>
  <c r="J145" i="1"/>
  <c r="J144" i="1" s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50" i="1"/>
  <c r="E150" i="1"/>
  <c r="F150" i="1"/>
  <c r="G150" i="1"/>
  <c r="H150" i="1"/>
  <c r="J150" i="1"/>
  <c r="K150" i="1"/>
  <c r="D151" i="1"/>
  <c r="E151" i="1"/>
  <c r="F151" i="1"/>
  <c r="G151" i="1"/>
  <c r="G149" i="1" s="1"/>
  <c r="H151" i="1"/>
  <c r="J151" i="1"/>
  <c r="K151" i="1"/>
  <c r="K149" i="1" s="1"/>
  <c r="D152" i="1"/>
  <c r="E152" i="1"/>
  <c r="F152" i="1"/>
  <c r="F149" i="1" s="1"/>
  <c r="G152" i="1"/>
  <c r="H152" i="1"/>
  <c r="J152" i="1"/>
  <c r="K152" i="1"/>
  <c r="D153" i="1"/>
  <c r="E153" i="1"/>
  <c r="F153" i="1"/>
  <c r="G153" i="1"/>
  <c r="H153" i="1"/>
  <c r="J153" i="1"/>
  <c r="K153" i="1"/>
  <c r="D154" i="1"/>
  <c r="E154" i="1"/>
  <c r="F154" i="1"/>
  <c r="G154" i="1"/>
  <c r="H154" i="1"/>
  <c r="J154" i="1"/>
  <c r="K154" i="1"/>
  <c r="D155" i="1"/>
  <c r="E155" i="1"/>
  <c r="F155" i="1"/>
  <c r="G155" i="1"/>
  <c r="H155" i="1"/>
  <c r="J155" i="1"/>
  <c r="K155" i="1"/>
  <c r="D156" i="1"/>
  <c r="E156" i="1"/>
  <c r="F156" i="1"/>
  <c r="G156" i="1"/>
  <c r="H156" i="1"/>
  <c r="J156" i="1"/>
  <c r="K156" i="1"/>
  <c r="D157" i="1"/>
  <c r="E157" i="1"/>
  <c r="F157" i="1"/>
  <c r="G157" i="1"/>
  <c r="H157" i="1"/>
  <c r="J157" i="1"/>
  <c r="K157" i="1"/>
  <c r="D158" i="1"/>
  <c r="E158" i="1"/>
  <c r="F158" i="1"/>
  <c r="G158" i="1"/>
  <c r="H158" i="1"/>
  <c r="J158" i="1"/>
  <c r="K158" i="1"/>
  <c r="D159" i="1"/>
  <c r="E159" i="1"/>
  <c r="F159" i="1"/>
  <c r="G159" i="1"/>
  <c r="H159" i="1"/>
  <c r="J159" i="1"/>
  <c r="K159" i="1"/>
  <c r="D160" i="1"/>
  <c r="E160" i="1"/>
  <c r="G160" i="1"/>
  <c r="H160" i="1"/>
  <c r="I160" i="1"/>
  <c r="J160" i="1"/>
  <c r="K160" i="1"/>
  <c r="D161" i="1"/>
  <c r="E161" i="1"/>
  <c r="F161" i="1"/>
  <c r="G161" i="1"/>
  <c r="H161" i="1"/>
  <c r="J161" i="1"/>
  <c r="K161" i="1"/>
  <c r="D162" i="1"/>
  <c r="E162" i="1"/>
  <c r="F162" i="1"/>
  <c r="G162" i="1"/>
  <c r="H162" i="1"/>
  <c r="J162" i="1"/>
  <c r="K162" i="1"/>
  <c r="D163" i="1"/>
  <c r="E163" i="1"/>
  <c r="F163" i="1"/>
  <c r="G163" i="1"/>
  <c r="H163" i="1"/>
  <c r="J163" i="1"/>
  <c r="K163" i="1"/>
  <c r="D164" i="1"/>
  <c r="E164" i="1"/>
  <c r="F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F169" i="1"/>
  <c r="G169" i="1"/>
  <c r="H169" i="1"/>
  <c r="J169" i="1"/>
  <c r="K169" i="1"/>
  <c r="D170" i="1"/>
  <c r="E170" i="1"/>
  <c r="G170" i="1"/>
  <c r="H170" i="1"/>
  <c r="J170" i="1"/>
  <c r="K170" i="1"/>
  <c r="A171" i="1"/>
  <c r="C171" i="1"/>
  <c r="D171" i="1"/>
  <c r="E171" i="1"/>
  <c r="G171" i="1"/>
  <c r="H171" i="1"/>
  <c r="J171" i="1"/>
  <c r="K171" i="1"/>
  <c r="D173" i="1"/>
  <c r="D172" i="1" s="1"/>
  <c r="E173" i="1"/>
  <c r="F173" i="1"/>
  <c r="G173" i="1"/>
  <c r="H173" i="1"/>
  <c r="J173" i="1"/>
  <c r="K173" i="1"/>
  <c r="D174" i="1"/>
  <c r="E174" i="1"/>
  <c r="F174" i="1"/>
  <c r="G174" i="1"/>
  <c r="H174" i="1"/>
  <c r="J174" i="1"/>
  <c r="K174" i="1"/>
  <c r="D175" i="1"/>
  <c r="E175" i="1"/>
  <c r="F175" i="1"/>
  <c r="G175" i="1"/>
  <c r="H175" i="1"/>
  <c r="J175" i="1"/>
  <c r="K175" i="1"/>
  <c r="D176" i="1"/>
  <c r="E176" i="1"/>
  <c r="F176" i="1"/>
  <c r="G176" i="1"/>
  <c r="H176" i="1"/>
  <c r="J176" i="1"/>
  <c r="K176" i="1"/>
  <c r="D177" i="1"/>
  <c r="E177" i="1"/>
  <c r="F177" i="1"/>
  <c r="G177" i="1"/>
  <c r="H177" i="1"/>
  <c r="J177" i="1"/>
  <c r="K177" i="1"/>
  <c r="D178" i="1"/>
  <c r="E178" i="1"/>
  <c r="G178" i="1"/>
  <c r="H178" i="1"/>
  <c r="J178" i="1"/>
  <c r="K178" i="1"/>
  <c r="L178" i="1"/>
  <c r="D179" i="1"/>
  <c r="E179" i="1"/>
  <c r="G179" i="1"/>
  <c r="H179" i="1"/>
  <c r="I179" i="1"/>
  <c r="J179" i="1"/>
  <c r="K179" i="1"/>
  <c r="D180" i="1"/>
  <c r="E180" i="1"/>
  <c r="F180" i="1"/>
  <c r="G180" i="1"/>
  <c r="H180" i="1"/>
  <c r="J180" i="1"/>
  <c r="K180" i="1"/>
  <c r="D183" i="1"/>
  <c r="E183" i="1"/>
  <c r="F183" i="1"/>
  <c r="G183" i="1"/>
  <c r="H183" i="1"/>
  <c r="J183" i="1"/>
  <c r="K183" i="1"/>
  <c r="D184" i="1"/>
  <c r="E184" i="1"/>
  <c r="F184" i="1"/>
  <c r="G184" i="1"/>
  <c r="H184" i="1"/>
  <c r="J184" i="1"/>
  <c r="K184" i="1"/>
  <c r="D185" i="1"/>
  <c r="E185" i="1"/>
  <c r="F185" i="1"/>
  <c r="G185" i="1"/>
  <c r="H185" i="1"/>
  <c r="J185" i="1"/>
  <c r="K185" i="1"/>
  <c r="D187" i="1"/>
  <c r="E187" i="1"/>
  <c r="F187" i="1"/>
  <c r="G187" i="1"/>
  <c r="H187" i="1"/>
  <c r="J187" i="1"/>
  <c r="K187" i="1"/>
  <c r="D188" i="1"/>
  <c r="F188" i="1"/>
  <c r="G188" i="1"/>
  <c r="H188" i="1"/>
  <c r="J188" i="1"/>
  <c r="K188" i="1"/>
  <c r="D189" i="1"/>
  <c r="E189" i="1"/>
  <c r="F189" i="1"/>
  <c r="G189" i="1"/>
  <c r="H189" i="1"/>
  <c r="J189" i="1"/>
  <c r="K189" i="1"/>
  <c r="D190" i="1"/>
  <c r="E190" i="1"/>
  <c r="D191" i="1"/>
  <c r="E191" i="1"/>
  <c r="G191" i="1"/>
  <c r="H191" i="1"/>
  <c r="J191" i="1"/>
  <c r="I191" i="1" s="1"/>
  <c r="F191" i="1" s="1"/>
  <c r="L191" i="1" s="1"/>
  <c r="K191" i="1"/>
  <c r="D192" i="1"/>
  <c r="E192" i="1"/>
  <c r="G192" i="1"/>
  <c r="H192" i="1"/>
  <c r="F192" i="1" s="1"/>
  <c r="L192" i="1" s="1"/>
  <c r="I192" i="1"/>
  <c r="J192" i="1"/>
  <c r="K192" i="1"/>
  <c r="D193" i="1"/>
  <c r="E193" i="1"/>
  <c r="G193" i="1"/>
  <c r="H193" i="1"/>
  <c r="J193" i="1"/>
  <c r="I193" i="1" s="1"/>
  <c r="F193" i="1" s="1"/>
  <c r="L193" i="1" s="1"/>
  <c r="K193" i="1"/>
  <c r="D194" i="1"/>
  <c r="E194" i="1"/>
  <c r="D195" i="1"/>
  <c r="E195" i="1"/>
  <c r="G195" i="1"/>
  <c r="H195" i="1"/>
  <c r="J195" i="1"/>
  <c r="I195" i="1" s="1"/>
  <c r="K195" i="1"/>
  <c r="D196" i="1"/>
  <c r="E196" i="1"/>
  <c r="G196" i="1"/>
  <c r="H196" i="1"/>
  <c r="J196" i="1"/>
  <c r="I196" i="1" s="1"/>
  <c r="K196" i="1"/>
  <c r="D197" i="1"/>
  <c r="E197" i="1"/>
  <c r="G197" i="1"/>
  <c r="H197" i="1"/>
  <c r="J197" i="1"/>
  <c r="I197" i="1" s="1"/>
  <c r="K197" i="1"/>
  <c r="D198" i="1"/>
  <c r="E198" i="1"/>
  <c r="D199" i="1"/>
  <c r="E199" i="1"/>
  <c r="G199" i="1"/>
  <c r="H199" i="1"/>
  <c r="F199" i="1" s="1"/>
  <c r="J199" i="1"/>
  <c r="I199" i="1" s="1"/>
  <c r="K199" i="1"/>
  <c r="D200" i="1"/>
  <c r="E200" i="1"/>
  <c r="G200" i="1"/>
  <c r="H200" i="1"/>
  <c r="F200" i="1" s="1"/>
  <c r="L200" i="1" s="1"/>
  <c r="I200" i="1"/>
  <c r="J200" i="1"/>
  <c r="K200" i="1"/>
  <c r="D201" i="1"/>
  <c r="E201" i="1"/>
  <c r="G201" i="1"/>
  <c r="H201" i="1"/>
  <c r="I201" i="1"/>
  <c r="F201" i="1" s="1"/>
  <c r="L201" i="1" s="1"/>
  <c r="J201" i="1"/>
  <c r="K201" i="1"/>
  <c r="D202" i="1"/>
  <c r="E202" i="1"/>
  <c r="D203" i="1"/>
  <c r="E203" i="1"/>
  <c r="G203" i="1"/>
  <c r="H203" i="1"/>
  <c r="F203" i="1" s="1"/>
  <c r="L203" i="1" s="1"/>
  <c r="I203" i="1"/>
  <c r="J203" i="1"/>
  <c r="K203" i="1"/>
  <c r="D204" i="1"/>
  <c r="E204" i="1"/>
  <c r="G204" i="1"/>
  <c r="H204" i="1"/>
  <c r="I204" i="1"/>
  <c r="F204" i="1" s="1"/>
  <c r="L204" i="1" s="1"/>
  <c r="J204" i="1"/>
  <c r="K204" i="1"/>
  <c r="D205" i="1"/>
  <c r="E205" i="1"/>
  <c r="G205" i="1"/>
  <c r="H205" i="1"/>
  <c r="F205" i="1" s="1"/>
  <c r="L205" i="1" s="1"/>
  <c r="J205" i="1"/>
  <c r="I205" i="1" s="1"/>
  <c r="K205" i="1"/>
  <c r="D207" i="1"/>
  <c r="E207" i="1"/>
  <c r="F207" i="1"/>
  <c r="G207" i="1"/>
  <c r="H207" i="1"/>
  <c r="J207" i="1"/>
  <c r="K207" i="1"/>
  <c r="D208" i="1"/>
  <c r="E208" i="1"/>
  <c r="F208" i="1"/>
  <c r="G208" i="1"/>
  <c r="H208" i="1"/>
  <c r="J208" i="1"/>
  <c r="K208" i="1"/>
  <c r="D209" i="1"/>
  <c r="E209" i="1"/>
  <c r="F209" i="1"/>
  <c r="G209" i="1"/>
  <c r="H209" i="1"/>
  <c r="J209" i="1"/>
  <c r="K209" i="1"/>
  <c r="D210" i="1"/>
  <c r="E210" i="1"/>
  <c r="D211" i="1"/>
  <c r="E211" i="1"/>
  <c r="F211" i="1"/>
  <c r="G211" i="1"/>
  <c r="H211" i="1"/>
  <c r="I211" i="1"/>
  <c r="J211" i="1"/>
  <c r="K211" i="1"/>
  <c r="L211" i="1"/>
  <c r="D212" i="1"/>
  <c r="E212" i="1"/>
  <c r="G212" i="1"/>
  <c r="H212" i="1"/>
  <c r="J212" i="1"/>
  <c r="I212" i="1" s="1"/>
  <c r="K212" i="1"/>
  <c r="D213" i="1"/>
  <c r="E213" i="1"/>
  <c r="G213" i="1"/>
  <c r="H213" i="1"/>
  <c r="I213" i="1"/>
  <c r="F213" i="1" s="1"/>
  <c r="L213" i="1" s="1"/>
  <c r="J213" i="1"/>
  <c r="K213" i="1"/>
  <c r="D214" i="1"/>
  <c r="E214" i="1"/>
  <c r="J214" i="1"/>
  <c r="D215" i="1"/>
  <c r="E215" i="1"/>
  <c r="G215" i="1"/>
  <c r="H215" i="1"/>
  <c r="J215" i="1"/>
  <c r="I215" i="1" s="1"/>
  <c r="K215" i="1"/>
  <c r="D216" i="1"/>
  <c r="E216" i="1"/>
  <c r="G216" i="1"/>
  <c r="H216" i="1"/>
  <c r="F216" i="1" s="1"/>
  <c r="J216" i="1"/>
  <c r="I216" i="1" s="1"/>
  <c r="K216" i="1"/>
  <c r="D217" i="1"/>
  <c r="E217" i="1"/>
  <c r="G217" i="1"/>
  <c r="H217" i="1"/>
  <c r="J217" i="1"/>
  <c r="I217" i="1" s="1"/>
  <c r="K217" i="1"/>
  <c r="D218" i="1"/>
  <c r="E218" i="1"/>
  <c r="D219" i="1"/>
  <c r="E219" i="1"/>
  <c r="G219" i="1"/>
  <c r="H219" i="1"/>
  <c r="I219" i="1"/>
  <c r="J219" i="1"/>
  <c r="K219" i="1"/>
  <c r="D220" i="1"/>
  <c r="E220" i="1"/>
  <c r="F220" i="1"/>
  <c r="G220" i="1"/>
  <c r="H220" i="1"/>
  <c r="I220" i="1"/>
  <c r="J220" i="1"/>
  <c r="K220" i="1"/>
  <c r="L220" i="1"/>
  <c r="D221" i="1"/>
  <c r="E221" i="1"/>
  <c r="G221" i="1"/>
  <c r="H221" i="1"/>
  <c r="J221" i="1"/>
  <c r="I221" i="1" s="1"/>
  <c r="F221" i="1" s="1"/>
  <c r="L221" i="1" s="1"/>
  <c r="K221" i="1"/>
  <c r="D222" i="1"/>
  <c r="E222" i="1"/>
  <c r="H222" i="1"/>
  <c r="D223" i="1"/>
  <c r="E223" i="1"/>
  <c r="G223" i="1"/>
  <c r="H223" i="1"/>
  <c r="F223" i="1" s="1"/>
  <c r="L223" i="1" s="1"/>
  <c r="I223" i="1"/>
  <c r="J223" i="1"/>
  <c r="K223" i="1"/>
  <c r="D224" i="1"/>
  <c r="E224" i="1"/>
  <c r="G224" i="1"/>
  <c r="H224" i="1"/>
  <c r="J224" i="1"/>
  <c r="I224" i="1" s="1"/>
  <c r="F224" i="1" s="1"/>
  <c r="L224" i="1" s="1"/>
  <c r="K224" i="1"/>
  <c r="D225" i="1"/>
  <c r="E225" i="1"/>
  <c r="G225" i="1"/>
  <c r="H225" i="1"/>
  <c r="F225" i="1" s="1"/>
  <c r="L225" i="1" s="1"/>
  <c r="I225" i="1"/>
  <c r="J225" i="1"/>
  <c r="K225" i="1"/>
  <c r="D228" i="1"/>
  <c r="E228" i="1"/>
  <c r="E227" i="1" s="1"/>
  <c r="G228" i="1"/>
  <c r="H228" i="1"/>
  <c r="J228" i="1"/>
  <c r="K228" i="1"/>
  <c r="D229" i="1"/>
  <c r="E229" i="1"/>
  <c r="G229" i="1"/>
  <c r="H229" i="1"/>
  <c r="J229" i="1"/>
  <c r="J227" i="1" s="1"/>
  <c r="K229" i="1"/>
  <c r="D230" i="1"/>
  <c r="E230" i="1"/>
  <c r="G230" i="1"/>
  <c r="H230" i="1"/>
  <c r="J230" i="1"/>
  <c r="K230" i="1"/>
  <c r="D232" i="1"/>
  <c r="E232" i="1"/>
  <c r="G232" i="1"/>
  <c r="H232" i="1"/>
  <c r="J232" i="1"/>
  <c r="J231" i="1" s="1"/>
  <c r="K232" i="1"/>
  <c r="D233" i="1"/>
  <c r="E233" i="1"/>
  <c r="G233" i="1"/>
  <c r="H233" i="1"/>
  <c r="J233" i="1"/>
  <c r="K233" i="1"/>
  <c r="K231" i="1" s="1"/>
  <c r="D234" i="1"/>
  <c r="E234" i="1"/>
  <c r="I234" i="1"/>
  <c r="F234" i="1" s="1"/>
  <c r="L234" i="1" s="1"/>
  <c r="J234" i="1"/>
  <c r="E252" i="1"/>
  <c r="G252" i="1"/>
  <c r="D253" i="1"/>
  <c r="D252" i="1" s="1"/>
  <c r="E253" i="1"/>
  <c r="G253" i="1"/>
  <c r="H253" i="1"/>
  <c r="H252" i="1" s="1"/>
  <c r="J253" i="1"/>
  <c r="J252" i="1" s="1"/>
  <c r="K253" i="1"/>
  <c r="K252" i="1" s="1"/>
  <c r="F254" i="1"/>
  <c r="I254" i="1"/>
  <c r="D256" i="1"/>
  <c r="D255" i="1" s="1"/>
  <c r="E256" i="1"/>
  <c r="G256" i="1"/>
  <c r="H256" i="1"/>
  <c r="J256" i="1"/>
  <c r="K256" i="1"/>
  <c r="I257" i="1"/>
  <c r="I19" i="1" s="1"/>
  <c r="L257" i="1"/>
  <c r="L19" i="1" s="1"/>
  <c r="I258" i="1"/>
  <c r="I20" i="1" s="1"/>
  <c r="D259" i="1"/>
  <c r="E259" i="1"/>
  <c r="G259" i="1"/>
  <c r="H259" i="1"/>
  <c r="J259" i="1"/>
  <c r="K259" i="1"/>
  <c r="F260" i="1"/>
  <c r="L260" i="1" s="1"/>
  <c r="I260" i="1"/>
  <c r="I22" i="1" s="1"/>
  <c r="I261" i="1"/>
  <c r="I23" i="1" s="1"/>
  <c r="L261" i="1"/>
  <c r="L23" i="1" s="1"/>
  <c r="I262" i="1"/>
  <c r="D263" i="1"/>
  <c r="E263" i="1"/>
  <c r="D264" i="1"/>
  <c r="E264" i="1"/>
  <c r="G264" i="1"/>
  <c r="G263" i="1" s="1"/>
  <c r="H264" i="1"/>
  <c r="H263" i="1" s="1"/>
  <c r="I264" i="1"/>
  <c r="I263" i="1" s="1"/>
  <c r="J264" i="1"/>
  <c r="J263" i="1" s="1"/>
  <c r="F265" i="1"/>
  <c r="I266" i="1"/>
  <c r="D267" i="1"/>
  <c r="D266" i="1" s="1"/>
  <c r="E267" i="1"/>
  <c r="E266" i="1" s="1"/>
  <c r="F267" i="1"/>
  <c r="G267" i="1"/>
  <c r="G266" i="1" s="1"/>
  <c r="H267" i="1"/>
  <c r="J267" i="1"/>
  <c r="K267" i="1"/>
  <c r="K266" i="1" s="1"/>
  <c r="I268" i="1"/>
  <c r="I267" i="1" s="1"/>
  <c r="L268" i="1"/>
  <c r="L267" i="1" s="1"/>
  <c r="D271" i="1"/>
  <c r="E271" i="1"/>
  <c r="G271" i="1"/>
  <c r="G270" i="1" s="1"/>
  <c r="G269" i="1" s="1"/>
  <c r="I271" i="1"/>
  <c r="I270" i="1" s="1"/>
  <c r="I269" i="1" s="1"/>
  <c r="J271" i="1"/>
  <c r="J270" i="1" s="1"/>
  <c r="J269" i="1" s="1"/>
  <c r="K271" i="1"/>
  <c r="F272" i="1"/>
  <c r="F273" i="1"/>
  <c r="H273" i="1"/>
  <c r="H35" i="1" s="1"/>
  <c r="D274" i="1"/>
  <c r="D270" i="1" s="1"/>
  <c r="D269" i="1" s="1"/>
  <c r="E274" i="1"/>
  <c r="G274" i="1"/>
  <c r="H274" i="1"/>
  <c r="I274" i="1"/>
  <c r="J274" i="1"/>
  <c r="K274" i="1"/>
  <c r="F275" i="1"/>
  <c r="F276" i="1"/>
  <c r="F277" i="1"/>
  <c r="F39" i="1" s="1"/>
  <c r="F278" i="1"/>
  <c r="E279" i="1"/>
  <c r="E41" i="1" s="1"/>
  <c r="F279" i="1"/>
  <c r="D281" i="1"/>
  <c r="E281" i="1"/>
  <c r="G281" i="1"/>
  <c r="H281" i="1"/>
  <c r="J281" i="1"/>
  <c r="K281" i="1"/>
  <c r="I282" i="1"/>
  <c r="L282" i="1"/>
  <c r="I283" i="1"/>
  <c r="F283" i="1" s="1"/>
  <c r="F45" i="1" s="1"/>
  <c r="L283" i="1"/>
  <c r="L45" i="1" s="1"/>
  <c r="F284" i="1"/>
  <c r="I285" i="1"/>
  <c r="I47" i="1" s="1"/>
  <c r="F286" i="1"/>
  <c r="I286" i="1"/>
  <c r="I49" i="1" s="1"/>
  <c r="D287" i="1"/>
  <c r="E287" i="1"/>
  <c r="G287" i="1"/>
  <c r="H287" i="1"/>
  <c r="I287" i="1"/>
  <c r="J287" i="1"/>
  <c r="K287" i="1"/>
  <c r="F288" i="1"/>
  <c r="F51" i="1" s="1"/>
  <c r="L288" i="1"/>
  <c r="L287" i="1" s="1"/>
  <c r="D289" i="1"/>
  <c r="E289" i="1"/>
  <c r="G289" i="1"/>
  <c r="H289" i="1"/>
  <c r="J289" i="1"/>
  <c r="F290" i="1"/>
  <c r="F53" i="1" s="1"/>
  <c r="I291" i="1"/>
  <c r="I289" i="1" s="1"/>
  <c r="L291" i="1"/>
  <c r="D292" i="1"/>
  <c r="J292" i="1"/>
  <c r="D293" i="1"/>
  <c r="E293" i="1"/>
  <c r="E292" i="1" s="1"/>
  <c r="F293" i="1"/>
  <c r="G293" i="1"/>
  <c r="G292" i="1" s="1"/>
  <c r="H293" i="1"/>
  <c r="H292" i="1" s="1"/>
  <c r="I293" i="1"/>
  <c r="J293" i="1"/>
  <c r="K293" i="1"/>
  <c r="K292" i="1" s="1"/>
  <c r="K280" i="1" s="1"/>
  <c r="F294" i="1"/>
  <c r="F57" i="1" s="1"/>
  <c r="L294" i="1"/>
  <c r="L57" i="1" s="1"/>
  <c r="F295" i="1"/>
  <c r="F58" i="1" s="1"/>
  <c r="F296" i="1"/>
  <c r="F59" i="1" s="1"/>
  <c r="I297" i="1"/>
  <c r="I60" i="1" s="1"/>
  <c r="I55" i="1" s="1"/>
  <c r="L297" i="1"/>
  <c r="L60" i="1" s="1"/>
  <c r="G298" i="1"/>
  <c r="I298" i="1"/>
  <c r="D299" i="1"/>
  <c r="D298" i="1" s="1"/>
  <c r="E299" i="1"/>
  <c r="E298" i="1" s="1"/>
  <c r="F299" i="1"/>
  <c r="F298" i="1" s="1"/>
  <c r="G299" i="1"/>
  <c r="H299" i="1"/>
  <c r="H298" i="1" s="1"/>
  <c r="I299" i="1"/>
  <c r="J299" i="1"/>
  <c r="J298" i="1" s="1"/>
  <c r="K299" i="1"/>
  <c r="K298" i="1" s="1"/>
  <c r="F300" i="1"/>
  <c r="F63" i="1" s="1"/>
  <c r="F62" i="1" s="1"/>
  <c r="F61" i="1" s="1"/>
  <c r="L300" i="1"/>
  <c r="L63" i="1" s="1"/>
  <c r="L62" i="1" s="1"/>
  <c r="L61" i="1" s="1"/>
  <c r="E303" i="1"/>
  <c r="E302" i="1" s="1"/>
  <c r="I304" i="1"/>
  <c r="L304" i="1"/>
  <c r="L67" i="1" s="1"/>
  <c r="I305" i="1"/>
  <c r="I68" i="1" s="1"/>
  <c r="L305" i="1"/>
  <c r="L68" i="1" s="1"/>
  <c r="F306" i="1"/>
  <c r="F69" i="1" s="1"/>
  <c r="D307" i="1"/>
  <c r="D303" i="1" s="1"/>
  <c r="E307" i="1"/>
  <c r="G307" i="1"/>
  <c r="G303" i="1" s="1"/>
  <c r="G302" i="1" s="1"/>
  <c r="H307" i="1"/>
  <c r="I307" i="1"/>
  <c r="J307" i="1"/>
  <c r="J303" i="1" s="1"/>
  <c r="J302" i="1" s="1"/>
  <c r="K307" i="1"/>
  <c r="K303" i="1" s="1"/>
  <c r="F308" i="1"/>
  <c r="F71" i="1" s="1"/>
  <c r="F70" i="1" s="1"/>
  <c r="F309" i="1"/>
  <c r="D310" i="1"/>
  <c r="E310" i="1"/>
  <c r="G310" i="1"/>
  <c r="H310" i="1"/>
  <c r="I310" i="1"/>
  <c r="J310" i="1"/>
  <c r="K310" i="1"/>
  <c r="F311" i="1"/>
  <c r="L311" i="1" s="1"/>
  <c r="D313" i="1"/>
  <c r="E313" i="1"/>
  <c r="G313" i="1"/>
  <c r="H313" i="1"/>
  <c r="J313" i="1"/>
  <c r="K313" i="1"/>
  <c r="I314" i="1"/>
  <c r="L314" i="1"/>
  <c r="F315" i="1"/>
  <c r="F78" i="1" s="1"/>
  <c r="I316" i="1"/>
  <c r="I79" i="1" s="1"/>
  <c r="L316" i="1"/>
  <c r="L79" i="1" s="1"/>
  <c r="I317" i="1"/>
  <c r="I80" i="1" s="1"/>
  <c r="L317" i="1"/>
  <c r="L80" i="1" s="1"/>
  <c r="I318" i="1"/>
  <c r="I81" i="1" s="1"/>
  <c r="L318" i="1"/>
  <c r="L81" i="1" s="1"/>
  <c r="F319" i="1"/>
  <c r="F320" i="1"/>
  <c r="F83" i="1" s="1"/>
  <c r="D321" i="1"/>
  <c r="E321" i="1"/>
  <c r="G321" i="1"/>
  <c r="H321" i="1"/>
  <c r="I321" i="1"/>
  <c r="J321" i="1"/>
  <c r="F322" i="1"/>
  <c r="F323" i="1"/>
  <c r="F86" i="1" s="1"/>
  <c r="L86" i="1" s="1"/>
  <c r="D324" i="1"/>
  <c r="E324" i="1"/>
  <c r="G324" i="1"/>
  <c r="H324" i="1"/>
  <c r="J324" i="1"/>
  <c r="K324" i="1"/>
  <c r="F325" i="1"/>
  <c r="F88" i="1" s="1"/>
  <c r="I326" i="1"/>
  <c r="I89" i="1" s="1"/>
  <c r="L326" i="1"/>
  <c r="L89" i="1" s="1"/>
  <c r="I327" i="1"/>
  <c r="I90" i="1" s="1"/>
  <c r="L327" i="1"/>
  <c r="L90" i="1" s="1"/>
  <c r="F328" i="1"/>
  <c r="F91" i="1" s="1"/>
  <c r="D329" i="1"/>
  <c r="E329" i="1"/>
  <c r="G329" i="1"/>
  <c r="H329" i="1"/>
  <c r="J329" i="1"/>
  <c r="K329" i="1"/>
  <c r="I330" i="1"/>
  <c r="L330" i="1"/>
  <c r="L93" i="1" s="1"/>
  <c r="I331" i="1"/>
  <c r="I94" i="1" s="1"/>
  <c r="L331" i="1"/>
  <c r="L94" i="1" s="1"/>
  <c r="F332" i="1"/>
  <c r="F95" i="1" s="1"/>
  <c r="I333" i="1"/>
  <c r="I97" i="1" s="1"/>
  <c r="L333" i="1"/>
  <c r="L97" i="1" s="1"/>
  <c r="I334" i="1"/>
  <c r="I101" i="1" s="1"/>
  <c r="I100" i="1" s="1"/>
  <c r="L334" i="1"/>
  <c r="L101" i="1" s="1"/>
  <c r="L100" i="1" s="1"/>
  <c r="I335" i="1"/>
  <c r="D336" i="1"/>
  <c r="E336" i="1"/>
  <c r="G336" i="1"/>
  <c r="H336" i="1"/>
  <c r="J336" i="1"/>
  <c r="F337" i="1"/>
  <c r="I338" i="1"/>
  <c r="F339" i="1"/>
  <c r="I339" i="1"/>
  <c r="I108" i="1" s="1"/>
  <c r="D341" i="1"/>
  <c r="D340" i="1" s="1"/>
  <c r="E341" i="1"/>
  <c r="E340" i="1" s="1"/>
  <c r="F341" i="1"/>
  <c r="F340" i="1" s="1"/>
  <c r="G341" i="1"/>
  <c r="G340" i="1" s="1"/>
  <c r="H341" i="1"/>
  <c r="H340" i="1" s="1"/>
  <c r="J341" i="1"/>
  <c r="J340" i="1" s="1"/>
  <c r="K341" i="1"/>
  <c r="K340" i="1" s="1"/>
  <c r="I342" i="1"/>
  <c r="L342" i="1"/>
  <c r="I343" i="1"/>
  <c r="L343" i="1"/>
  <c r="I344" i="1"/>
  <c r="L344" i="1"/>
  <c r="I345" i="1"/>
  <c r="L345" i="1"/>
  <c r="I346" i="1"/>
  <c r="L346" i="1"/>
  <c r="D349" i="1"/>
  <c r="E349" i="1"/>
  <c r="G349" i="1"/>
  <c r="H349" i="1"/>
  <c r="H348" i="1" s="1"/>
  <c r="H347" i="1" s="1"/>
  <c r="J349" i="1"/>
  <c r="K349" i="1"/>
  <c r="I350" i="1"/>
  <c r="I155" i="1" s="1"/>
  <c r="L350" i="1"/>
  <c r="L155" i="1" s="1"/>
  <c r="I351" i="1"/>
  <c r="I156" i="1" s="1"/>
  <c r="L351" i="1"/>
  <c r="L156" i="1" s="1"/>
  <c r="I352" i="1"/>
  <c r="I158" i="1" s="1"/>
  <c r="L352" i="1"/>
  <c r="L158" i="1" s="1"/>
  <c r="I353" i="1"/>
  <c r="I159" i="1" s="1"/>
  <c r="L353" i="1"/>
  <c r="L159" i="1" s="1"/>
  <c r="F354" i="1"/>
  <c r="I355" i="1"/>
  <c r="I161" i="1" s="1"/>
  <c r="L355" i="1"/>
  <c r="L161" i="1" s="1"/>
  <c r="I356" i="1"/>
  <c r="I162" i="1" s="1"/>
  <c r="L356" i="1"/>
  <c r="L162" i="1" s="1"/>
  <c r="I357" i="1"/>
  <c r="I163" i="1" s="1"/>
  <c r="L357" i="1"/>
  <c r="L163" i="1" s="1"/>
  <c r="I358" i="1"/>
  <c r="F358" i="1" s="1"/>
  <c r="F165" i="1" s="1"/>
  <c r="I359" i="1"/>
  <c r="I166" i="1" s="1"/>
  <c r="I360" i="1"/>
  <c r="F360" i="1" s="1"/>
  <c r="F167" i="1" s="1"/>
  <c r="I361" i="1"/>
  <c r="I168" i="1" s="1"/>
  <c r="I362" i="1"/>
  <c r="I169" i="1" s="1"/>
  <c r="L362" i="1"/>
  <c r="L169" i="1" s="1"/>
  <c r="D363" i="1"/>
  <c r="E363" i="1"/>
  <c r="G363" i="1"/>
  <c r="H363" i="1"/>
  <c r="J363" i="1"/>
  <c r="K363" i="1"/>
  <c r="K348" i="1" s="1"/>
  <c r="K347" i="1" s="1"/>
  <c r="I364" i="1"/>
  <c r="I173" i="1" s="1"/>
  <c r="L364" i="1"/>
  <c r="L173" i="1" s="1"/>
  <c r="I365" i="1"/>
  <c r="I174" i="1" s="1"/>
  <c r="L365" i="1"/>
  <c r="L174" i="1" s="1"/>
  <c r="I366" i="1"/>
  <c r="I175" i="1" s="1"/>
  <c r="L366" i="1"/>
  <c r="L175" i="1" s="1"/>
  <c r="I367" i="1"/>
  <c r="I176" i="1" s="1"/>
  <c r="L367" i="1"/>
  <c r="L176" i="1" s="1"/>
  <c r="I368" i="1"/>
  <c r="I177" i="1" s="1"/>
  <c r="L368" i="1"/>
  <c r="L177" i="1" s="1"/>
  <c r="I369" i="1"/>
  <c r="I178" i="1" s="1"/>
  <c r="F370" i="1"/>
  <c r="F179" i="1" s="1"/>
  <c r="I370" i="1"/>
  <c r="L370" i="1"/>
  <c r="L179" i="1" s="1"/>
  <c r="I371" i="1"/>
  <c r="I180" i="1" s="1"/>
  <c r="L371" i="1"/>
  <c r="L180" i="1" s="1"/>
  <c r="D376" i="1"/>
  <c r="D375" i="1" s="1"/>
  <c r="J376" i="1"/>
  <c r="J375" i="1" s="1"/>
  <c r="K376" i="1"/>
  <c r="K375" i="1" s="1"/>
  <c r="D377" i="1"/>
  <c r="E377" i="1"/>
  <c r="E376" i="1" s="1"/>
  <c r="E375" i="1" s="1"/>
  <c r="F377" i="1"/>
  <c r="F376" i="1" s="1"/>
  <c r="F375" i="1" s="1"/>
  <c r="G377" i="1"/>
  <c r="G376" i="1" s="1"/>
  <c r="G375" i="1" s="1"/>
  <c r="H377" i="1"/>
  <c r="H376" i="1" s="1"/>
  <c r="H375" i="1" s="1"/>
  <c r="J377" i="1"/>
  <c r="K377" i="1"/>
  <c r="I378" i="1"/>
  <c r="L378" i="1"/>
  <c r="L48" i="1" s="1"/>
  <c r="D381" i="1"/>
  <c r="D380" i="1" s="1"/>
  <c r="D379" i="1" s="1"/>
  <c r="E381" i="1"/>
  <c r="E380" i="1" s="1"/>
  <c r="E379" i="1" s="1"/>
  <c r="G381" i="1"/>
  <c r="G380" i="1" s="1"/>
  <c r="G379" i="1" s="1"/>
  <c r="H381" i="1"/>
  <c r="J381" i="1"/>
  <c r="J380" i="1" s="1"/>
  <c r="J379" i="1" s="1"/>
  <c r="K381" i="1"/>
  <c r="K380" i="1" s="1"/>
  <c r="K379" i="1" s="1"/>
  <c r="K374" i="1" s="1"/>
  <c r="I382" i="1"/>
  <c r="I96" i="1" s="1"/>
  <c r="L382" i="1"/>
  <c r="L96" i="1" s="1"/>
  <c r="I383" i="1"/>
  <c r="I98" i="1" s="1"/>
  <c r="L383" i="1"/>
  <c r="L98" i="1" s="1"/>
  <c r="F384" i="1"/>
  <c r="F99" i="1" s="1"/>
  <c r="L384" i="1"/>
  <c r="L99" i="1" s="1"/>
  <c r="F385" i="1"/>
  <c r="F102" i="1" s="1"/>
  <c r="I385" i="1"/>
  <c r="I102" i="1" s="1"/>
  <c r="D386" i="1"/>
  <c r="E386" i="1"/>
  <c r="G386" i="1"/>
  <c r="H386" i="1"/>
  <c r="I386" i="1"/>
  <c r="J386" i="1"/>
  <c r="K386" i="1"/>
  <c r="F387" i="1"/>
  <c r="F107" i="1" s="1"/>
  <c r="I387" i="1"/>
  <c r="I107" i="1" s="1"/>
  <c r="J388" i="1"/>
  <c r="D389" i="1"/>
  <c r="D388" i="1" s="1"/>
  <c r="G389" i="1"/>
  <c r="G388" i="1" s="1"/>
  <c r="H389" i="1"/>
  <c r="H388" i="1" s="1"/>
  <c r="J389" i="1"/>
  <c r="K389" i="1"/>
  <c r="K388" i="1" s="1"/>
  <c r="F390" i="1"/>
  <c r="F111" i="1" s="1"/>
  <c r="I390" i="1"/>
  <c r="I111" i="1" s="1"/>
  <c r="F391" i="1"/>
  <c r="F112" i="1" s="1"/>
  <c r="I391" i="1"/>
  <c r="I112" i="1" s="1"/>
  <c r="E392" i="1"/>
  <c r="I392" i="1"/>
  <c r="I113" i="1" s="1"/>
  <c r="L392" i="1"/>
  <c r="L113" i="1" s="1"/>
  <c r="F393" i="1"/>
  <c r="F114" i="1" s="1"/>
  <c r="I393" i="1"/>
  <c r="I114" i="1" s="1"/>
  <c r="E394" i="1"/>
  <c r="E115" i="1" s="1"/>
  <c r="I394" i="1"/>
  <c r="D396" i="1"/>
  <c r="D395" i="1" s="1"/>
  <c r="E396" i="1"/>
  <c r="E395" i="1" s="1"/>
  <c r="G396" i="1"/>
  <c r="G395" i="1" s="1"/>
  <c r="H396" i="1"/>
  <c r="H395" i="1" s="1"/>
  <c r="J396" i="1"/>
  <c r="J395" i="1" s="1"/>
  <c r="I395" i="1" s="1"/>
  <c r="K396" i="1"/>
  <c r="K395" i="1" s="1"/>
  <c r="I397" i="1"/>
  <c r="L397" i="1"/>
  <c r="I398" i="1"/>
  <c r="I396" i="1" s="1"/>
  <c r="I399" i="1"/>
  <c r="I124" i="1" s="1"/>
  <c r="L399" i="1"/>
  <c r="L124" i="1" s="1"/>
  <c r="G402" i="1"/>
  <c r="G401" i="1" s="1"/>
  <c r="G400" i="1" s="1"/>
  <c r="I403" i="1"/>
  <c r="L403" i="1"/>
  <c r="I404" i="1"/>
  <c r="I405" i="1"/>
  <c r="I406" i="1"/>
  <c r="I407" i="1"/>
  <c r="I408" i="1"/>
  <c r="D409" i="1"/>
  <c r="E409" i="1"/>
  <c r="G409" i="1"/>
  <c r="H409" i="1"/>
  <c r="J409" i="1"/>
  <c r="K409" i="1"/>
  <c r="I410" i="1"/>
  <c r="I411" i="1"/>
  <c r="I412" i="1"/>
  <c r="I413" i="1"/>
  <c r="I414" i="1"/>
  <c r="I415" i="1"/>
  <c r="I416" i="1"/>
  <c r="I417" i="1"/>
  <c r="D418" i="1"/>
  <c r="D402" i="1" s="1"/>
  <c r="D401" i="1" s="1"/>
  <c r="D400" i="1" s="1"/>
  <c r="E418" i="1"/>
  <c r="G418" i="1"/>
  <c r="H418" i="1"/>
  <c r="H402" i="1" s="1"/>
  <c r="H401" i="1" s="1"/>
  <c r="H400" i="1" s="1"/>
  <c r="J418" i="1"/>
  <c r="J402" i="1" s="1"/>
  <c r="J401" i="1" s="1"/>
  <c r="J400" i="1" s="1"/>
  <c r="K418" i="1"/>
  <c r="I419" i="1"/>
  <c r="I418" i="1" s="1"/>
  <c r="I420" i="1"/>
  <c r="I421" i="1"/>
  <c r="I422" i="1"/>
  <c r="D423" i="1"/>
  <c r="E423" i="1"/>
  <c r="F423" i="1"/>
  <c r="G423" i="1"/>
  <c r="H423" i="1"/>
  <c r="J423" i="1"/>
  <c r="K423" i="1"/>
  <c r="I424" i="1"/>
  <c r="I150" i="1" s="1"/>
  <c r="L424" i="1"/>
  <c r="L150" i="1" s="1"/>
  <c r="I425" i="1"/>
  <c r="I151" i="1" s="1"/>
  <c r="L425" i="1"/>
  <c r="L151" i="1" s="1"/>
  <c r="I426" i="1"/>
  <c r="I152" i="1" s="1"/>
  <c r="L426" i="1"/>
  <c r="I427" i="1"/>
  <c r="I153" i="1" s="1"/>
  <c r="L427" i="1"/>
  <c r="L153" i="1" s="1"/>
  <c r="I428" i="1"/>
  <c r="I154" i="1" s="1"/>
  <c r="L428" i="1"/>
  <c r="L154" i="1" s="1"/>
  <c r="I429" i="1"/>
  <c r="I157" i="1" s="1"/>
  <c r="L429" i="1"/>
  <c r="L157" i="1" s="1"/>
  <c r="I430" i="1"/>
  <c r="I164" i="1" s="1"/>
  <c r="L430" i="1"/>
  <c r="L164" i="1" s="1"/>
  <c r="F431" i="1"/>
  <c r="F170" i="1" s="1"/>
  <c r="I431" i="1"/>
  <c r="I170" i="1" s="1"/>
  <c r="L431" i="1"/>
  <c r="L170" i="1" s="1"/>
  <c r="F432" i="1"/>
  <c r="F171" i="1" s="1"/>
  <c r="I432" i="1"/>
  <c r="I171" i="1" s="1"/>
  <c r="D434" i="1"/>
  <c r="D182" i="1" s="1"/>
  <c r="E434" i="1"/>
  <c r="E182" i="1" s="1"/>
  <c r="F434" i="1"/>
  <c r="F182" i="1" s="1"/>
  <c r="G434" i="1"/>
  <c r="G182" i="1" s="1"/>
  <c r="H434" i="1"/>
  <c r="H182" i="1" s="1"/>
  <c r="J434" i="1"/>
  <c r="J182" i="1" s="1"/>
  <c r="K434" i="1"/>
  <c r="K182" i="1" s="1"/>
  <c r="I435" i="1"/>
  <c r="I183" i="1" s="1"/>
  <c r="L435" i="1"/>
  <c r="L183" i="1" s="1"/>
  <c r="I436" i="1"/>
  <c r="I184" i="1" s="1"/>
  <c r="L436" i="1"/>
  <c r="L184" i="1" s="1"/>
  <c r="I437" i="1"/>
  <c r="I185" i="1" s="1"/>
  <c r="L437" i="1"/>
  <c r="L185" i="1" s="1"/>
  <c r="D438" i="1"/>
  <c r="D186" i="1" s="1"/>
  <c r="F438" i="1"/>
  <c r="F186" i="1" s="1"/>
  <c r="G438" i="1"/>
  <c r="G186" i="1" s="1"/>
  <c r="H438" i="1"/>
  <c r="H186" i="1" s="1"/>
  <c r="J438" i="1"/>
  <c r="J186" i="1" s="1"/>
  <c r="K438" i="1"/>
  <c r="K186" i="1" s="1"/>
  <c r="I439" i="1"/>
  <c r="I187" i="1" s="1"/>
  <c r="L439" i="1"/>
  <c r="L187" i="1" s="1"/>
  <c r="E440" i="1"/>
  <c r="I440" i="1"/>
  <c r="I188" i="1" s="1"/>
  <c r="L440" i="1"/>
  <c r="L188" i="1" s="1"/>
  <c r="I441" i="1"/>
  <c r="I189" i="1" s="1"/>
  <c r="L441" i="1"/>
  <c r="L189" i="1" s="1"/>
  <c r="G442" i="1"/>
  <c r="G190" i="1" s="1"/>
  <c r="H442" i="1"/>
  <c r="J442" i="1"/>
  <c r="J190" i="1" s="1"/>
  <c r="K442" i="1"/>
  <c r="K190" i="1" s="1"/>
  <c r="G446" i="1"/>
  <c r="G194" i="1" s="1"/>
  <c r="H446" i="1"/>
  <c r="H194" i="1" s="1"/>
  <c r="J446" i="1"/>
  <c r="J194" i="1" s="1"/>
  <c r="K446" i="1"/>
  <c r="K194" i="1" s="1"/>
  <c r="G450" i="1"/>
  <c r="G198" i="1" s="1"/>
  <c r="H450" i="1"/>
  <c r="H198" i="1" s="1"/>
  <c r="J450" i="1"/>
  <c r="J198" i="1" s="1"/>
  <c r="K450" i="1"/>
  <c r="K198" i="1" s="1"/>
  <c r="G454" i="1"/>
  <c r="G202" i="1" s="1"/>
  <c r="H454" i="1"/>
  <c r="H202" i="1" s="1"/>
  <c r="J454" i="1"/>
  <c r="J202" i="1" s="1"/>
  <c r="K454" i="1"/>
  <c r="K202" i="1" s="1"/>
  <c r="D458" i="1"/>
  <c r="D206" i="1" s="1"/>
  <c r="E458" i="1"/>
  <c r="E206" i="1" s="1"/>
  <c r="F458" i="1"/>
  <c r="F206" i="1" s="1"/>
  <c r="G458" i="1"/>
  <c r="G206" i="1" s="1"/>
  <c r="H458" i="1"/>
  <c r="H206" i="1" s="1"/>
  <c r="J458" i="1"/>
  <c r="J206" i="1" s="1"/>
  <c r="K458" i="1"/>
  <c r="K206" i="1" s="1"/>
  <c r="I459" i="1"/>
  <c r="I207" i="1" s="1"/>
  <c r="L459" i="1"/>
  <c r="L207" i="1" s="1"/>
  <c r="I460" i="1"/>
  <c r="I208" i="1" s="1"/>
  <c r="L460" i="1"/>
  <c r="L208" i="1" s="1"/>
  <c r="I461" i="1"/>
  <c r="L461" i="1"/>
  <c r="L209" i="1" s="1"/>
  <c r="G462" i="1"/>
  <c r="G210" i="1" s="1"/>
  <c r="H462" i="1"/>
  <c r="H210" i="1" s="1"/>
  <c r="J462" i="1"/>
  <c r="J210" i="1" s="1"/>
  <c r="K462" i="1"/>
  <c r="K210" i="1" s="1"/>
  <c r="F463" i="1"/>
  <c r="L463" i="1" s="1"/>
  <c r="I463" i="1"/>
  <c r="F464" i="1"/>
  <c r="L464" i="1" s="1"/>
  <c r="I464" i="1"/>
  <c r="I465" i="1"/>
  <c r="F465" i="1" s="1"/>
  <c r="L465" i="1" s="1"/>
  <c r="G466" i="1"/>
  <c r="G214" i="1" s="1"/>
  <c r="H466" i="1"/>
  <c r="H214" i="1" s="1"/>
  <c r="J466" i="1"/>
  <c r="I466" i="1" s="1"/>
  <c r="I214" i="1" s="1"/>
  <c r="K466" i="1"/>
  <c r="K214" i="1" s="1"/>
  <c r="F467" i="1"/>
  <c r="L467" i="1" s="1"/>
  <c r="I467" i="1"/>
  <c r="I468" i="1"/>
  <c r="F468" i="1" s="1"/>
  <c r="L468" i="1" s="1"/>
  <c r="F469" i="1"/>
  <c r="L469" i="1" s="1"/>
  <c r="I469" i="1"/>
  <c r="G470" i="1"/>
  <c r="G218" i="1" s="1"/>
  <c r="H470" i="1"/>
  <c r="J470" i="1"/>
  <c r="J218" i="1" s="1"/>
  <c r="K470" i="1"/>
  <c r="K218" i="1" s="1"/>
  <c r="F471" i="1"/>
  <c r="L471" i="1" s="1"/>
  <c r="I471" i="1"/>
  <c r="I472" i="1"/>
  <c r="F472" i="1" s="1"/>
  <c r="L472" i="1" s="1"/>
  <c r="F473" i="1"/>
  <c r="L473" i="1" s="1"/>
  <c r="I473" i="1"/>
  <c r="G474" i="1"/>
  <c r="G222" i="1" s="1"/>
  <c r="H474" i="1"/>
  <c r="I474" i="1"/>
  <c r="I222" i="1" s="1"/>
  <c r="J474" i="1"/>
  <c r="J222" i="1" s="1"/>
  <c r="K474" i="1"/>
  <c r="K222" i="1" s="1"/>
  <c r="F475" i="1"/>
  <c r="L475" i="1" s="1"/>
  <c r="I475" i="1"/>
  <c r="F476" i="1"/>
  <c r="L476" i="1" s="1"/>
  <c r="I476" i="1"/>
  <c r="F477" i="1"/>
  <c r="L477" i="1" s="1"/>
  <c r="I477" i="1"/>
  <c r="G478" i="1"/>
  <c r="D479" i="1"/>
  <c r="E479" i="1"/>
  <c r="E478" i="1" s="1"/>
  <c r="G479" i="1"/>
  <c r="H479" i="1"/>
  <c r="J479" i="1"/>
  <c r="K479" i="1"/>
  <c r="K478" i="1" s="1"/>
  <c r="I480" i="1"/>
  <c r="I228" i="1" s="1"/>
  <c r="F481" i="1"/>
  <c r="F229" i="1" s="1"/>
  <c r="I481" i="1"/>
  <c r="I229" i="1" s="1"/>
  <c r="F482" i="1"/>
  <c r="F230" i="1" s="1"/>
  <c r="I482" i="1"/>
  <c r="I230" i="1" s="1"/>
  <c r="D483" i="1"/>
  <c r="E483" i="1"/>
  <c r="G483" i="1"/>
  <c r="H483" i="1"/>
  <c r="J483" i="1"/>
  <c r="K483" i="1"/>
  <c r="I484" i="1"/>
  <c r="I232" i="1" s="1"/>
  <c r="I231" i="1" s="1"/>
  <c r="F485" i="1"/>
  <c r="F233" i="1" s="1"/>
  <c r="I485" i="1"/>
  <c r="I233" i="1" s="1"/>
  <c r="I486" i="1"/>
  <c r="F486" i="1" s="1"/>
  <c r="L486" i="1" s="1"/>
  <c r="F398" i="1" l="1"/>
  <c r="F396" i="1" s="1"/>
  <c r="F395" i="1" s="1"/>
  <c r="F122" i="1"/>
  <c r="L122" i="1" s="1"/>
  <c r="H110" i="1"/>
  <c r="H109" i="1" s="1"/>
  <c r="E374" i="1"/>
  <c r="L377" i="1"/>
  <c r="L376" i="1" s="1"/>
  <c r="L375" i="1" s="1"/>
  <c r="J172" i="1"/>
  <c r="E348" i="1"/>
  <c r="E347" i="1" s="1"/>
  <c r="G172" i="1"/>
  <c r="J348" i="1"/>
  <c r="J347" i="1" s="1"/>
  <c r="G117" i="1"/>
  <c r="G116" i="1" s="1"/>
  <c r="I341" i="1"/>
  <c r="I340" i="1" s="1"/>
  <c r="H104" i="1"/>
  <c r="G312" i="1"/>
  <c r="G301" i="1" s="1"/>
  <c r="K312" i="1"/>
  <c r="E312" i="1"/>
  <c r="E301" i="1" s="1"/>
  <c r="D55" i="1"/>
  <c r="E55" i="1"/>
  <c r="D280" i="1"/>
  <c r="E52" i="1"/>
  <c r="J52" i="1"/>
  <c r="E280" i="1"/>
  <c r="K21" i="1"/>
  <c r="K17" i="1" s="1"/>
  <c r="J255" i="1"/>
  <c r="J251" i="1" s="1"/>
  <c r="G21" i="1"/>
  <c r="H255" i="1"/>
  <c r="H251" i="1" s="1"/>
  <c r="G17" i="1"/>
  <c r="G12" i="1" s="1"/>
  <c r="F118" i="1"/>
  <c r="H280" i="1"/>
  <c r="D302" i="1"/>
  <c r="F52" i="1"/>
  <c r="F466" i="1"/>
  <c r="L398" i="1"/>
  <c r="L396" i="1" s="1"/>
  <c r="L395" i="1" s="1"/>
  <c r="L393" i="1"/>
  <c r="L114" i="1" s="1"/>
  <c r="L391" i="1"/>
  <c r="L112" i="1" s="1"/>
  <c r="F369" i="1"/>
  <c r="F178" i="1" s="1"/>
  <c r="F359" i="1"/>
  <c r="F166" i="1" s="1"/>
  <c r="F321" i="1"/>
  <c r="F56" i="1"/>
  <c r="F55" i="1" s="1"/>
  <c r="F287" i="1"/>
  <c r="F285" i="1"/>
  <c r="F281" i="1" s="1"/>
  <c r="H231" i="1"/>
  <c r="F217" i="1"/>
  <c r="L217" i="1" s="1"/>
  <c r="F215" i="1"/>
  <c r="F212" i="1"/>
  <c r="L212" i="1" s="1"/>
  <c r="G92" i="1"/>
  <c r="K87" i="1"/>
  <c r="H76" i="1"/>
  <c r="K117" i="1"/>
  <c r="K116" i="1" s="1"/>
  <c r="L438" i="1"/>
  <c r="L186" i="1" s="1"/>
  <c r="H380" i="1"/>
  <c r="H379" i="1" s="1"/>
  <c r="H374" i="1" s="1"/>
  <c r="H373" i="1" s="1"/>
  <c r="G374" i="1"/>
  <c r="G373" i="1" s="1"/>
  <c r="L358" i="1"/>
  <c r="L165" i="1" s="1"/>
  <c r="I87" i="1"/>
  <c r="F324" i="1"/>
  <c r="L320" i="1"/>
  <c r="L83" i="1" s="1"/>
  <c r="D312" i="1"/>
  <c r="L308" i="1"/>
  <c r="G231" i="1"/>
  <c r="L216" i="1"/>
  <c r="E144" i="1"/>
  <c r="F119" i="1"/>
  <c r="L119" i="1" s="1"/>
  <c r="D87" i="1"/>
  <c r="G76" i="1"/>
  <c r="E43" i="1"/>
  <c r="E42" i="1" s="1"/>
  <c r="J478" i="1"/>
  <c r="D348" i="1"/>
  <c r="D347" i="1" s="1"/>
  <c r="F474" i="1"/>
  <c r="D374" i="1"/>
  <c r="D373" i="1" s="1"/>
  <c r="D251" i="1"/>
  <c r="E231" i="1"/>
  <c r="E226" i="1" s="1"/>
  <c r="D144" i="1"/>
  <c r="D104" i="1"/>
  <c r="D92" i="1"/>
  <c r="J87" i="1"/>
  <c r="H66" i="1"/>
  <c r="H65" i="1" s="1"/>
  <c r="D43" i="1"/>
  <c r="D42" i="1" s="1"/>
  <c r="K32" i="1"/>
  <c r="K31" i="1" s="1"/>
  <c r="D33" i="1"/>
  <c r="E21" i="1"/>
  <c r="E17" i="1" s="1"/>
  <c r="E12" i="1" s="1"/>
  <c r="J374" i="1"/>
  <c r="J373" i="1" s="1"/>
  <c r="F484" i="1"/>
  <c r="F232" i="1" s="1"/>
  <c r="F480" i="1"/>
  <c r="F228" i="1" s="1"/>
  <c r="D478" i="1"/>
  <c r="E402" i="1"/>
  <c r="E401" i="1" s="1"/>
  <c r="E400" i="1" s="1"/>
  <c r="K402" i="1"/>
  <c r="K401" i="1" s="1"/>
  <c r="K400" i="1" s="1"/>
  <c r="K372" i="1" s="1"/>
  <c r="F363" i="1"/>
  <c r="F361" i="1"/>
  <c r="F168" i="1" s="1"/>
  <c r="G348" i="1"/>
  <c r="G347" i="1" s="1"/>
  <c r="L332" i="1"/>
  <c r="L95" i="1" s="1"/>
  <c r="K302" i="1"/>
  <c r="I303" i="1"/>
  <c r="I302" i="1" s="1"/>
  <c r="L295" i="1"/>
  <c r="L58" i="1" s="1"/>
  <c r="H271" i="1"/>
  <c r="H270" i="1" s="1"/>
  <c r="H269" i="1" s="1"/>
  <c r="F258" i="1"/>
  <c r="F256" i="1" s="1"/>
  <c r="G255" i="1"/>
  <c r="G251" i="1" s="1"/>
  <c r="F197" i="1"/>
  <c r="L197" i="1" s="1"/>
  <c r="F195" i="1"/>
  <c r="L195" i="1" s="1"/>
  <c r="I165" i="1"/>
  <c r="K144" i="1"/>
  <c r="K128" i="1" s="1"/>
  <c r="E135" i="1"/>
  <c r="E128" i="1" s="1"/>
  <c r="J92" i="1"/>
  <c r="E87" i="1"/>
  <c r="G87" i="1"/>
  <c r="J84" i="1"/>
  <c r="K84" i="1"/>
  <c r="D76" i="1"/>
  <c r="H56" i="1"/>
  <c r="H55" i="1" s="1"/>
  <c r="H52" i="1"/>
  <c r="H36" i="1"/>
  <c r="J33" i="1"/>
  <c r="D21" i="1"/>
  <c r="L423" i="1"/>
  <c r="I409" i="1"/>
  <c r="I389" i="1"/>
  <c r="I388" i="1" s="1"/>
  <c r="F388" i="1" s="1"/>
  <c r="I172" i="1"/>
  <c r="J312" i="1"/>
  <c r="J301" i="1" s="1"/>
  <c r="L323" i="1"/>
  <c r="L315" i="1"/>
  <c r="L78" i="1" s="1"/>
  <c r="L306" i="1"/>
  <c r="L69" i="1" s="1"/>
  <c r="L299" i="1"/>
  <c r="L298" i="1" s="1"/>
  <c r="L290" i="1"/>
  <c r="L277" i="1"/>
  <c r="L39" i="1" s="1"/>
  <c r="K227" i="1"/>
  <c r="K226" i="1" s="1"/>
  <c r="F219" i="1"/>
  <c r="L219" i="1" s="1"/>
  <c r="L199" i="1"/>
  <c r="E149" i="1"/>
  <c r="E117" i="1"/>
  <c r="E116" i="1" s="1"/>
  <c r="J110" i="1"/>
  <c r="J109" i="1" s="1"/>
  <c r="J104" i="1"/>
  <c r="H92" i="1"/>
  <c r="H87" i="1"/>
  <c r="J76" i="1"/>
  <c r="E66" i="1"/>
  <c r="E65" i="1" s="1"/>
  <c r="K36" i="1"/>
  <c r="D18" i="1"/>
  <c r="L484" i="1"/>
  <c r="I483" i="1"/>
  <c r="L482" i="1"/>
  <c r="L230" i="1" s="1"/>
  <c r="I479" i="1"/>
  <c r="H190" i="1"/>
  <c r="E188" i="1"/>
  <c r="E438" i="1"/>
  <c r="I438" i="1"/>
  <c r="I186" i="1" s="1"/>
  <c r="F420" i="1"/>
  <c r="I146" i="1"/>
  <c r="F406" i="1"/>
  <c r="I132" i="1"/>
  <c r="I129" i="1"/>
  <c r="L363" i="1"/>
  <c r="L354" i="1"/>
  <c r="L160" i="1" s="1"/>
  <c r="F160" i="1"/>
  <c r="I349" i="1"/>
  <c r="F72" i="1"/>
  <c r="L309" i="1"/>
  <c r="L72" i="1" s="1"/>
  <c r="H303" i="1"/>
  <c r="H302" i="1" s="1"/>
  <c r="F307" i="1"/>
  <c r="G280" i="1"/>
  <c r="I256" i="1"/>
  <c r="D231" i="1"/>
  <c r="I227" i="1"/>
  <c r="I226" i="1" s="1"/>
  <c r="H478" i="1"/>
  <c r="J181" i="1"/>
  <c r="I181" i="1" s="1"/>
  <c r="D181" i="1"/>
  <c r="D433" i="1"/>
  <c r="I423" i="1"/>
  <c r="I402" i="1" s="1"/>
  <c r="I401" i="1" s="1"/>
  <c r="I400" i="1" s="1"/>
  <c r="F417" i="1"/>
  <c r="I143" i="1"/>
  <c r="I140" i="1"/>
  <c r="F414" i="1"/>
  <c r="I137" i="1"/>
  <c r="F411" i="1"/>
  <c r="L390" i="1"/>
  <c r="L387" i="1"/>
  <c r="L385" i="1"/>
  <c r="L102" i="1" s="1"/>
  <c r="I381" i="1"/>
  <c r="I380" i="1" s="1"/>
  <c r="I379" i="1" s="1"/>
  <c r="L359" i="1"/>
  <c r="L166" i="1" s="1"/>
  <c r="I324" i="1"/>
  <c r="F82" i="1"/>
  <c r="F76" i="1" s="1"/>
  <c r="L319" i="1"/>
  <c r="L82" i="1" s="1"/>
  <c r="F313" i="1"/>
  <c r="L71" i="1"/>
  <c r="L70" i="1" s="1"/>
  <c r="L307" i="1"/>
  <c r="F49" i="1"/>
  <c r="L286" i="1"/>
  <c r="L49" i="1" s="1"/>
  <c r="L44" i="1"/>
  <c r="I259" i="1"/>
  <c r="F20" i="1"/>
  <c r="F18" i="1" s="1"/>
  <c r="L258" i="1"/>
  <c r="I16" i="1"/>
  <c r="I15" i="1" s="1"/>
  <c r="I14" i="1" s="1"/>
  <c r="I253" i="1"/>
  <c r="I252" i="1" s="1"/>
  <c r="J226" i="1"/>
  <c r="L152" i="1"/>
  <c r="L149" i="1" s="1"/>
  <c r="F231" i="1"/>
  <c r="L458" i="1"/>
  <c r="L206" i="1" s="1"/>
  <c r="I434" i="1"/>
  <c r="L432" i="1"/>
  <c r="L171" i="1" s="1"/>
  <c r="F422" i="1"/>
  <c r="I148" i="1"/>
  <c r="I145" i="1"/>
  <c r="I144" i="1" s="1"/>
  <c r="F419" i="1"/>
  <c r="F408" i="1"/>
  <c r="I134" i="1"/>
  <c r="I131" i="1"/>
  <c r="F405" i="1"/>
  <c r="F394" i="1"/>
  <c r="I115" i="1"/>
  <c r="I110" i="1" s="1"/>
  <c r="I109" i="1" s="1"/>
  <c r="F108" i="1"/>
  <c r="L339" i="1"/>
  <c r="L108" i="1" s="1"/>
  <c r="H312" i="1"/>
  <c r="K265" i="1"/>
  <c r="J266" i="1"/>
  <c r="L266" i="1" s="1"/>
  <c r="F16" i="1"/>
  <c r="F15" i="1" s="1"/>
  <c r="F14" i="1" s="1"/>
  <c r="F253" i="1"/>
  <c r="F252" i="1" s="1"/>
  <c r="L254" i="1"/>
  <c r="L485" i="1"/>
  <c r="L233" i="1" s="1"/>
  <c r="F483" i="1"/>
  <c r="L481" i="1"/>
  <c r="L229" i="1" s="1"/>
  <c r="I458" i="1"/>
  <c r="I206" i="1" s="1"/>
  <c r="I209" i="1"/>
  <c r="J433" i="1"/>
  <c r="I142" i="1"/>
  <c r="F416" i="1"/>
  <c r="F413" i="1"/>
  <c r="I139" i="1"/>
  <c r="I136" i="1"/>
  <c r="F410" i="1"/>
  <c r="E113" i="1"/>
  <c r="E110" i="1" s="1"/>
  <c r="E109" i="1" s="1"/>
  <c r="E389" i="1"/>
  <c r="E388" i="1" s="1"/>
  <c r="E373" i="1" s="1"/>
  <c r="I48" i="1"/>
  <c r="I377" i="1"/>
  <c r="I376" i="1" s="1"/>
  <c r="I375" i="1" s="1"/>
  <c r="F349" i="1"/>
  <c r="F348" i="1" s="1"/>
  <c r="F347" i="1" s="1"/>
  <c r="I106" i="1"/>
  <c r="I104" i="1" s="1"/>
  <c r="I336" i="1"/>
  <c r="I93" i="1"/>
  <c r="I329" i="1"/>
  <c r="F85" i="1"/>
  <c r="L322" i="1"/>
  <c r="L321" i="1" s="1"/>
  <c r="L74" i="1"/>
  <c r="L73" i="1" s="1"/>
  <c r="L310" i="1"/>
  <c r="F35" i="1"/>
  <c r="L273" i="1"/>
  <c r="L35" i="1" s="1"/>
  <c r="I470" i="1"/>
  <c r="I218" i="1" s="1"/>
  <c r="I462" i="1"/>
  <c r="G181" i="1"/>
  <c r="I147" i="1"/>
  <c r="F421" i="1"/>
  <c r="I133" i="1"/>
  <c r="F407" i="1"/>
  <c r="F404" i="1"/>
  <c r="I130" i="1"/>
  <c r="F386" i="1"/>
  <c r="L381" i="1"/>
  <c r="F381" i="1"/>
  <c r="F380" i="1" s="1"/>
  <c r="F379" i="1" s="1"/>
  <c r="F374" i="1" s="1"/>
  <c r="K373" i="1"/>
  <c r="L172" i="1"/>
  <c r="F338" i="1"/>
  <c r="L77" i="1"/>
  <c r="F74" i="1"/>
  <c r="F73" i="1" s="1"/>
  <c r="F310" i="1"/>
  <c r="L303" i="1"/>
  <c r="L302" i="1" s="1"/>
  <c r="L296" i="1"/>
  <c r="L59" i="1" s="1"/>
  <c r="F292" i="1"/>
  <c r="L272" i="1"/>
  <c r="F34" i="1"/>
  <c r="F33" i="1" s="1"/>
  <c r="F271" i="1"/>
  <c r="F27" i="1"/>
  <c r="F26" i="1" s="1"/>
  <c r="F25" i="1" s="1"/>
  <c r="F264" i="1"/>
  <c r="F263" i="1" s="1"/>
  <c r="L22" i="1"/>
  <c r="H218" i="1"/>
  <c r="H181" i="1" s="1"/>
  <c r="L434" i="1"/>
  <c r="G433" i="1"/>
  <c r="I141" i="1"/>
  <c r="F415" i="1"/>
  <c r="I138" i="1"/>
  <c r="F412" i="1"/>
  <c r="L129" i="1"/>
  <c r="L361" i="1"/>
  <c r="L168" i="1" s="1"/>
  <c r="I103" i="1"/>
  <c r="F335" i="1"/>
  <c r="F196" i="1"/>
  <c r="L196" i="1" s="1"/>
  <c r="I117" i="1"/>
  <c r="I116" i="1" s="1"/>
  <c r="I67" i="1"/>
  <c r="I66" i="1" s="1"/>
  <c r="I65" i="1" s="1"/>
  <c r="K433" i="1"/>
  <c r="L360" i="1"/>
  <c r="L167" i="1" s="1"/>
  <c r="F105" i="1"/>
  <c r="L337" i="1"/>
  <c r="F336" i="1"/>
  <c r="L328" i="1"/>
  <c r="L91" i="1" s="1"/>
  <c r="L325" i="1"/>
  <c r="I77" i="1"/>
  <c r="I76" i="1" s="1"/>
  <c r="I313" i="1"/>
  <c r="F303" i="1"/>
  <c r="F302" i="1" s="1"/>
  <c r="L51" i="1"/>
  <c r="L50" i="1" s="1"/>
  <c r="F50" i="1"/>
  <c r="I44" i="1"/>
  <c r="I281" i="1"/>
  <c r="L276" i="1"/>
  <c r="L38" i="1" s="1"/>
  <c r="F38" i="1"/>
  <c r="D227" i="1"/>
  <c r="D226" i="1" s="1"/>
  <c r="L215" i="1"/>
  <c r="F172" i="1"/>
  <c r="I363" i="1"/>
  <c r="L341" i="1"/>
  <c r="L340" i="1" s="1"/>
  <c r="F87" i="1"/>
  <c r="F47" i="1"/>
  <c r="L285" i="1"/>
  <c r="L47" i="1" s="1"/>
  <c r="F41" i="1"/>
  <c r="L279" i="1"/>
  <c r="L41" i="1" s="1"/>
  <c r="F37" i="1"/>
  <c r="L275" i="1"/>
  <c r="F274" i="1"/>
  <c r="K270" i="1"/>
  <c r="K269" i="1" s="1"/>
  <c r="I18" i="1"/>
  <c r="I167" i="1"/>
  <c r="F46" i="1"/>
  <c r="F43" i="1" s="1"/>
  <c r="L284" i="1"/>
  <c r="L46" i="1" s="1"/>
  <c r="J280" i="1"/>
  <c r="E270" i="1"/>
  <c r="E269" i="1" s="1"/>
  <c r="F22" i="1"/>
  <c r="H172" i="1"/>
  <c r="K181" i="1"/>
  <c r="H433" i="1"/>
  <c r="I149" i="1"/>
  <c r="F66" i="1"/>
  <c r="I292" i="1"/>
  <c r="L53" i="1"/>
  <c r="L52" i="1" s="1"/>
  <c r="L289" i="1"/>
  <c r="I24" i="1"/>
  <c r="I21" i="1" s="1"/>
  <c r="F262" i="1"/>
  <c r="F259" i="1" s="1"/>
  <c r="G227" i="1"/>
  <c r="F40" i="1"/>
  <c r="L278" i="1"/>
  <c r="L40" i="1" s="1"/>
  <c r="J149" i="1"/>
  <c r="D149" i="1"/>
  <c r="J135" i="1"/>
  <c r="J128" i="1" s="1"/>
  <c r="J127" i="1" s="1"/>
  <c r="J126" i="1" s="1"/>
  <c r="D135" i="1"/>
  <c r="D128" i="1" s="1"/>
  <c r="D127" i="1" s="1"/>
  <c r="D126" i="1" s="1"/>
  <c r="J117" i="1"/>
  <c r="J116" i="1" s="1"/>
  <c r="D117" i="1"/>
  <c r="D116" i="1" s="1"/>
  <c r="G110" i="1"/>
  <c r="G109" i="1" s="1"/>
  <c r="G66" i="1"/>
  <c r="G65" i="1" s="1"/>
  <c r="K43" i="1"/>
  <c r="K42" i="1" s="1"/>
  <c r="E32" i="1"/>
  <c r="E31" i="1" s="1"/>
  <c r="D110" i="1"/>
  <c r="D109" i="1" s="1"/>
  <c r="E76" i="1"/>
  <c r="J66" i="1"/>
  <c r="J65" i="1" s="1"/>
  <c r="I45" i="1"/>
  <c r="J32" i="1"/>
  <c r="J31" i="1" s="1"/>
  <c r="D32" i="1"/>
  <c r="D31" i="1" s="1"/>
  <c r="K172" i="1"/>
  <c r="E172" i="1"/>
  <c r="H149" i="1"/>
  <c r="H135" i="1"/>
  <c r="H117" i="1"/>
  <c r="H116" i="1" s="1"/>
  <c r="E92" i="1"/>
  <c r="K76" i="1"/>
  <c r="K66" i="1"/>
  <c r="K65" i="1" s="1"/>
  <c r="H43" i="1"/>
  <c r="F30" i="1"/>
  <c r="K255" i="1"/>
  <c r="E255" i="1"/>
  <c r="E251" i="1" s="1"/>
  <c r="H227" i="1"/>
  <c r="G144" i="1"/>
  <c r="G128" i="1"/>
  <c r="K110" i="1"/>
  <c r="K109" i="1" s="1"/>
  <c r="K104" i="1"/>
  <c r="K92" i="1"/>
  <c r="D66" i="1"/>
  <c r="D65" i="1" s="1"/>
  <c r="J55" i="1"/>
  <c r="G42" i="1"/>
  <c r="H33" i="1"/>
  <c r="G32" i="1"/>
  <c r="G31" i="1" s="1"/>
  <c r="H21" i="1"/>
  <c r="J17" i="1"/>
  <c r="J12" i="1" s="1"/>
  <c r="F289" i="1"/>
  <c r="J43" i="1"/>
  <c r="G36" i="1"/>
  <c r="J21" i="1"/>
  <c r="H18" i="1"/>
  <c r="H17" i="1" s="1"/>
  <c r="H12" i="1" s="1"/>
  <c r="I32" i="1"/>
  <c r="I31" i="1" s="1"/>
  <c r="J29" i="1"/>
  <c r="I30" i="1"/>
  <c r="I29" i="1" s="1"/>
  <c r="F389" i="1" l="1"/>
  <c r="G372" i="1"/>
  <c r="J372" i="1"/>
  <c r="I348" i="1"/>
  <c r="I347" i="1" s="1"/>
  <c r="G127" i="1"/>
  <c r="G126" i="1" s="1"/>
  <c r="K301" i="1"/>
  <c r="J42" i="1"/>
  <c r="J11" i="1" s="1"/>
  <c r="D250" i="1"/>
  <c r="E250" i="1"/>
  <c r="E249" i="1" s="1"/>
  <c r="E247" i="1" s="1"/>
  <c r="H250" i="1"/>
  <c r="D17" i="1"/>
  <c r="D12" i="1" s="1"/>
  <c r="E127" i="1"/>
  <c r="E126" i="1" s="1"/>
  <c r="D75" i="1"/>
  <c r="D64" i="1" s="1"/>
  <c r="J75" i="1"/>
  <c r="J64" i="1" s="1"/>
  <c r="G75" i="1"/>
  <c r="G64" i="1" s="1"/>
  <c r="H75" i="1"/>
  <c r="H64" i="1" s="1"/>
  <c r="F42" i="1"/>
  <c r="H372" i="1"/>
  <c r="L349" i="1"/>
  <c r="L348" i="1" s="1"/>
  <c r="L347" i="1" s="1"/>
  <c r="H128" i="1"/>
  <c r="H127" i="1" s="1"/>
  <c r="H126" i="1" s="1"/>
  <c r="I280" i="1"/>
  <c r="I478" i="1"/>
  <c r="E75" i="1"/>
  <c r="E64" i="1" s="1"/>
  <c r="G226" i="1"/>
  <c r="L56" i="1"/>
  <c r="L55" i="1" s="1"/>
  <c r="I43" i="1"/>
  <c r="I42" i="1" s="1"/>
  <c r="L313" i="1"/>
  <c r="F479" i="1"/>
  <c r="F478" i="1" s="1"/>
  <c r="L281" i="1"/>
  <c r="L480" i="1"/>
  <c r="F222" i="1"/>
  <c r="L474" i="1"/>
  <c r="L222" i="1" s="1"/>
  <c r="H32" i="1"/>
  <c r="H31" i="1" s="1"/>
  <c r="D301" i="1"/>
  <c r="F117" i="1"/>
  <c r="F116" i="1" s="1"/>
  <c r="L118" i="1"/>
  <c r="L117" i="1" s="1"/>
  <c r="L116" i="1" s="1"/>
  <c r="I312" i="1"/>
  <c r="I301" i="1" s="1"/>
  <c r="E11" i="1"/>
  <c r="D372" i="1"/>
  <c r="L66" i="1"/>
  <c r="L65" i="1" s="1"/>
  <c r="G250" i="1"/>
  <c r="G249" i="1" s="1"/>
  <c r="G247" i="1" s="1"/>
  <c r="L293" i="1"/>
  <c r="L292" i="1" s="1"/>
  <c r="F214" i="1"/>
  <c r="L466" i="1"/>
  <c r="L214" i="1" s="1"/>
  <c r="F65" i="1"/>
  <c r="I17" i="1"/>
  <c r="I12" i="1" s="1"/>
  <c r="F103" i="1"/>
  <c r="F92" i="1" s="1"/>
  <c r="F329" i="1"/>
  <c r="F312" i="1" s="1"/>
  <c r="F301" i="1" s="1"/>
  <c r="L335" i="1"/>
  <c r="F138" i="1"/>
  <c r="L412" i="1"/>
  <c r="L138" i="1" s="1"/>
  <c r="F470" i="1"/>
  <c r="F134" i="1"/>
  <c r="L408" i="1"/>
  <c r="L134" i="1" s="1"/>
  <c r="I182" i="1"/>
  <c r="F181" i="1"/>
  <c r="L181" i="1" s="1"/>
  <c r="F142" i="1"/>
  <c r="L416" i="1"/>
  <c r="L142" i="1" s="1"/>
  <c r="F145" i="1"/>
  <c r="F418" i="1"/>
  <c r="F402" i="1" s="1"/>
  <c r="F401" i="1" s="1"/>
  <c r="F400" i="1" s="1"/>
  <c r="L419" i="1"/>
  <c r="F255" i="1"/>
  <c r="F251" i="1" s="1"/>
  <c r="L43" i="1"/>
  <c r="L107" i="1"/>
  <c r="L386" i="1"/>
  <c r="L380" i="1" s="1"/>
  <c r="L379" i="1" s="1"/>
  <c r="L374" i="1" s="1"/>
  <c r="L228" i="1"/>
  <c r="L479" i="1"/>
  <c r="L478" i="1" s="1"/>
  <c r="F133" i="1"/>
  <c r="L407" i="1"/>
  <c r="L133" i="1" s="1"/>
  <c r="K264" i="1"/>
  <c r="K263" i="1" s="1"/>
  <c r="K251" i="1" s="1"/>
  <c r="K250" i="1" s="1"/>
  <c r="K27" i="1"/>
  <c r="K26" i="1" s="1"/>
  <c r="K25" i="1" s="1"/>
  <c r="K12" i="1" s="1"/>
  <c r="K11" i="1" s="1"/>
  <c r="L265" i="1"/>
  <c r="F115" i="1"/>
  <c r="F110" i="1" s="1"/>
  <c r="F109" i="1" s="1"/>
  <c r="L394" i="1"/>
  <c r="L115" i="1" s="1"/>
  <c r="L105" i="1"/>
  <c r="L104" i="1" s="1"/>
  <c r="L34" i="1"/>
  <c r="L33" i="1" s="1"/>
  <c r="L271" i="1"/>
  <c r="L270" i="1" s="1"/>
  <c r="L269" i="1" s="1"/>
  <c r="F373" i="1"/>
  <c r="L373" i="1" s="1"/>
  <c r="L85" i="1"/>
  <c r="L84" i="1" s="1"/>
  <c r="F84" i="1"/>
  <c r="F136" i="1"/>
  <c r="F409" i="1"/>
  <c r="L410" i="1"/>
  <c r="E186" i="1"/>
  <c r="E181" i="1" s="1"/>
  <c r="E433" i="1"/>
  <c r="E372" i="1" s="1"/>
  <c r="F147" i="1"/>
  <c r="L421" i="1"/>
  <c r="L147" i="1" s="1"/>
  <c r="K75" i="1"/>
  <c r="K64" i="1" s="1"/>
  <c r="L182" i="1"/>
  <c r="F280" i="1"/>
  <c r="F140" i="1"/>
  <c r="L414" i="1"/>
  <c r="L140" i="1" s="1"/>
  <c r="F132" i="1"/>
  <c r="L406" i="1"/>
  <c r="L132" i="1" s="1"/>
  <c r="H42" i="1"/>
  <c r="L37" i="1"/>
  <c r="L36" i="1" s="1"/>
  <c r="L274" i="1"/>
  <c r="F141" i="1"/>
  <c r="L415" i="1"/>
  <c r="L141" i="1" s="1"/>
  <c r="F106" i="1"/>
  <c r="F104" i="1" s="1"/>
  <c r="L338" i="1"/>
  <c r="L106" i="1" s="1"/>
  <c r="L16" i="1"/>
  <c r="L15" i="1" s="1"/>
  <c r="L14" i="1" s="1"/>
  <c r="L253" i="1"/>
  <c r="L252" i="1" s="1"/>
  <c r="F148" i="1"/>
  <c r="L422" i="1"/>
  <c r="L148" i="1" s="1"/>
  <c r="F137" i="1"/>
  <c r="L411" i="1"/>
  <c r="L137" i="1" s="1"/>
  <c r="L232" i="1"/>
  <c r="L231" i="1" s="1"/>
  <c r="L483" i="1"/>
  <c r="H226" i="1"/>
  <c r="F227" i="1"/>
  <c r="D11" i="1"/>
  <c r="F24" i="1"/>
  <c r="F21" i="1" s="1"/>
  <c r="F17" i="1" s="1"/>
  <c r="F12" i="1" s="1"/>
  <c r="L262" i="1"/>
  <c r="K127" i="1"/>
  <c r="K126" i="1" s="1"/>
  <c r="F36" i="1"/>
  <c r="F32" i="1" s="1"/>
  <c r="F31" i="1" s="1"/>
  <c r="J250" i="1"/>
  <c r="J249" i="1" s="1"/>
  <c r="F270" i="1"/>
  <c r="F269" i="1" s="1"/>
  <c r="F130" i="1"/>
  <c r="L404" i="1"/>
  <c r="I210" i="1"/>
  <c r="F462" i="1"/>
  <c r="F139" i="1"/>
  <c r="L413" i="1"/>
  <c r="L139" i="1" s="1"/>
  <c r="I255" i="1"/>
  <c r="I251" i="1" s="1"/>
  <c r="I128" i="1"/>
  <c r="I127" i="1" s="1"/>
  <c r="I126" i="1" s="1"/>
  <c r="F29" i="1"/>
  <c r="L30" i="1"/>
  <c r="L29" i="1" s="1"/>
  <c r="G11" i="1"/>
  <c r="L88" i="1"/>
  <c r="L87" i="1" s="1"/>
  <c r="L324" i="1"/>
  <c r="L76" i="1"/>
  <c r="I92" i="1"/>
  <c r="I75" i="1" s="1"/>
  <c r="I64" i="1" s="1"/>
  <c r="I374" i="1"/>
  <c r="I135" i="1"/>
  <c r="F131" i="1"/>
  <c r="L405" i="1"/>
  <c r="L131" i="1" s="1"/>
  <c r="L20" i="1"/>
  <c r="L18" i="1" s="1"/>
  <c r="L256" i="1"/>
  <c r="L111" i="1"/>
  <c r="F143" i="1"/>
  <c r="L417" i="1"/>
  <c r="L143" i="1" s="1"/>
  <c r="H301" i="1"/>
  <c r="F146" i="1"/>
  <c r="L420" i="1"/>
  <c r="L146" i="1" s="1"/>
  <c r="L110" i="1" l="1"/>
  <c r="L109" i="1" s="1"/>
  <c r="K249" i="1"/>
  <c r="K247" i="1" s="1"/>
  <c r="D249" i="1"/>
  <c r="D247" i="1" s="1"/>
  <c r="I250" i="1"/>
  <c r="I249" i="1" s="1"/>
  <c r="I248" i="1" s="1"/>
  <c r="F250" i="1"/>
  <c r="F249" i="1" s="1"/>
  <c r="F247" i="1" s="1"/>
  <c r="H249" i="1"/>
  <c r="H248" i="1" s="1"/>
  <c r="G248" i="1"/>
  <c r="J10" i="1"/>
  <c r="J8" i="1" s="1"/>
  <c r="G10" i="1"/>
  <c r="G8" i="1" s="1"/>
  <c r="I11" i="1"/>
  <c r="I10" i="1" s="1"/>
  <c r="F372" i="1"/>
  <c r="E10" i="1"/>
  <c r="E9" i="1" s="1"/>
  <c r="E248" i="1"/>
  <c r="F11" i="1"/>
  <c r="F75" i="1"/>
  <c r="F64" i="1" s="1"/>
  <c r="L389" i="1"/>
  <c r="L388" i="1" s="1"/>
  <c r="D10" i="1"/>
  <c r="D9" i="1" s="1"/>
  <c r="H11" i="1"/>
  <c r="H10" i="1" s="1"/>
  <c r="H8" i="1" s="1"/>
  <c r="L42" i="1"/>
  <c r="L280" i="1"/>
  <c r="F226" i="1"/>
  <c r="L227" i="1"/>
  <c r="L226" i="1" s="1"/>
  <c r="L418" i="1"/>
  <c r="L145" i="1"/>
  <c r="L144" i="1" s="1"/>
  <c r="F210" i="1"/>
  <c r="L462" i="1"/>
  <c r="L210" i="1" s="1"/>
  <c r="L24" i="1"/>
  <c r="L21" i="1" s="1"/>
  <c r="L17" i="1" s="1"/>
  <c r="L12" i="1" s="1"/>
  <c r="L259" i="1"/>
  <c r="L255" i="1" s="1"/>
  <c r="L251" i="1" s="1"/>
  <c r="L136" i="1"/>
  <c r="L135" i="1" s="1"/>
  <c r="L409" i="1"/>
  <c r="F218" i="1"/>
  <c r="L470" i="1"/>
  <c r="L218" i="1" s="1"/>
  <c r="J247" i="1"/>
  <c r="J248" i="1"/>
  <c r="F144" i="1"/>
  <c r="L130" i="1"/>
  <c r="L402" i="1"/>
  <c r="L401" i="1" s="1"/>
  <c r="L400" i="1" s="1"/>
  <c r="F135" i="1"/>
  <c r="L32" i="1"/>
  <c r="L31" i="1" s="1"/>
  <c r="L27" i="1"/>
  <c r="L26" i="1" s="1"/>
  <c r="L25" i="1" s="1"/>
  <c r="L264" i="1"/>
  <c r="L263" i="1" s="1"/>
  <c r="I373" i="1"/>
  <c r="L336" i="1"/>
  <c r="K10" i="1"/>
  <c r="L103" i="1"/>
  <c r="L92" i="1" s="1"/>
  <c r="L75" i="1" s="1"/>
  <c r="L64" i="1" s="1"/>
  <c r="L329" i="1"/>
  <c r="L312" i="1" s="1"/>
  <c r="L301" i="1" s="1"/>
  <c r="L372" i="1" l="1"/>
  <c r="H247" i="1"/>
  <c r="K248" i="1"/>
  <c r="I247" i="1"/>
  <c r="D248" i="1"/>
  <c r="F248" i="1"/>
  <c r="L250" i="1"/>
  <c r="L249" i="1" s="1"/>
  <c r="L247" i="1" s="1"/>
  <c r="J9" i="1"/>
  <c r="G9" i="1"/>
  <c r="D8" i="1"/>
  <c r="F10" i="1"/>
  <c r="F9" i="1" s="1"/>
  <c r="E8" i="1"/>
  <c r="F128" i="1"/>
  <c r="F127" i="1" s="1"/>
  <c r="F126" i="1" s="1"/>
  <c r="H9" i="1"/>
  <c r="K9" i="1"/>
  <c r="K8" i="1"/>
  <c r="I9" i="1"/>
  <c r="I8" i="1"/>
  <c r="L11" i="1"/>
  <c r="L10" i="1" s="1"/>
  <c r="L128" i="1"/>
  <c r="L127" i="1" s="1"/>
  <c r="L126" i="1" s="1"/>
  <c r="L248" i="1" l="1"/>
  <c r="F8" i="1"/>
  <c r="L8" i="1"/>
  <c r="L9" i="1"/>
  <c r="L202" i="1"/>
  <c r="L454" i="1"/>
  <c r="I198" i="1"/>
  <c r="I194" i="1"/>
  <c r="I443" i="1"/>
  <c r="F443" i="1"/>
  <c r="L443" i="1"/>
  <c r="F198" i="1"/>
  <c r="F194" i="1"/>
  <c r="I449" i="1"/>
  <c r="F449" i="1"/>
  <c r="L449" i="1"/>
  <c r="I372" i="1"/>
  <c r="I433" i="1"/>
  <c r="I450" i="1"/>
  <c r="F450" i="1"/>
  <c r="L450" i="1"/>
  <c r="L198" i="1"/>
  <c r="I448" i="1"/>
  <c r="F448" i="1"/>
  <c r="L448" i="1"/>
  <c r="L433" i="1"/>
  <c r="L442" i="1"/>
  <c r="L190" i="1"/>
  <c r="I190" i="1"/>
  <c r="I447" i="1"/>
  <c r="F447" i="1"/>
  <c r="L447" i="1"/>
  <c r="I455" i="1"/>
  <c r="F455" i="1"/>
  <c r="L455" i="1"/>
  <c r="L452" i="1"/>
  <c r="F452" i="1"/>
  <c r="I452" i="1"/>
  <c r="I444" i="1"/>
  <c r="F444" i="1"/>
  <c r="L444" i="1"/>
  <c r="F433" i="1"/>
  <c r="I442" i="1"/>
  <c r="F442" i="1"/>
  <c r="F190" i="1"/>
  <c r="I451" i="1"/>
  <c r="F451" i="1"/>
  <c r="L451" i="1"/>
  <c r="I445" i="1"/>
  <c r="F445" i="1"/>
  <c r="L445" i="1"/>
  <c r="F202" i="1"/>
  <c r="I456" i="1"/>
  <c r="F456" i="1"/>
  <c r="L456" i="1"/>
  <c r="I446" i="1"/>
  <c r="F446" i="1"/>
  <c r="L446" i="1"/>
  <c r="L194" i="1"/>
  <c r="I457" i="1"/>
  <c r="F457" i="1"/>
  <c r="L457" i="1"/>
  <c r="I453" i="1"/>
  <c r="F453" i="1"/>
  <c r="L453" i="1"/>
  <c r="F454" i="1"/>
  <c r="I454" i="1"/>
  <c r="I2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72" authorId="0" shapeId="0" xr:uid="{FE330FD4-E9D1-409E-ADEA-28BA8CB4C1D8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<sst xmlns="http://schemas.openxmlformats.org/spreadsheetml/2006/main" count="957" uniqueCount="482">
  <si>
    <t>ec.Terezia Borbei</t>
  </si>
  <si>
    <t>ec.Lucia Ursu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</si>
  <si>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Gabor</t>
    </r>
  </si>
  <si>
    <t>SEF SERVICIU</t>
  </si>
  <si>
    <t>DIRECTOR ECONOMIC</t>
  </si>
  <si>
    <t>ORDONATOR PRINCIPAL CREDITE</t>
  </si>
  <si>
    <t>48.02.02.03</t>
  </si>
  <si>
    <t>Prefinanţare</t>
  </si>
  <si>
    <t>48.02.02.02</t>
  </si>
  <si>
    <t>Sume primite în contul plăţilor efectuate în anii anteriori</t>
  </si>
  <si>
    <t>48.02.02.01</t>
  </si>
  <si>
    <t>Sume primite în contul plăţilor efectuate în anul curent</t>
  </si>
  <si>
    <t>48.02.02</t>
  </si>
  <si>
    <t>Fondul Social European  (cod 48.02.02.01 la 48.02.02.03)</t>
  </si>
  <si>
    <t>48.02.01.03</t>
  </si>
  <si>
    <t>48.02.01.02</t>
  </si>
  <si>
    <t>48.02.01.01</t>
  </si>
  <si>
    <t>48.02.01</t>
  </si>
  <si>
    <t xml:space="preserve">Fondul European de Dezvoltare Regională (cod 48.02.01.01 la 48.02.01.03) </t>
  </si>
  <si>
    <t>48.02</t>
  </si>
  <si>
    <t xml:space="preserve">Sume primite de la UE/alţi donatori  în contul plăţilor efectuate şi prefinanţări aferente cadrului financiar 2014 - 2020 </t>
  </si>
  <si>
    <t>45.02.18.03</t>
  </si>
  <si>
    <t>Sume primite în avans</t>
  </si>
  <si>
    <t>45.02.18.02</t>
  </si>
  <si>
    <t>45.02.18.01</t>
  </si>
  <si>
    <t>45.02.18</t>
  </si>
  <si>
    <t>Programul Norvegian pentru Creştere Economică şi Dezvoltare Durabilă(cod 45.02.18.01 la 45.02.18.03)</t>
  </si>
  <si>
    <t>45.02.17.03</t>
  </si>
  <si>
    <t>45.02.17.02</t>
  </si>
  <si>
    <t>45.02.17.01</t>
  </si>
  <si>
    <t>45.02.17</t>
  </si>
  <si>
    <t>Mecanismul financiar SEE (cod 45.02.17.01 la 45.02.17.03)</t>
  </si>
  <si>
    <t>45.02.16.03</t>
  </si>
  <si>
    <t>45.02.16.02</t>
  </si>
  <si>
    <t>45.02.16.01</t>
  </si>
  <si>
    <t>45.02.16</t>
  </si>
  <si>
    <t>Alte facilităţi şi instrumente postaderare  (cod 45.02.16.01 la 45.02.16.03)</t>
  </si>
  <si>
    <t>45.02.15.03</t>
  </si>
  <si>
    <t>45.02.15.02</t>
  </si>
  <si>
    <t>45.02.15.01</t>
  </si>
  <si>
    <t>45.02.15</t>
  </si>
  <si>
    <t>Programe comunitare finanţate în perioada 2007-2013 (cod 45.02.15.01 la 45.02.15.03)</t>
  </si>
  <si>
    <t>45.02.08.03</t>
  </si>
  <si>
    <t>45.02.08.02</t>
  </si>
  <si>
    <t>45.02.08.01</t>
  </si>
  <si>
    <t>45.02.08</t>
  </si>
  <si>
    <t>Instrumentul European de Vecinătate şi Parteneriat (cod 45.02.08.01 la 45.02.08.03)</t>
  </si>
  <si>
    <t>45.02.07.03</t>
  </si>
  <si>
    <t>45.02.07.02</t>
  </si>
  <si>
    <t>45.02.07.01</t>
  </si>
  <si>
    <t>45.02.07</t>
  </si>
  <si>
    <t>Instrumentul de Asistenţă pentru Preaderare (cod 45.02.07.01 la 45.02.07.03)</t>
  </si>
  <si>
    <t>45.02.05.03</t>
  </si>
  <si>
    <t>45.02.05.02</t>
  </si>
  <si>
    <t>45.02.05.01</t>
  </si>
  <si>
    <t>45.02.05</t>
  </si>
  <si>
    <t>Fondul European pentru Pescuit  (cod 45.02.05.01 la 45.02.05.03)</t>
  </si>
  <si>
    <t>45.02.04.03</t>
  </si>
  <si>
    <t>45.02.04.02</t>
  </si>
  <si>
    <t>45.02.04.01</t>
  </si>
  <si>
    <t>45.02.04</t>
  </si>
  <si>
    <t>Fondul European Agricol de Dezvoltare Rurală (cod 45.02.04.01 la 45.02.04.03)</t>
  </si>
  <si>
    <t>45.02.03.03</t>
  </si>
  <si>
    <t>45.02.03.02</t>
  </si>
  <si>
    <t>45.02.03.01</t>
  </si>
  <si>
    <t>45.02.03</t>
  </si>
  <si>
    <t>Fondul de Coeziune   (cod 45.02.03.01 la 45.02.03.03)</t>
  </si>
  <si>
    <t>45.02.02.03</t>
  </si>
  <si>
    <t>45.02.02.02</t>
  </si>
  <si>
    <t>45.02.02.01</t>
  </si>
  <si>
    <t>45.02.02</t>
  </si>
  <si>
    <t>Fondul Social European  (cod 45.02.02.01 la 45.02.02.03)</t>
  </si>
  <si>
    <t>45.02.01.03</t>
  </si>
  <si>
    <t>45.02.01.02</t>
  </si>
  <si>
    <t>45.02.01.01</t>
  </si>
  <si>
    <t>45.02.01</t>
  </si>
  <si>
    <t xml:space="preserve">Fondul European de Dezvoltare Regională (cod 45.02.01.01 la 45.02.01.03) </t>
  </si>
  <si>
    <t>45.02</t>
  </si>
  <si>
    <t>Sume primite de la UE/alţi donatori  în contul plăţilor efectuate şi prefinanţări  ( cod 45.02.01 la 45.02.05+45.02.07+45.02.08+45.02.15 la 45.02.18)</t>
  </si>
  <si>
    <t>42.02.69</t>
  </si>
  <si>
    <t xml:space="preserve">Subventii de la bugetul de stat catre bugetele locale necesare sustinerii derularii proiectelor finantate din fonduri externe  nerambursabile (FEN) postaderare aferente perioadei de programare 2014-2020 </t>
  </si>
  <si>
    <t>42.02.65</t>
  </si>
  <si>
    <t>Finantarea Programului National de Dezvoltare Locala</t>
  </si>
  <si>
    <t>42.02.40</t>
  </si>
  <si>
    <t>Subvenţii de la bugetul de stat către bugetele locale  pentru realizarea obiectivelor de investiţii în turism</t>
  </si>
  <si>
    <t>42.02.29</t>
  </si>
  <si>
    <t xml:space="preserve"> Finanţarea lucrărilor de cadastru imobiliar</t>
  </si>
  <si>
    <t>42.02.20</t>
  </si>
  <si>
    <t>Subvenţii de la bugetul de stat către bugetele locale necesare susţinerii derulării proiectelor finanţate din fonduri externe nerambursabile (FEN) postaderare</t>
  </si>
  <si>
    <t>42.02.19</t>
  </si>
  <si>
    <t>Subvenţii către bugetele locale pentru finanţarea programului multianual de asistenţă tehnică pentru  pregătirea proiectelor de investiţii publice finanţate prin Programul operaţional regional 2007-2013</t>
  </si>
  <si>
    <t>42.02.18.03</t>
  </si>
  <si>
    <t>Subvenţii din veniturile proprii ale Ministerului Sănătăţii către bugetele locale pentru finanţarea altor investiţii în sănătate</t>
  </si>
  <si>
    <t>42.02.18.02</t>
  </si>
  <si>
    <t>Subvenţii din veniturile proprii ale Ministerului Sănătăţii către bugetele locale pentru finanţarea reparaţiilor capitale în sănătate</t>
  </si>
  <si>
    <t>42.02.18.01</t>
  </si>
  <si>
    <t>Subvenţii din veniturile proprii ale Ministerului Sănătăţii către bugetele locale pentru finanţarea aparaturii medicale şi echipamentelor de comunicaţii în urgenţă în sănătate</t>
  </si>
  <si>
    <t>42.02.18</t>
  </si>
  <si>
    <t xml:space="preserve">Subvenţii din veniturile proprii ale Ministerului Sănătăţii către bugetele locale pentru finanţarea investiţiilor în sănătate(cod 42.02.18.01 la 42.02.18.03) </t>
  </si>
  <si>
    <t>42.02.17</t>
  </si>
  <si>
    <t>Subvenţii pentru finalizarea lucrărilor de construcţie a aşezămintelor culturale</t>
  </si>
  <si>
    <t>42.02.16.03</t>
  </si>
  <si>
    <t>Subvenţii de la bugetul de stat către bugetele locale pentru finanţarea altor investiţii în sănătate</t>
  </si>
  <si>
    <t>42.02.16.02</t>
  </si>
  <si>
    <t>Subvenţii de la bugetul de stat către bugetele locale pentru finanţarea reparaţiilor capitale în sănătate</t>
  </si>
  <si>
    <t>42.02.16.01</t>
  </si>
  <si>
    <t xml:space="preserve">Subvenţii de la bugetul de stat către bugetele locale pentru finanţarea aparaturii medicale şi echipamentelor de comunicaţii în urgenţă în sănătate </t>
  </si>
  <si>
    <t>42.02.16</t>
  </si>
  <si>
    <t>Subvenţii de la bugetul de stat  către bugetele locale pentru finanţarea investiţiilor  în sănătate (cod 42.02.16.01 la 42.02.16.03)</t>
  </si>
  <si>
    <t>42.02.15</t>
  </si>
  <si>
    <t>Subvenţii primite din Fondul Naţional de Dezvoltare</t>
  </si>
  <si>
    <t>42.02.14</t>
  </si>
  <si>
    <t>Finanţarea unor cheltuieli de capital ale unităţilor de învăţământ preuniversitar</t>
  </si>
  <si>
    <t>42.02.13</t>
  </si>
  <si>
    <t>Subvenţii pentru finanţarea programelor  multianuale prioritare de mediu şi gospodărire a apelor</t>
  </si>
  <si>
    <t>42.02.12</t>
  </si>
  <si>
    <t>Subvenţii pentru reabilitarea termică a clădirilor de locuit</t>
  </si>
  <si>
    <t>42.02.10</t>
  </si>
  <si>
    <t xml:space="preserve">  Finanţarea acţiunilor privind reducerea riscului seismic al construcţiilor existente cu destinaţie de locuinţă</t>
  </si>
  <si>
    <t>42.02.09.03</t>
  </si>
  <si>
    <t>Finanţarea subprogramului privind canalizarea şi epurarea apelor uzate</t>
  </si>
  <si>
    <t>42.02.09.02</t>
  </si>
  <si>
    <t>Finanţarea subprogramului privind alimentarea cu apă a satelor</t>
  </si>
  <si>
    <t>42.02.09.01</t>
  </si>
  <si>
    <t xml:space="preserve">  Finanţarea subprogramului privind pietruirea, reabilitarea, modernizarea şi/sau asfaltarea  drumurilor de interes local clasate</t>
  </si>
  <si>
    <t>42.02.09</t>
  </si>
  <si>
    <t xml:space="preserve">  Finanţarea programului de pietruire a drumurilor comunale şi alimentare cu apă a satelor (cod42.02.09.01 la 42.02.09.03)</t>
  </si>
  <si>
    <t>42.02.07</t>
  </si>
  <si>
    <t>Finanţarea studiilor de fezabilitate aferente proiectelor SAPARD</t>
  </si>
  <si>
    <t>42.02.06</t>
  </si>
  <si>
    <t>Străzi care se vor amenaja în perimetrele destinate construcţiilor de cvartale de locuinţe noi</t>
  </si>
  <si>
    <t>42.02.05</t>
  </si>
  <si>
    <t xml:space="preserve">   Planuri şi regulamente de urbanism</t>
  </si>
  <si>
    <t>42.02.04</t>
  </si>
  <si>
    <t>Aeroporturi de interes local</t>
  </si>
  <si>
    <t>42.02.03</t>
  </si>
  <si>
    <t>Investiţii finanţate parţial din împrumuturi externe</t>
  </si>
  <si>
    <t>42.02.01</t>
  </si>
  <si>
    <t xml:space="preserve">  Retehnologizarea centralelor termice şi electrice de termoficare</t>
  </si>
  <si>
    <t>42.02</t>
  </si>
  <si>
    <t xml:space="preserve">Subvenţii de la bugetul de stat(cod 42.02.01+42.02.03 la 42.02.07+42.02.09+42.02.10+42.02.12 la 42.02.20+42.02.29+42.02.40)  </t>
  </si>
  <si>
    <t>00.18</t>
  </si>
  <si>
    <t>SUBVENŢII DE LA ALTE NIVELE ALE ADMINISTRAŢIEI PUBLICE (cod 42.02)</t>
  </si>
  <si>
    <t>00.17</t>
  </si>
  <si>
    <t>IV. SUBVENŢII (cod 00.18)</t>
  </si>
  <si>
    <t>40.02.16</t>
  </si>
  <si>
    <t>Sume decontare cereri de plata</t>
  </si>
  <si>
    <t>40.02.14</t>
  </si>
  <si>
    <t>Sume din excedentul bugetului local utilizate pentru finanţarea cheltuielilor secţiunii de dezvoltare</t>
  </si>
  <si>
    <t>40.02.13</t>
  </si>
  <si>
    <t>Sume din excedentul  anului precedent pentru acoperirea golurilor temporare de casă ale secţiunii de dezvoltare</t>
  </si>
  <si>
    <t>40.02</t>
  </si>
  <si>
    <t>Încasări din rambursarea împrumuturilor acordate                   (cod 40.02.13+40.02.14)</t>
  </si>
  <si>
    <t>00.16</t>
  </si>
  <si>
    <t>III.OPERAŢIUNI FINANCIARE (cod 40.02)</t>
  </si>
  <si>
    <t>39.02.10</t>
  </si>
  <si>
    <t>Depozite speciale pentru construcţii de locuinţe</t>
  </si>
  <si>
    <t>39.02.07</t>
  </si>
  <si>
    <t xml:space="preserve">  Venituri din vânzarea unor bunuri aparţinând domeniului privat al statului sau al unităţilor administrativ-teritoriale</t>
  </si>
  <si>
    <t>39.02.04</t>
  </si>
  <si>
    <t xml:space="preserve">  Venituri din privatizare</t>
  </si>
  <si>
    <t>39.02.03</t>
  </si>
  <si>
    <t xml:space="preserve">  Venituri din vânzarea locuinţelor construite din fondurile statului</t>
  </si>
  <si>
    <t>39.02.01</t>
  </si>
  <si>
    <t xml:space="preserve">  Venituri din valorificarea unor bunuri ale instituţiilor publice</t>
  </si>
  <si>
    <t>39.02</t>
  </si>
  <si>
    <t>Venituri din valorificarea unor bunuri                                (cod 39.02.01+39.02.03+39.02.04+ 39.02.07+39.02.10)</t>
  </si>
  <si>
    <t>00.15</t>
  </si>
  <si>
    <t>II. VENITURI DIN CAPITAL (cod 39.02)</t>
  </si>
  <si>
    <t>37.02.04</t>
  </si>
  <si>
    <t>Vărsăminte din secţiunea de funcţionare</t>
  </si>
  <si>
    <t>37.02</t>
  </si>
  <si>
    <t>Transferuri voluntare, altele decât subvenţiile 
(cod 37.02.04)</t>
  </si>
  <si>
    <t>36.02.47</t>
  </si>
  <si>
    <t>Alte venituri pentru finantarea sectiunii de dezvoltare</t>
  </si>
  <si>
    <t>36.02.31</t>
  </si>
  <si>
    <t>Contributia asociatiei de proprietari pentru lucrarile de reabilitare termica</t>
  </si>
  <si>
    <t>36.02.23</t>
  </si>
  <si>
    <t>Taxa de reabilitare termica 
(venituri de asociatii de propietari)</t>
  </si>
  <si>
    <t>36.02.07</t>
  </si>
  <si>
    <t xml:space="preserve">   Vărsăminte din amortizarea mijloacelor fixe</t>
  </si>
  <si>
    <t>36.02</t>
  </si>
  <si>
    <t>Diverse venituri (cod 36.02.07)</t>
  </si>
  <si>
    <t>00.14</t>
  </si>
  <si>
    <t>C2.VÂNZĂRI DE BUNURI ŞI SERVICII                                   (cod 36.02+37.02)</t>
  </si>
  <si>
    <t>00.12</t>
  </si>
  <si>
    <t>VENITURI NEFISCALE (cod 00.14)</t>
  </si>
  <si>
    <t>11.02.07</t>
  </si>
  <si>
    <t xml:space="preserve">    Sume defalcate din taxa pe valoarea adăugată pentru  Programul de dezvoltare a infrastructurii şi a bazelor sportive din spaţiul rural</t>
  </si>
  <si>
    <t>11.02</t>
  </si>
  <si>
    <t>Sume defalcate din TVA (11.02.07)</t>
  </si>
  <si>
    <t>00.10</t>
  </si>
  <si>
    <t>A4.IMPOZITE ŞI TAXE PE BUNURI ŞI SERVICII             (cod 11.02)</t>
  </si>
  <si>
    <t>00.03</t>
  </si>
  <si>
    <t>VENITURI FISCALE (cod 00.10)</t>
  </si>
  <si>
    <t>00.02</t>
  </si>
  <si>
    <t>VENITURI CURENTE (cod 00.03+00.12)</t>
  </si>
  <si>
    <t>VENITURI PROPRII (cod 00.02-11.02-37.02+00.15+00.16)</t>
  </si>
  <si>
    <t>00.01</t>
  </si>
  <si>
    <t>VENITURILE SECŢIUNII DE DEZVOLTARE  (00.02+00.15+00.16+00.17+45.02)- TOTAL</t>
  </si>
  <si>
    <t>43.02.34</t>
  </si>
  <si>
    <t>Sume alocate din bugetul ANCPI pentru finantarea lucrarilor de inregistrare sistematica din cadrul programului national de cadastru si carte funciara</t>
  </si>
  <si>
    <t>43.02.41</t>
  </si>
  <si>
    <t>Sume alocate pentru cheltuieli aferente izolarii la locul de munca</t>
  </si>
  <si>
    <t>43.02.23</t>
  </si>
  <si>
    <t xml:space="preserve">Subventii primite din bugetul judetului pentru clasele de invatamant special  organizate in cadrul unitatilor de invatamant de masa </t>
  </si>
  <si>
    <t>43.02.20</t>
  </si>
  <si>
    <t>Alte subventii de la administratia centrala</t>
  </si>
  <si>
    <t>43.02.08</t>
  </si>
  <si>
    <t>Subvenţii primite de la bugetele consiliilor locale şi judeţene pentru ajutoare în situaţii de extremă dificultate</t>
  </si>
  <si>
    <t>43.02.07</t>
  </si>
  <si>
    <t>Subvenţii primite de la alte bugete locale pentru instituţiile de asistenţă socială pentru persoanele cu handicap</t>
  </si>
  <si>
    <t>43.02.04</t>
  </si>
  <si>
    <t>Subvenţii de la bugetul asigurărilor pentru şomaj către bugetele locale, pentru finanţarea programelor pentru ocuparea temporară a forţei de muncă şi subvenţionarea locurilor de muncă</t>
  </si>
  <si>
    <t>43.02.01</t>
  </si>
  <si>
    <t xml:space="preserve">   Subvenţii primite de la bugetele consiliilor judeţene pentru protecţia copilului</t>
  </si>
  <si>
    <t>43.02</t>
  </si>
  <si>
    <t>Subvenţii de la alte administraţii                                                      (cod 43.02.01 +43.02.04+43.02.07+ 43.02.08)</t>
  </si>
  <si>
    <t>42.02.46</t>
  </si>
  <si>
    <t>42.02.82</t>
  </si>
  <si>
    <t>Sume alocate pentru stimulentul de risc</t>
  </si>
  <si>
    <t>42.02.81</t>
  </si>
  <si>
    <t>Sume alocate pentru indemnizatii aferente suspendarii temporare a contractului de activitate sportiva</t>
  </si>
  <si>
    <t>42.02.80</t>
  </si>
  <si>
    <t>Subventii de la bugetul de stat pentru cheltuieli cu carantina</t>
  </si>
  <si>
    <t>42.02.41</t>
  </si>
  <si>
    <t>Subvenţii din bugetul de stat pentru finanţarea sănătăţii</t>
  </si>
  <si>
    <t>42.02.37</t>
  </si>
  <si>
    <t xml:space="preserve">Subvenţii de la bugetul de stat  către bugetele locale pentru finanţarea programelor de electrificare </t>
  </si>
  <si>
    <t>42.02.36</t>
  </si>
  <si>
    <t>Subvenţii pentru acordarea trusoului pentru nou-nascuţi</t>
  </si>
  <si>
    <t>42.02.35</t>
  </si>
  <si>
    <t>Subvenţii din bugetul de stat pentru finanţarea unităţilor de asistenţă medico-sociale</t>
  </si>
  <si>
    <t>42.02.34</t>
  </si>
  <si>
    <t>Subvenţii pentru acordarea ajutorului pentru încălzirea locuinţei cu lemne, cărbuni, combustibili petrolieri</t>
  </si>
  <si>
    <t>42.02.33</t>
  </si>
  <si>
    <t>Sprijin financiar pentru constituirea familiei</t>
  </si>
  <si>
    <t>42.02.32</t>
  </si>
  <si>
    <t>Subvenţii pentru compensarea creşterilor neprevizionate ale preţurilor la combustibili</t>
  </si>
  <si>
    <t>42.02.28</t>
  </si>
  <si>
    <t xml:space="preserve">   Subvenţii primite din Fondul de Intervenţie</t>
  </si>
  <si>
    <t>42.02.21</t>
  </si>
  <si>
    <t xml:space="preserve">   Finanţarea drepturilor acordate persoanelor cu handicap</t>
  </si>
  <si>
    <t xml:space="preserve">Subvenţii de la bugetul de stat (cod 42.02.21+42.02.28+42.02.32 la 42.02.37+42.02.41+ 42.02.42+42.02.44 la 42.02.46) </t>
  </si>
  <si>
    <t>SUBVENŢII DE LA ALTE NIVELE ALE ADMINISTRAŢIEI PUBLICE (cod 42.02+43.02)</t>
  </si>
  <si>
    <t>40.02.50</t>
  </si>
  <si>
    <t xml:space="preserve">   Încasări din rambursarea altor împrumuturi acordate </t>
  </si>
  <si>
    <t>40.02.11</t>
  </si>
  <si>
    <t xml:space="preserve">   Sume din excedentul anului precedent pentru acoperirea golurilor temporare de casă ale secţiunii de funcţionare</t>
  </si>
  <si>
    <t>40.02.10</t>
  </si>
  <si>
    <t xml:space="preserve">   Împrumuturi temporare din trezoreria statului </t>
  </si>
  <si>
    <t>40.02.07</t>
  </si>
  <si>
    <t xml:space="preserve">  Încasari din rambursarea microcreditelor de la persoane fizice şi juridice</t>
  </si>
  <si>
    <t>40.02.06</t>
  </si>
  <si>
    <t xml:space="preserve">  Încasări din rambursarea împrumuturilor pentru înfiinţarea unor instituţii şi servicii publice de interes local sau a unor activităţi finanţate integral din venituri proprii</t>
  </si>
  <si>
    <t>Încasări din rambursarea împrumuturilor acordate                   (cod 40.02.06+40.02.07+40.02.10+40.02.11+ 40.02.50)</t>
  </si>
  <si>
    <t>37.02.50</t>
  </si>
  <si>
    <t xml:space="preserve">    Alte transferuri voluntare</t>
  </si>
  <si>
    <t>37.02.03</t>
  </si>
  <si>
    <t>Vărsăminte din secţiunea de funcţionare pentru finanţarea secţiunii de dezvoltare a bugetului local ( cu semnul minus)</t>
  </si>
  <si>
    <t>37.02.01</t>
  </si>
  <si>
    <t xml:space="preserve">    Donaţii şi sponsorizări</t>
  </si>
  <si>
    <t>Transferuri voluntare, altele decât subvenţiile                   (cod 37.02.01+37.02.03+37.02.50)</t>
  </si>
  <si>
    <t>36.02.50</t>
  </si>
  <si>
    <t xml:space="preserve">    Alte venituri</t>
  </si>
  <si>
    <t>36.02.32.03</t>
  </si>
  <si>
    <t>Sume provenite din finantarea anilor precedenti - Sectiunea de functionare</t>
  </si>
  <si>
    <t>36.02.11</t>
  </si>
  <si>
    <t xml:space="preserve">   Venituri din ajutoare de stat recuperate</t>
  </si>
  <si>
    <t>36.02.06</t>
  </si>
  <si>
    <t xml:space="preserve">   Taxe speciale</t>
  </si>
  <si>
    <t>36.02.05</t>
  </si>
  <si>
    <t xml:space="preserve">   Vărsăminte din veniturile şi/sau disponibilităţile instituţiilor publice</t>
  </si>
  <si>
    <t>36.02.01</t>
  </si>
  <si>
    <t>Venituri din aplicarea prescripţiei extinctive</t>
  </si>
  <si>
    <t>Diverse venituri (cod 36.02.01+36.02.05+36.02.06+36.02.11+36.02.50)</t>
  </si>
  <si>
    <t>35.02.50</t>
  </si>
  <si>
    <t xml:space="preserve">   Alte amenzi, penalităţi şi confiscări</t>
  </si>
  <si>
    <t>35.02.03</t>
  </si>
  <si>
    <t xml:space="preserve">   Încasări din valorificarea bunurilor confiscate, abandonate şi  alte sume constatate odată cu confiscarea potrivit legii</t>
  </si>
  <si>
    <t>35.02.02</t>
  </si>
  <si>
    <t xml:space="preserve">    Penalităţi pentru nedepunerea sau depunerea cu întârziere declaraţiei de impozite şi taxe</t>
  </si>
  <si>
    <t>35.02.01</t>
  </si>
  <si>
    <t xml:space="preserve">   Venituri din amenzi şi alte sancţiuni aplicate potrivit dispoziţiilor legale</t>
  </si>
  <si>
    <t>35.02</t>
  </si>
  <si>
    <t>Amenzi, penalităţi şi confiscări                                                          (cod 35.02.01 la 35.02.03+35.02.50)</t>
  </si>
  <si>
    <t>34.02.50</t>
  </si>
  <si>
    <t xml:space="preserve">  Alte venituri din taxe administrative, eliberări permise</t>
  </si>
  <si>
    <t>34.02.02</t>
  </si>
  <si>
    <t xml:space="preserve">  Taxe extrajudiciare de timbru</t>
  </si>
  <si>
    <t>34.02</t>
  </si>
  <si>
    <t>Venituri din taxe administrative, eliberări permise                   (cod 34.02.02+34.02.50)</t>
  </si>
  <si>
    <t>33.02.50</t>
  </si>
  <si>
    <t xml:space="preserve">   Alte venituri din prestări de servicii şi alte activităţi</t>
  </si>
  <si>
    <t>33.02.28</t>
  </si>
  <si>
    <t xml:space="preserve">   Venituri din recuperarea cheltuielilor de judecată, imputaţii şi despăgubiri</t>
  </si>
  <si>
    <t>33.02.27</t>
  </si>
  <si>
    <t xml:space="preserve">   Contribuţia lunară a părinţilor pentru întreţinerea copiilor în unităţile de protecţie socială</t>
  </si>
  <si>
    <t>33.02.24</t>
  </si>
  <si>
    <t xml:space="preserve">  Taxe din activităţi cadastrale şi agricultură</t>
  </si>
  <si>
    <t>33.02.12</t>
  </si>
  <si>
    <t xml:space="preserve">  Contribuţia persoanelor beneficiare ale cantinelor de ajutor social</t>
  </si>
  <si>
    <t>33.02.10</t>
  </si>
  <si>
    <t xml:space="preserve">  Contribuţia părinţilor sau susţinătorilor legali pentru întreţinerea copiilor în creşe</t>
  </si>
  <si>
    <t>33.02.08</t>
  </si>
  <si>
    <t xml:space="preserve">  Venituri din prestări de servicii</t>
  </si>
  <si>
    <t>33.02</t>
  </si>
  <si>
    <t>Venituri din prestări de servicii şi alte activităţi                     (cod 33.02.08+33.02.10+33.02.12+33.02.24+33.02.27 +33.02.28+ 33.02.50)</t>
  </si>
  <si>
    <t>C2.VÂNZĂRI DE BUNURI ŞI SERVICII                                   (cod 33.02+34.02+35.02+36.02+37.02)</t>
  </si>
  <si>
    <t>31.02.03</t>
  </si>
  <si>
    <t xml:space="preserve"> Alte venituri din dobânzi</t>
  </si>
  <si>
    <t>31.02</t>
  </si>
  <si>
    <t>Venituri din dobânzi (cod 31.02.03)</t>
  </si>
  <si>
    <t>30.02.50</t>
  </si>
  <si>
    <t>Alte venituri din proprietate</t>
  </si>
  <si>
    <t>30.02.08.02</t>
  </si>
  <si>
    <t xml:space="preserve">      Venituri din dividende de la alţi plătitori</t>
  </si>
  <si>
    <t>30.02.08</t>
  </si>
  <si>
    <t xml:space="preserve"> Venituri din dividende  (cod 30.02.08.02)</t>
  </si>
  <si>
    <t>30.02.05</t>
  </si>
  <si>
    <t xml:space="preserve"> Venituri din concesiuni şi închirieri</t>
  </si>
  <si>
    <t>30.02.03</t>
  </si>
  <si>
    <t xml:space="preserve"> Restituiri de fonduri din finanţarea bugetară a anilor precedenţi</t>
  </si>
  <si>
    <t>30.02.01</t>
  </si>
  <si>
    <t>Vărsăminte din profitul net al regiilor autonome, societăţilor şi companiilor naţionale</t>
  </si>
  <si>
    <t>30.02</t>
  </si>
  <si>
    <t>Venituri din proprietate (cod 30.02.01+ 30.02.03+30.02.05+30.02.08+30.02.50)</t>
  </si>
  <si>
    <t>00.13</t>
  </si>
  <si>
    <t>C1.  VENITURI DIN PROPRIETATE (cod 30.02+31.02)</t>
  </si>
  <si>
    <t>C.   VENITURI NEFISCALE (cod 00.13+00.14)</t>
  </si>
  <si>
    <t>18.02.50</t>
  </si>
  <si>
    <t xml:space="preserve">        Alte impozite şi taxe</t>
  </si>
  <si>
    <t>18.02</t>
  </si>
  <si>
    <t>Alte impozite şi taxe fiscale (cod 18.02.50)</t>
  </si>
  <si>
    <t>00.11</t>
  </si>
  <si>
    <t xml:space="preserve"> A6. ALTE IMPOZITE ŞI TAXE FISCALE (cod 18.02)</t>
  </si>
  <si>
    <t>16.02.50</t>
  </si>
  <si>
    <t>Alte taxe pe utilizarea bunurilor, autorizarea utilizării bunurilor sau pe desfăşurarea de activităţi</t>
  </si>
  <si>
    <t>16.02.03</t>
  </si>
  <si>
    <t>Taxe şi tarife pentru eliberarea de licenţe şi autorizaţii de funcţionare</t>
  </si>
  <si>
    <t>16.02.02.02</t>
  </si>
  <si>
    <t xml:space="preserve">    Impozit pe  mijloacele de transport deţinute de persoane juridice</t>
  </si>
  <si>
    <t>16.02.02.01</t>
  </si>
  <si>
    <t xml:space="preserve">    Impozit pe mijloacele de transport deţinute de persoane fizice</t>
  </si>
  <si>
    <t>16.02.02</t>
  </si>
  <si>
    <t>Impozit pe mijloacele  de transport                                (cod 16.02.02.01+16.02.02.02)</t>
  </si>
  <si>
    <t>16.02</t>
  </si>
  <si>
    <t>Taxe pe utilizarea bunurilor, autorizarea utilizării bunurilor sau pe desfăşurarea de activităţi                     (cod 16.02.02+16.02.03+16.02.50)</t>
  </si>
  <si>
    <t>15.02.50</t>
  </si>
  <si>
    <t xml:space="preserve">     Alte taxe pe servicii specifice</t>
  </si>
  <si>
    <t>15.02.01</t>
  </si>
  <si>
    <t xml:space="preserve">     Impozit pe spectacole</t>
  </si>
  <si>
    <t>15.02</t>
  </si>
  <si>
    <t>Taxe pe servicii specifice (cod 15.02.01+15.02.50)</t>
  </si>
  <si>
    <t>12.02.07</t>
  </si>
  <si>
    <t xml:space="preserve">    Taxe hoteliere</t>
  </si>
  <si>
    <t>12.02</t>
  </si>
  <si>
    <t>Alte impozite şi taxe generale pe bunuri şi servicii                           (cod 12.02.07)</t>
  </si>
  <si>
    <t>11.02.09</t>
  </si>
  <si>
    <t>Sume defalcate din taxa pe valoarea adaugata pentru finantarea invatamantului particular sau confesional acreditat</t>
  </si>
  <si>
    <t>11.02.06</t>
  </si>
  <si>
    <t xml:space="preserve">   Sume defalcate din taxa pe valoarea adăugată  pentru echilibrarea bugetelor locale</t>
  </si>
  <si>
    <t>11.02.05</t>
  </si>
  <si>
    <t xml:space="preserve"> Sume defalcate din taxa pe valoarea adăugată  pentru drumuri</t>
  </si>
  <si>
    <t>11.02.02</t>
  </si>
  <si>
    <t xml:space="preserve">  Sume defalcate din taxa pe valoarea adăugată pentru finanţarea cheltuielilor descentralizate la nivelul comunelor, oraşelor, municipiilor, sectoarelor  şi Municipiului Bucureşti</t>
  </si>
  <si>
    <t>11.02.01</t>
  </si>
  <si>
    <t xml:space="preserve">  Sume defalcate din taxa pe valoarea adăugată pentru finanţarea cheltuielilor descentralizate la nivelul judeţelor </t>
  </si>
  <si>
    <t>Sume defalcate din TVA (cod 11.02.01+11.02.02+11.02.05+11.02.06)</t>
  </si>
  <si>
    <t>A4.IMPOZITE ŞI TAXE PE BUNURI ŞI SERVICII             (cod 11.02+12.02+15.02+16.02)</t>
  </si>
  <si>
    <t>07.02.50</t>
  </si>
  <si>
    <t>Alte impozite şi taxe pe proprietate</t>
  </si>
  <si>
    <t>07.02.03</t>
  </si>
  <si>
    <t xml:space="preserve">Taxe judiciare de timbru şi alte taxe de timbru </t>
  </si>
  <si>
    <t>07.02.02.03</t>
  </si>
  <si>
    <t xml:space="preserve">    Impozitul pe terenul extravilan*)+Restanţe anii anteriori 
    din impozitul pe terenul agricol-</t>
  </si>
  <si>
    <t>07.02.02.02</t>
  </si>
  <si>
    <t xml:space="preserve">    Impozit şi taxă  pe teren  de la persoane juridice</t>
  </si>
  <si>
    <t>07.02.02.01</t>
  </si>
  <si>
    <t xml:space="preserve">    Impozit pe terenuri de la persoane fizice</t>
  </si>
  <si>
    <t>07.02.02</t>
  </si>
  <si>
    <t>Impozit şi taxă pe teren  (cod 07.02.02.01 la 07.02.02.03)</t>
  </si>
  <si>
    <t>07.02.01.02</t>
  </si>
  <si>
    <t xml:space="preserve">      Impozit şi taxă  pe clădiri de la persoane juridice</t>
  </si>
  <si>
    <t>07.02.01.01</t>
  </si>
  <si>
    <t xml:space="preserve">      Impozit pe clădiri de la persoane fizice</t>
  </si>
  <si>
    <t>07.02.01</t>
  </si>
  <si>
    <t xml:space="preserve">   Impozit şi taxă pe clădiri (cod 07.02.01.01+07.02.01.02)</t>
  </si>
  <si>
    <t>07.02</t>
  </si>
  <si>
    <t>Impozite şi taxe pe proprietate                                    (cod 07.02.01la 07.02.03+07.02.50)</t>
  </si>
  <si>
    <t>00.09</t>
  </si>
  <si>
    <t>A3. IMPOZITE ŞI TAXE PE PROPRIETATE (cod 07.02)</t>
  </si>
  <si>
    <t>06.02.02</t>
  </si>
  <si>
    <t xml:space="preserve"> Cote defalcate din impozitul pe salarii - Restanţe anii anteriori-</t>
  </si>
  <si>
    <t>06.02</t>
  </si>
  <si>
    <t>Impozit pe salarii - total (06.02.02)</t>
  </si>
  <si>
    <t xml:space="preserve">A2 IMPOZIT PE SALARII -TOTAL  (cod 06.02) - Restanţe anii anteriori-  </t>
  </si>
  <si>
    <t>05.02.50</t>
  </si>
  <si>
    <t xml:space="preserve">  Alte impozite pe venit, profit şi câştiguri din capital</t>
  </si>
  <si>
    <t>05.02</t>
  </si>
  <si>
    <t>Alte impozite pe venit, profit şi câştiguri din capital de la persoane fizice (cod 05.02.50)</t>
  </si>
  <si>
    <t>00.07</t>
  </si>
  <si>
    <t xml:space="preserve"> A1.3. ALTE IMPOZITE PE VENIT, PROFIT ŞI CÂŞTIGURI DIN CAPITAL(cod 05.02)</t>
  </si>
  <si>
    <t>04.02.05</t>
  </si>
  <si>
    <t xml:space="preserve">Sume din cota de 7,5% din impozitul pe venit pentru echilibrarea bugetelor locale </t>
  </si>
  <si>
    <t>04.02.04</t>
  </si>
  <si>
    <t xml:space="preserve">      Sume alocate din cotele defalcate din impozitul pe venit  pentru echilibrarea bugetelor locale</t>
  </si>
  <si>
    <t>04.02.01</t>
  </si>
  <si>
    <t xml:space="preserve">      Cote defalcate din impozitul pe venit</t>
  </si>
  <si>
    <t>04.02</t>
  </si>
  <si>
    <t>Cote şi sume defalcate din impozitul pe venit                     (cod 04.02.01+04.02.04)</t>
  </si>
  <si>
    <t>03.02.18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</si>
  <si>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</si>
  <si>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03.02.17</t>
  </si>
  <si>
    <t>Impozit pe onorariul avocaţilor şi notarilor publici</t>
  </si>
  <si>
    <t>03.02</t>
  </si>
  <si>
    <t>Impozit pe venit (cod 03.02.17+ 03.02.18)</t>
  </si>
  <si>
    <t>00.06</t>
  </si>
  <si>
    <t>A1.2. IMPOZIT PE VENIT, PROFIT ŞI CÂŞTIGURI DIN CAPITAL  DE LA PERSOANE FIZICE( cod 03.02+04.02)</t>
  </si>
  <si>
    <t>01.02.01</t>
  </si>
  <si>
    <t xml:space="preserve">     Impozit pe profit de la agenţii economici</t>
  </si>
  <si>
    <t>01.02</t>
  </si>
  <si>
    <t>Impozit pe profit        (cod 01.02.01)</t>
  </si>
  <si>
    <t>00.05</t>
  </si>
  <si>
    <t>A1.1.  IMPOZIT  PE VENIT, PROFIT ŞI CÂŞTIGURI DIN CAPITAL DE LA PERSOANE JURIDICE  (cod 01.02)</t>
  </si>
  <si>
    <t>00.04</t>
  </si>
  <si>
    <t>A1.  IMPOZIT  PE VENIT, PROFIT ŞI CÂŞTIGURI DIN CAPITAL  (cod 00.05+00.06+00.07)</t>
  </si>
  <si>
    <t>A. VENITURI FISCALE  (cod 00.04+06.02+00.09+00.10+00.11)</t>
  </si>
  <si>
    <t xml:space="preserve">I.  VENITURI CURENTE (cod 00.03+00.12)    </t>
  </si>
  <si>
    <t>VENITURI PROPRII (00.02-11.02-37.02+00.16)</t>
  </si>
  <si>
    <t>VENITURILE SECŢIUNII DE FUNCŢIONARE (cod 00.02+00.16+00.17) - TOTAL</t>
  </si>
  <si>
    <t>Sume primite de la UE/alţi donatori  în contul plăţilor efectuate şi prefinanţări ( cod 45.02.01 la 45.02.05+45.02.07+45.02.08+45.02.15 la 45.02.18)</t>
  </si>
  <si>
    <t>Subvenţii de la bugetul de stat către bugetele locale pentru achitarea obligaţiilor restante ale centralelor de termoficare</t>
  </si>
  <si>
    <t xml:space="preserve">   Finanţarea lucrărilor de cadastru imobiliar</t>
  </si>
  <si>
    <t>Subvenţii din veniturile proprii ale Ministerului Sănătăţii către bugetele locale pentru finanţarea investiţiilor în sănătate (cod 42.02.18.01 la 42.02.18.03)</t>
  </si>
  <si>
    <t xml:space="preserve">  Finanţarea programului de pietruire a drumurilor comunale şi alimentare cu apă a satelor (cod 42.02.09.01 la 42.02.09.03)</t>
  </si>
  <si>
    <t xml:space="preserve">Subvenţii de la bugetul de stat(cod 42.02.01+42.02.03la 42.02.07+42.02.09+42.02.10+42.02.12 la 42.02.21+42.02.28+42.02.29+42.02.32 la 42.02.37+42.02.40 la 42.02.42+42.02.44 la 42.02.46)  </t>
  </si>
  <si>
    <t xml:space="preserve">IV. SUBVENŢII (cod 00.18) </t>
  </si>
  <si>
    <t xml:space="preserve">  Încasări din rambursarea microcreditelor de la persoane fizice şi juridice</t>
  </si>
  <si>
    <t>Încasări din rambursarea împrumuturilor acordate                   (cod 40.02.06+40.02.07+40.02.10+40.02.11+ 40.02.13+40.02.14+40.02.50)</t>
  </si>
  <si>
    <t>Vărsăminte din secţiunea de funcţionare pentru finanţarea secţiunii de dezvoltare a bugetului local (cu semnul minus)</t>
  </si>
  <si>
    <t>Transferuri voluntare, altele decât subvenţiile                   (cod 37.02.01+37.02.03+37.02.04+37.02.50)</t>
  </si>
  <si>
    <t>36.02.32</t>
  </si>
  <si>
    <t xml:space="preserve">Sume provenite din finantarea anilor precedenti </t>
  </si>
  <si>
    <t>Diverse venituri (cod 36.02.01+36.02.05+36.02.06 +36.02.07+36.02.11+36.02.50))</t>
  </si>
  <si>
    <t>Venituri din proprietate (cod 30.02.01+30.02.03+30.02.05+30.02.08+ 30.02.50)</t>
  </si>
  <si>
    <t xml:space="preserve"> Sume defalcate din taxa pe valoarea adaugată  pentru drumuri</t>
  </si>
  <si>
    <t>Sume defalcate din TVA (cod 11.02.01+11.02.02+11.02.05 la 11.02.07)</t>
  </si>
  <si>
    <t xml:space="preserve">    Impozitul pe terenul extravilan*)+Restanţe ani anteriori 
    din impozitul pe terenul agricol-</t>
  </si>
  <si>
    <t xml:space="preserve">
   Impozit şi taxă pe teren  (cod  07.02.02.01 la   
    07.02.02.03)</t>
  </si>
  <si>
    <t xml:space="preserve">A2 IMPOZIT PE SALARII -TOTAL  (cod 06.02)  - Restanţe anii anteriori -
    </t>
  </si>
  <si>
    <t>A1.3. ALTE IMPOZITE PE VENIT, PROFIT ŞI CÂŞTIGURI DIN CAPITAL(cod 05.02)</t>
  </si>
  <si>
    <t>Impozit pe profit  (cod 01.02.01)</t>
  </si>
  <si>
    <t xml:space="preserve"> A1.1. IMPOZIT PE VENIT, PROFIT ŞI CÂŞTIGURI DIN CAPITAL DE LA PERSOANE JURIDICE (cod 01.02)</t>
  </si>
  <si>
    <t>A1. IMPOZIT PE VENIT, PROFIT ŞI CÂŞTIGURI DIN CAPITAL (cod 00.05+00.06+00.07)</t>
  </si>
  <si>
    <t>A. VENITURI FISCALE (cod 00.04+06.02+00.09+00.10+00.11)</t>
  </si>
  <si>
    <t xml:space="preserve">I. VENITURI CURENTE (cod 00.03+00.12) </t>
  </si>
  <si>
    <t xml:space="preserve">  VENITURI PROPRII (cod 00.02-11.02-
   37.02+00.15+00.16)</t>
  </si>
  <si>
    <t xml:space="preserve"> VENITURI – TOTAL(cod 
 00.02+00.15+00.16+00.17+45.02) </t>
  </si>
  <si>
    <t>8=3-6-7</t>
  </si>
  <si>
    <t>5</t>
  </si>
  <si>
    <t>4</t>
  </si>
  <si>
    <t>3=4+5</t>
  </si>
  <si>
    <t>B</t>
  </si>
  <si>
    <t>A</t>
  </si>
  <si>
    <t>Drepturi constatate de încasat</t>
  </si>
  <si>
    <t>pe alte căi decât încasări</t>
  </si>
  <si>
    <t>Încasări realizate</t>
  </si>
  <si>
    <t>din anul curent</t>
  </si>
  <si>
    <t>din anii precedenţi</t>
  </si>
  <si>
    <t>Total,              din care:</t>
  </si>
  <si>
    <t>trimestriale cumulate</t>
  </si>
  <si>
    <t>Anuale</t>
  </si>
  <si>
    <t>Denumirea indicatorilor</t>
  </si>
  <si>
    <t>Stingeri</t>
  </si>
  <si>
    <t xml:space="preserve">Drepturi         constatate                </t>
  </si>
  <si>
    <t>Prevederi bugetare</t>
  </si>
  <si>
    <t>Cod indicator</t>
  </si>
  <si>
    <t>-lei-</t>
  </si>
  <si>
    <t xml:space="preserve">                        la data de    31 DECEMBRIE 2020</t>
  </si>
  <si>
    <t>CONTUL DE EXECUŢIE A BUGETULUI LOCAL- VENITURI</t>
  </si>
  <si>
    <t>Anexa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</si>
</sst>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61"/>
      <name val="Arial"/>
      <family val="2"/>
      <charset val="238"/>
    </font>
    <font>
      <sz val="11"/>
      <name val="RomHelvetica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indexed="61"/>
      <name val="Arial"/>
      <family val="2"/>
    </font>
    <font>
      <b/>
      <sz val="10"/>
      <name val="RomHelvetica"/>
      <charset val="238"/>
    </font>
    <font>
      <sz val="10"/>
      <name val="RomHelvetica"/>
    </font>
    <font>
      <sz val="11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1"/>
      <name val="RomHelvetica"/>
      <charset val="238"/>
    </font>
    <font>
      <b/>
      <i/>
      <sz val="11"/>
      <name val="RomHelvetica"/>
      <charset val="238"/>
    </font>
    <font>
      <b/>
      <sz val="11"/>
      <name val="RomHelvetica"/>
    </font>
    <font>
      <i/>
      <sz val="11"/>
      <name val="RomHelvetica"/>
    </font>
    <font>
      <i/>
      <sz val="10"/>
      <name val="Arial"/>
      <family val="2"/>
    </font>
    <font>
      <i/>
      <sz val="11"/>
      <name val="RomHelvetica"/>
      <charset val="238"/>
    </font>
    <font>
      <b/>
      <sz val="8"/>
      <name val="Arial"/>
      <family val="2"/>
    </font>
    <font>
      <b/>
      <i/>
      <sz val="10"/>
      <name val="Arial"/>
      <family val="2"/>
      <charset val="238"/>
    </font>
    <font>
      <sz val="11"/>
      <name val="RomHelvetica"/>
      <charset val="238"/>
    </font>
    <font>
      <b/>
      <i/>
      <sz val="11"/>
      <name val="RomHelvetica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10"/>
      <color theme="5" tint="0.59999389629810485"/>
      <name val="Arial"/>
      <family val="2"/>
      <charset val="238"/>
    </font>
    <font>
      <sz val="11"/>
      <color theme="5" tint="0.59999389629810485"/>
      <name val="Arial"/>
      <family val="2"/>
      <charset val="238"/>
    </font>
    <font>
      <sz val="10"/>
      <color theme="5" tint="0.59999389629810485"/>
      <name val="RomHelvetica"/>
      <charset val="238"/>
    </font>
    <font>
      <sz val="12"/>
      <name val="Arial"/>
      <family val="2"/>
    </font>
    <font>
      <sz val="11"/>
      <color indexed="6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wrapText="1"/>
    </xf>
    <xf numFmtId="3" fontId="2" fillId="0" borderId="0" xfId="0" applyNumberFormat="1" applyFont="1"/>
    <xf numFmtId="3" fontId="3" fillId="0" borderId="0" xfId="0" applyNumberFormat="1" applyFont="1"/>
    <xf numFmtId="3" fontId="9" fillId="2" borderId="0" xfId="0" applyNumberFormat="1" applyFont="1" applyFill="1" applyAlignment="1">
      <alignment vertical="top" wrapText="1"/>
    </xf>
    <xf numFmtId="3" fontId="9" fillId="3" borderId="0" xfId="0" applyNumberFormat="1" applyFont="1" applyFill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3" fontId="10" fillId="0" borderId="1" xfId="0" applyNumberFormat="1" applyFont="1" applyBorder="1"/>
    <xf numFmtId="3" fontId="10" fillId="0" borderId="2" xfId="0" applyNumberFormat="1" applyFont="1" applyBorder="1"/>
    <xf numFmtId="3" fontId="7" fillId="0" borderId="2" xfId="0" applyNumberFormat="1" applyFont="1" applyBorder="1"/>
    <xf numFmtId="3" fontId="4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3" fontId="12" fillId="2" borderId="2" xfId="0" applyNumberFormat="1" applyFont="1" applyFill="1" applyBorder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vertical="top" wrapText="1"/>
    </xf>
    <xf numFmtId="3" fontId="10" fillId="5" borderId="1" xfId="0" applyNumberFormat="1" applyFont="1" applyFill="1" applyBorder="1"/>
    <xf numFmtId="3" fontId="10" fillId="5" borderId="2" xfId="0" applyNumberFormat="1" applyFont="1" applyFill="1" applyBorder="1"/>
    <xf numFmtId="3" fontId="7" fillId="5" borderId="2" xfId="0" applyNumberFormat="1" applyFont="1" applyFill="1" applyBorder="1"/>
    <xf numFmtId="3" fontId="4" fillId="5" borderId="2" xfId="0" applyNumberFormat="1" applyFont="1" applyFill="1" applyBorder="1" applyAlignment="1">
      <alignment horizontal="right" vertical="center" wrapText="1"/>
    </xf>
    <xf numFmtId="3" fontId="10" fillId="5" borderId="2" xfId="0" applyNumberFormat="1" applyFont="1" applyFill="1" applyBorder="1" applyAlignment="1">
      <alignment horizontal="right" vertical="center"/>
    </xf>
    <xf numFmtId="3" fontId="12" fillId="6" borderId="2" xfId="0" applyNumberFormat="1" applyFont="1" applyFill="1" applyBorder="1"/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vertical="top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3" fillId="0" borderId="5" xfId="0" applyNumberFormat="1" applyFont="1" applyBorder="1"/>
    <xf numFmtId="3" fontId="9" fillId="2" borderId="5" xfId="0" applyNumberFormat="1" applyFont="1" applyFill="1" applyBorder="1" applyAlignment="1">
      <alignment vertical="top" wrapText="1"/>
    </xf>
    <xf numFmtId="3" fontId="9" fillId="3" borderId="5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2" xfId="0" applyNumberFormat="1" applyFont="1" applyBorder="1"/>
    <xf numFmtId="3" fontId="9" fillId="2" borderId="2" xfId="0" applyNumberFormat="1" applyFont="1" applyFill="1" applyBorder="1" applyAlignment="1">
      <alignment vertical="top" wrapText="1"/>
    </xf>
    <xf numFmtId="3" fontId="9" fillId="3" borderId="2" xfId="0" applyNumberFormat="1" applyFont="1" applyFill="1" applyBorder="1" applyAlignment="1">
      <alignment vertical="top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3" fontId="7" fillId="2" borderId="2" xfId="0" applyNumberFormat="1" applyFont="1" applyFill="1" applyBorder="1"/>
    <xf numFmtId="3" fontId="2" fillId="5" borderId="1" xfId="0" applyNumberFormat="1" applyFont="1" applyFill="1" applyBorder="1"/>
    <xf numFmtId="3" fontId="2" fillId="5" borderId="2" xfId="0" applyNumberFormat="1" applyFont="1" applyFill="1" applyBorder="1"/>
    <xf numFmtId="3" fontId="3" fillId="5" borderId="2" xfId="0" applyNumberFormat="1" applyFont="1" applyFill="1" applyBorder="1"/>
    <xf numFmtId="3" fontId="9" fillId="5" borderId="2" xfId="0" applyNumberFormat="1" applyFont="1" applyFill="1" applyBorder="1" applyAlignment="1">
      <alignment vertical="top" wrapText="1"/>
    </xf>
    <xf numFmtId="3" fontId="4" fillId="5" borderId="2" xfId="0" applyNumberFormat="1" applyFont="1" applyFill="1" applyBorder="1" applyAlignment="1">
      <alignment vertical="top" wrapText="1"/>
    </xf>
    <xf numFmtId="3" fontId="10" fillId="7" borderId="1" xfId="0" applyNumberFormat="1" applyFont="1" applyFill="1" applyBorder="1"/>
    <xf numFmtId="3" fontId="10" fillId="7" borderId="2" xfId="0" applyNumberFormat="1" applyFont="1" applyFill="1" applyBorder="1"/>
    <xf numFmtId="3" fontId="7" fillId="7" borderId="2" xfId="0" applyNumberFormat="1" applyFont="1" applyFill="1" applyBorder="1"/>
    <xf numFmtId="3" fontId="4" fillId="7" borderId="2" xfId="0" applyNumberFormat="1" applyFont="1" applyFill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3" fontId="4" fillId="5" borderId="1" xfId="0" applyNumberFormat="1" applyFont="1" applyFill="1" applyBorder="1" applyAlignment="1">
      <alignment vertical="top" wrapText="1"/>
    </xf>
    <xf numFmtId="0" fontId="15" fillId="8" borderId="2" xfId="0" applyFont="1" applyFill="1" applyBorder="1" applyAlignment="1">
      <alignment horizontal="center" vertical="top" wrapText="1"/>
    </xf>
    <xf numFmtId="0" fontId="16" fillId="8" borderId="3" xfId="0" applyFont="1" applyFill="1" applyBorder="1" applyAlignment="1">
      <alignment vertical="top" wrapText="1"/>
    </xf>
    <xf numFmtId="0" fontId="15" fillId="8" borderId="3" xfId="0" applyFont="1" applyFill="1" applyBorder="1" applyAlignment="1">
      <alignment vertical="top" wrapText="1"/>
    </xf>
    <xf numFmtId="3" fontId="10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top"/>
    </xf>
    <xf numFmtId="0" fontId="1" fillId="0" borderId="2" xfId="0" quotePrefix="1" applyFont="1" applyBorder="1" applyAlignment="1">
      <alignment horizontal="center" vertical="top" wrapText="1"/>
    </xf>
    <xf numFmtId="0" fontId="15" fillId="8" borderId="2" xfId="0" quotePrefix="1" applyFont="1" applyFill="1" applyBorder="1" applyAlignment="1">
      <alignment horizontal="center" vertical="top" wrapText="1"/>
    </xf>
    <xf numFmtId="0" fontId="1" fillId="0" borderId="2" xfId="0" quotePrefix="1" applyFont="1" applyBorder="1" applyAlignment="1">
      <alignment horizontal="center" wrapText="1"/>
    </xf>
    <xf numFmtId="0" fontId="5" fillId="6" borderId="0" xfId="0" applyFont="1" applyFill="1"/>
    <xf numFmtId="0" fontId="5" fillId="6" borderId="2" xfId="0" applyFont="1" applyFill="1" applyBorder="1" applyAlignment="1">
      <alignment horizontal="center"/>
    </xf>
    <xf numFmtId="3" fontId="12" fillId="9" borderId="2" xfId="0" applyNumberFormat="1" applyFont="1" applyFill="1" applyBorder="1"/>
    <xf numFmtId="0" fontId="2" fillId="9" borderId="0" xfId="0" applyFont="1" applyFill="1"/>
    <xf numFmtId="49" fontId="5" fillId="9" borderId="2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vertical="top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12" fillId="10" borderId="2" xfId="0" applyNumberFormat="1" applyFont="1" applyFill="1" applyBorder="1"/>
    <xf numFmtId="0" fontId="1" fillId="10" borderId="0" xfId="0" applyFont="1" applyFill="1" applyAlignment="1">
      <alignment horizontal="center" vertical="top" wrapText="1"/>
    </xf>
    <xf numFmtId="0" fontId="5" fillId="10" borderId="2" xfId="0" quotePrefix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49" fontId="5" fillId="10" borderId="2" xfId="0" applyNumberFormat="1" applyFont="1" applyFill="1" applyBorder="1" applyAlignment="1">
      <alignment horizontal="center" vertical="top" wrapText="1"/>
    </xf>
    <xf numFmtId="3" fontId="4" fillId="7" borderId="1" xfId="0" applyNumberFormat="1" applyFont="1" applyFill="1" applyBorder="1" applyAlignment="1">
      <alignment vertical="top" wrapText="1"/>
    </xf>
    <xf numFmtId="3" fontId="17" fillId="7" borderId="2" xfId="0" applyNumberFormat="1" applyFont="1" applyFill="1" applyBorder="1"/>
    <xf numFmtId="3" fontId="10" fillId="7" borderId="2" xfId="0" applyNumberFormat="1" applyFont="1" applyFill="1" applyBorder="1" applyAlignment="1">
      <alignment horizontal="right"/>
    </xf>
    <xf numFmtId="3" fontId="4" fillId="7" borderId="2" xfId="0" applyNumberFormat="1" applyFont="1" applyFill="1" applyBorder="1" applyAlignment="1">
      <alignment horizontal="right" wrapText="1"/>
    </xf>
    <xf numFmtId="3" fontId="10" fillId="5" borderId="2" xfId="0" applyNumberFormat="1" applyFont="1" applyFill="1" applyBorder="1" applyAlignment="1">
      <alignment horizontal="right"/>
    </xf>
    <xf numFmtId="3" fontId="4" fillId="11" borderId="2" xfId="0" applyNumberFormat="1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left" vertical="top" wrapText="1" indent="2"/>
    </xf>
    <xf numFmtId="14" fontId="1" fillId="12" borderId="2" xfId="0" applyNumberFormat="1" applyFont="1" applyFill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14" fontId="5" fillId="10" borderId="2" xfId="0" applyNumberFormat="1" applyFont="1" applyFill="1" applyBorder="1" applyAlignment="1">
      <alignment horizontal="center" vertical="top" wrapText="1"/>
    </xf>
    <xf numFmtId="3" fontId="4" fillId="7" borderId="2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/>
    <xf numFmtId="49" fontId="5" fillId="6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6" borderId="2" xfId="0" applyFont="1" applyFill="1" applyBorder="1"/>
    <xf numFmtId="49" fontId="5" fillId="6" borderId="2" xfId="0" applyNumberFormat="1" applyFont="1" applyFill="1" applyBorder="1" applyAlignment="1">
      <alignment horizontal="center"/>
    </xf>
    <xf numFmtId="3" fontId="10" fillId="6" borderId="2" xfId="0" applyNumberFormat="1" applyFont="1" applyFill="1" applyBorder="1"/>
    <xf numFmtId="49" fontId="12" fillId="6" borderId="7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vertical="center" wrapText="1"/>
    </xf>
    <xf numFmtId="3" fontId="12" fillId="6" borderId="8" xfId="0" applyNumberFormat="1" applyFont="1" applyFill="1" applyBorder="1"/>
    <xf numFmtId="49" fontId="12" fillId="6" borderId="9" xfId="0" applyNumberFormat="1" applyFont="1" applyFill="1" applyBorder="1" applyAlignment="1">
      <alignment horizontal="center"/>
    </xf>
    <xf numFmtId="0" fontId="5" fillId="6" borderId="10" xfId="0" applyFont="1" applyFill="1" applyBorder="1" applyAlignment="1">
      <alignment vertical="center" wrapText="1"/>
    </xf>
    <xf numFmtId="3" fontId="12" fillId="13" borderId="11" xfId="0" applyNumberFormat="1" applyFont="1" applyFill="1" applyBorder="1" applyAlignment="1">
      <alignment horizontal="right" vertical="center"/>
    </xf>
    <xf numFmtId="0" fontId="2" fillId="13" borderId="12" xfId="0" applyFont="1" applyFill="1" applyBorder="1"/>
    <xf numFmtId="49" fontId="12" fillId="13" borderId="11" xfId="0" applyNumberFormat="1" applyFont="1" applyFill="1" applyBorder="1" applyAlignment="1">
      <alignment horizontal="center"/>
    </xf>
    <xf numFmtId="0" fontId="12" fillId="13" borderId="11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10" fillId="5" borderId="14" xfId="0" applyNumberFormat="1" applyFont="1" applyFill="1" applyBorder="1" applyAlignment="1">
      <alignment horizontal="right" vertical="center"/>
    </xf>
    <xf numFmtId="3" fontId="4" fillId="5" borderId="2" xfId="0" applyNumberFormat="1" applyFont="1" applyFill="1" applyBorder="1" applyAlignment="1">
      <alignment wrapText="1"/>
    </xf>
    <xf numFmtId="3" fontId="4" fillId="5" borderId="14" xfId="0" applyNumberFormat="1" applyFont="1" applyFill="1" applyBorder="1" applyAlignment="1">
      <alignment horizontal="right" vertical="center" wrapText="1"/>
    </xf>
    <xf numFmtId="3" fontId="10" fillId="5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wrapText="1"/>
    </xf>
    <xf numFmtId="3" fontId="10" fillId="0" borderId="14" xfId="0" applyNumberFormat="1" applyFont="1" applyBorder="1" applyAlignment="1">
      <alignment horizontal="right" vertical="center"/>
    </xf>
    <xf numFmtId="0" fontId="2" fillId="0" borderId="14" xfId="0" applyFont="1" applyBorder="1"/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vertical="top" wrapText="1"/>
    </xf>
    <xf numFmtId="3" fontId="10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top" wrapText="1"/>
    </xf>
    <xf numFmtId="3" fontId="4" fillId="0" borderId="13" xfId="0" applyNumberFormat="1" applyFont="1" applyBorder="1" applyAlignment="1">
      <alignment vertical="top" wrapText="1"/>
    </xf>
    <xf numFmtId="3" fontId="10" fillId="0" borderId="14" xfId="0" applyNumberFormat="1" applyFont="1" applyBorder="1"/>
    <xf numFmtId="3" fontId="10" fillId="5" borderId="14" xfId="0" applyNumberFormat="1" applyFont="1" applyFill="1" applyBorder="1"/>
    <xf numFmtId="3" fontId="4" fillId="5" borderId="14" xfId="0" applyNumberFormat="1" applyFont="1" applyFill="1" applyBorder="1" applyAlignment="1">
      <alignment vertical="top" wrapText="1"/>
    </xf>
    <xf numFmtId="0" fontId="1" fillId="0" borderId="14" xfId="0" quotePrefix="1" applyFont="1" applyBorder="1" applyAlignment="1">
      <alignment horizontal="center" wrapText="1"/>
    </xf>
    <xf numFmtId="0" fontId="1" fillId="0" borderId="17" xfId="0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0" fontId="2" fillId="2" borderId="2" xfId="0" applyFont="1" applyFill="1" applyBorder="1"/>
    <xf numFmtId="0" fontId="5" fillId="2" borderId="2" xfId="0" quotePrefix="1" applyFont="1" applyFill="1" applyBorder="1" applyAlignment="1">
      <alignment horizontal="center" wrapText="1"/>
    </xf>
    <xf numFmtId="0" fontId="2" fillId="2" borderId="0" xfId="0" applyFont="1" applyFill="1"/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12" fillId="14" borderId="2" xfId="0" applyNumberFormat="1" applyFont="1" applyFill="1" applyBorder="1"/>
    <xf numFmtId="0" fontId="5" fillId="14" borderId="15" xfId="0" applyFont="1" applyFill="1" applyBorder="1" applyAlignment="1">
      <alignment horizontal="center" vertical="top" wrapText="1"/>
    </xf>
    <xf numFmtId="0" fontId="5" fillId="14" borderId="2" xfId="0" quotePrefix="1" applyFont="1" applyFill="1" applyBorder="1" applyAlignment="1">
      <alignment horizontal="center" vertical="top" wrapText="1"/>
    </xf>
    <xf numFmtId="0" fontId="5" fillId="14" borderId="3" xfId="0" applyFont="1" applyFill="1" applyBorder="1" applyAlignment="1">
      <alignment vertical="top" wrapText="1"/>
    </xf>
    <xf numFmtId="14" fontId="1" fillId="0" borderId="15" xfId="0" applyNumberFormat="1" applyFont="1" applyBorder="1" applyAlignment="1">
      <alignment horizontal="center" vertical="top" wrapText="1"/>
    </xf>
    <xf numFmtId="14" fontId="1" fillId="0" borderId="2" xfId="0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14" fontId="1" fillId="14" borderId="15" xfId="0" applyNumberFormat="1" applyFont="1" applyFill="1" applyBorder="1" applyAlignment="1">
      <alignment horizontal="center" vertical="top" wrapText="1"/>
    </xf>
    <xf numFmtId="14" fontId="5" fillId="14" borderId="2" xfId="0" quotePrefix="1" applyNumberFormat="1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14" borderId="15" xfId="0" applyFont="1" applyFill="1" applyBorder="1" applyAlignment="1">
      <alignment horizontal="center" vertical="top" wrapText="1"/>
    </xf>
    <xf numFmtId="3" fontId="19" fillId="5" borderId="2" xfId="0" applyNumberFormat="1" applyFont="1" applyFill="1" applyBorder="1" applyAlignment="1">
      <alignment wrapText="1"/>
    </xf>
    <xf numFmtId="16" fontId="1" fillId="0" borderId="3" xfId="0" applyNumberFormat="1" applyFont="1" applyBorder="1" applyAlignment="1">
      <alignment vertical="top" wrapText="1"/>
    </xf>
    <xf numFmtId="0" fontId="5" fillId="14" borderId="2" xfId="0" applyFont="1" applyFill="1" applyBorder="1" applyAlignment="1">
      <alignment horizontal="center" vertical="top" wrapText="1"/>
    </xf>
    <xf numFmtId="0" fontId="1" fillId="2" borderId="2" xfId="0" quotePrefix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2" fillId="14" borderId="2" xfId="0" applyFont="1" applyFill="1" applyBorder="1"/>
    <xf numFmtId="3" fontId="4" fillId="15" borderId="1" xfId="0" applyNumberFormat="1" applyFont="1" applyFill="1" applyBorder="1" applyAlignment="1">
      <alignment wrapText="1"/>
    </xf>
    <xf numFmtId="3" fontId="10" fillId="15" borderId="2" xfId="0" applyNumberFormat="1" applyFont="1" applyFill="1" applyBorder="1"/>
    <xf numFmtId="3" fontId="12" fillId="15" borderId="2" xfId="0" applyNumberFormat="1" applyFont="1" applyFill="1" applyBorder="1"/>
    <xf numFmtId="3" fontId="4" fillId="15" borderId="2" xfId="0" applyNumberFormat="1" applyFont="1" applyFill="1" applyBorder="1" applyAlignment="1">
      <alignment wrapText="1"/>
    </xf>
    <xf numFmtId="0" fontId="2" fillId="15" borderId="2" xfId="0" applyFont="1" applyFill="1" applyBorder="1"/>
    <xf numFmtId="0" fontId="1" fillId="15" borderId="2" xfId="0" quotePrefix="1" applyFont="1" applyFill="1" applyBorder="1" applyAlignment="1">
      <alignment horizontal="center" vertical="top" wrapText="1"/>
    </xf>
    <xf numFmtId="0" fontId="1" fillId="15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9" fontId="1" fillId="0" borderId="2" xfId="0" quotePrefix="1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5" fillId="14" borderId="19" xfId="0" applyFont="1" applyFill="1" applyBorder="1" applyAlignment="1">
      <alignment horizontal="center" vertical="center" wrapText="1"/>
    </xf>
    <xf numFmtId="3" fontId="12" fillId="6" borderId="2" xfId="0" applyNumberFormat="1" applyFont="1" applyFill="1" applyBorder="1" applyAlignment="1">
      <alignment horizontal="right" vertical="center"/>
    </xf>
    <xf numFmtId="0" fontId="5" fillId="6" borderId="19" xfId="0" applyFont="1" applyFill="1" applyBorder="1" applyAlignment="1">
      <alignment horizontal="center" vertical="center" wrapText="1"/>
    </xf>
    <xf numFmtId="3" fontId="12" fillId="0" borderId="2" xfId="0" applyNumberFormat="1" applyFont="1" applyBorder="1"/>
    <xf numFmtId="3" fontId="19" fillId="0" borderId="2" xfId="0" applyNumberFormat="1" applyFont="1" applyBorder="1" applyAlignment="1">
      <alignment wrapText="1"/>
    </xf>
    <xf numFmtId="3" fontId="18" fillId="0" borderId="2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3" fontId="17" fillId="0" borderId="2" xfId="0" applyNumberFormat="1" applyFont="1" applyBorder="1"/>
    <xf numFmtId="3" fontId="18" fillId="2" borderId="2" xfId="0" applyNumberFormat="1" applyFont="1" applyFill="1" applyBorder="1"/>
    <xf numFmtId="16" fontId="5" fillId="2" borderId="2" xfId="0" applyNumberFormat="1" applyFont="1" applyFill="1" applyBorder="1" applyAlignment="1">
      <alignment horizontal="center" vertical="top" wrapText="1"/>
    </xf>
    <xf numFmtId="16" fontId="5" fillId="2" borderId="2" xfId="0" quotePrefix="1" applyNumberFormat="1" applyFont="1" applyFill="1" applyBorder="1" applyAlignment="1">
      <alignment horizontal="center" vertical="top" wrapText="1"/>
    </xf>
    <xf numFmtId="16" fontId="5" fillId="14" borderId="2" xfId="0" applyNumberFormat="1" applyFont="1" applyFill="1" applyBorder="1" applyAlignment="1">
      <alignment horizontal="center" vertical="top" wrapText="1"/>
    </xf>
    <xf numFmtId="16" fontId="5" fillId="14" borderId="2" xfId="0" quotePrefix="1" applyNumberFormat="1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center" wrapText="1"/>
    </xf>
    <xf numFmtId="16" fontId="15" fillId="0" borderId="2" xfId="0" applyNumberFormat="1" applyFont="1" applyBorder="1" applyAlignment="1">
      <alignment horizontal="center" vertical="top" wrapText="1"/>
    </xf>
    <xf numFmtId="16" fontId="1" fillId="0" borderId="2" xfId="0" quotePrefix="1" applyNumberFormat="1" applyFont="1" applyBorder="1" applyAlignment="1">
      <alignment horizontal="center" vertical="top" wrapText="1"/>
    </xf>
    <xf numFmtId="3" fontId="10" fillId="6" borderId="1" xfId="0" applyNumberFormat="1" applyFont="1" applyFill="1" applyBorder="1"/>
    <xf numFmtId="16" fontId="15" fillId="6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16" fontId="1" fillId="14" borderId="2" xfId="0" applyNumberFormat="1" applyFont="1" applyFill="1" applyBorder="1" applyAlignment="1">
      <alignment horizontal="center" vertical="top" wrapText="1"/>
    </xf>
    <xf numFmtId="16" fontId="1" fillId="6" borderId="2" xfId="0" applyNumberFormat="1" applyFont="1" applyFill="1" applyBorder="1" applyAlignment="1">
      <alignment horizontal="center" vertical="top" wrapText="1"/>
    </xf>
    <xf numFmtId="0" fontId="1" fillId="14" borderId="10" xfId="0" applyFont="1" applyFill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16" fontId="1" fillId="0" borderId="2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49" fontId="5" fillId="14" borderId="2" xfId="0" applyNumberFormat="1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vertical="top" wrapText="1"/>
    </xf>
    <xf numFmtId="16" fontId="1" fillId="0" borderId="14" xfId="0" quotePrefix="1" applyNumberFormat="1" applyFont="1" applyBorder="1" applyAlignment="1">
      <alignment horizontal="center" vertical="top" wrapText="1"/>
    </xf>
    <xf numFmtId="3" fontId="20" fillId="6" borderId="1" xfId="0" applyNumberFormat="1" applyFont="1" applyFill="1" applyBorder="1" applyAlignment="1">
      <alignment wrapText="1"/>
    </xf>
    <xf numFmtId="3" fontId="20" fillId="6" borderId="2" xfId="0" applyNumberFormat="1" applyFont="1" applyFill="1" applyBorder="1" applyAlignment="1">
      <alignment wrapText="1"/>
    </xf>
    <xf numFmtId="3" fontId="20" fillId="6" borderId="2" xfId="0" applyNumberFormat="1" applyFont="1" applyFill="1" applyBorder="1" applyAlignment="1">
      <alignment horizontal="right" vertical="top" wrapText="1"/>
    </xf>
    <xf numFmtId="0" fontId="1" fillId="6" borderId="2" xfId="0" applyFont="1" applyFill="1" applyBorder="1" applyAlignment="1">
      <alignment horizontal="center" wrapText="1"/>
    </xf>
    <xf numFmtId="49" fontId="1" fillId="6" borderId="2" xfId="0" applyNumberFormat="1" applyFont="1" applyFill="1" applyBorder="1" applyAlignment="1">
      <alignment horizontal="center" wrapText="1"/>
    </xf>
    <xf numFmtId="0" fontId="5" fillId="6" borderId="21" xfId="0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wrapText="1"/>
    </xf>
    <xf numFmtId="3" fontId="19" fillId="6" borderId="2" xfId="0" applyNumberFormat="1" applyFont="1" applyFill="1" applyBorder="1" applyAlignment="1">
      <alignment wrapText="1"/>
    </xf>
    <xf numFmtId="3" fontId="19" fillId="6" borderId="2" xfId="0" applyNumberFormat="1" applyFont="1" applyFill="1" applyBorder="1" applyAlignment="1">
      <alignment horizontal="right" vertical="top" wrapText="1"/>
    </xf>
    <xf numFmtId="49" fontId="5" fillId="6" borderId="2" xfId="0" applyNumberFormat="1" applyFont="1" applyFill="1" applyBorder="1" applyAlignment="1">
      <alignment horizontal="center" wrapText="1"/>
    </xf>
    <xf numFmtId="0" fontId="5" fillId="6" borderId="22" xfId="0" applyFont="1" applyFill="1" applyBorder="1" applyAlignment="1">
      <alignment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5" fillId="6" borderId="23" xfId="0" applyFont="1" applyFill="1" applyBorder="1" applyAlignment="1">
      <alignment horizontal="left"/>
    </xf>
    <xf numFmtId="3" fontId="19" fillId="6" borderId="8" xfId="0" applyNumberFormat="1" applyFont="1" applyFill="1" applyBorder="1" applyAlignment="1">
      <alignment horizontal="right" vertical="top" wrapText="1"/>
    </xf>
    <xf numFmtId="49" fontId="12" fillId="6" borderId="8" xfId="0" applyNumberFormat="1" applyFont="1" applyFill="1" applyBorder="1" applyAlignment="1">
      <alignment horizontal="center" vertical="distributed" wrapText="1"/>
    </xf>
    <xf numFmtId="0" fontId="5" fillId="6" borderId="20" xfId="0" applyFont="1" applyFill="1" applyBorder="1" applyAlignment="1">
      <alignment vertical="center" wrapText="1"/>
    </xf>
    <xf numFmtId="3" fontId="19" fillId="13" borderId="11" xfId="0" applyNumberFormat="1" applyFont="1" applyFill="1" applyBorder="1" applyAlignment="1">
      <alignment horizontal="right" vertical="center" wrapText="1"/>
    </xf>
    <xf numFmtId="0" fontId="1" fillId="13" borderId="24" xfId="0" applyFont="1" applyFill="1" applyBorder="1" applyAlignment="1">
      <alignment horizontal="center" wrapText="1"/>
    </xf>
    <xf numFmtId="49" fontId="12" fillId="13" borderId="11" xfId="0" applyNumberFormat="1" applyFont="1" applyFill="1" applyBorder="1" applyAlignment="1">
      <alignment horizontal="center" vertical="distributed" wrapText="1"/>
    </xf>
    <xf numFmtId="3" fontId="4" fillId="0" borderId="25" xfId="0" applyNumberFormat="1" applyFont="1" applyBorder="1" applyAlignment="1">
      <alignment vertical="top" wrapText="1"/>
    </xf>
    <xf numFmtId="3" fontId="4" fillId="0" borderId="0" xfId="0" applyNumberFormat="1" applyFont="1" applyAlignment="1">
      <alignment horizontal="right" vertical="top" wrapText="1"/>
    </xf>
    <xf numFmtId="3" fontId="4" fillId="2" borderId="0" xfId="0" applyNumberFormat="1" applyFont="1" applyFill="1" applyAlignment="1">
      <alignment vertical="top" wrapText="1"/>
    </xf>
    <xf numFmtId="3" fontId="4" fillId="3" borderId="0" xfId="0" applyNumberFormat="1" applyFont="1" applyFill="1" applyAlignment="1">
      <alignment vertical="top" wrapText="1"/>
    </xf>
    <xf numFmtId="0" fontId="1" fillId="0" borderId="26" xfId="0" applyFont="1" applyBorder="1" applyAlignment="1">
      <alignment vertical="top" wrapText="1"/>
    </xf>
    <xf numFmtId="3" fontId="4" fillId="3" borderId="2" xfId="0" applyNumberFormat="1" applyFont="1" applyFill="1" applyBorder="1" applyAlignment="1">
      <alignment vertical="top" wrapText="1"/>
    </xf>
    <xf numFmtId="3" fontId="12" fillId="2" borderId="1" xfId="0" applyNumberFormat="1" applyFont="1" applyFill="1" applyBorder="1"/>
    <xf numFmtId="3" fontId="4" fillId="0" borderId="14" xfId="0" applyNumberFormat="1" applyFont="1" applyBorder="1" applyAlignment="1">
      <alignment horizontal="right" vertical="top" wrapText="1"/>
    </xf>
    <xf numFmtId="3" fontId="4" fillId="2" borderId="14" xfId="0" applyNumberFormat="1" applyFont="1" applyFill="1" applyBorder="1" applyAlignment="1">
      <alignment vertical="top" wrapText="1"/>
    </xf>
    <xf numFmtId="3" fontId="4" fillId="3" borderId="14" xfId="0" applyNumberFormat="1" applyFont="1" applyFill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2" borderId="2" xfId="0" applyNumberFormat="1" applyFont="1" applyFill="1" applyBorder="1" applyAlignment="1">
      <alignment vertical="top" wrapText="1"/>
    </xf>
    <xf numFmtId="3" fontId="21" fillId="2" borderId="1" xfId="0" applyNumberFormat="1" applyFont="1" applyFill="1" applyBorder="1" applyAlignment="1">
      <alignment horizontal="right" vertical="top" wrapText="1"/>
    </xf>
    <xf numFmtId="3" fontId="21" fillId="2" borderId="2" xfId="0" applyNumberFormat="1" applyFont="1" applyFill="1" applyBorder="1" applyAlignment="1">
      <alignment horizontal="right" vertical="top" wrapText="1"/>
    </xf>
    <xf numFmtId="3" fontId="4" fillId="7" borderId="2" xfId="0" applyNumberFormat="1" applyFont="1" applyFill="1" applyBorder="1" applyAlignment="1">
      <alignment horizontal="right" vertical="top" wrapText="1"/>
    </xf>
    <xf numFmtId="3" fontId="21" fillId="6" borderId="1" xfId="0" applyNumberFormat="1" applyFont="1" applyFill="1" applyBorder="1" applyAlignment="1">
      <alignment vertical="top" wrapText="1"/>
    </xf>
    <xf numFmtId="3" fontId="21" fillId="6" borderId="2" xfId="0" applyNumberFormat="1" applyFont="1" applyFill="1" applyBorder="1" applyAlignment="1">
      <alignment horizontal="right" vertical="top" wrapText="1"/>
    </xf>
    <xf numFmtId="3" fontId="21" fillId="6" borderId="2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wrapText="1"/>
    </xf>
    <xf numFmtId="3" fontId="19" fillId="14" borderId="2" xfId="0" applyNumberFormat="1" applyFont="1" applyFill="1" applyBorder="1" applyAlignment="1">
      <alignment horizontal="right" vertical="top" wrapText="1"/>
    </xf>
    <xf numFmtId="0" fontId="5" fillId="14" borderId="2" xfId="0" applyFont="1" applyFill="1" applyBorder="1" applyAlignment="1">
      <alignment horizontal="center" wrapText="1"/>
    </xf>
    <xf numFmtId="0" fontId="5" fillId="14" borderId="2" xfId="0" quotePrefix="1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3" fontId="22" fillId="16" borderId="1" xfId="0" applyNumberFormat="1" applyFont="1" applyFill="1" applyBorder="1" applyAlignment="1">
      <alignment horizontal="right" vertical="top" wrapText="1"/>
    </xf>
    <xf numFmtId="3" fontId="22" fillId="16" borderId="2" xfId="0" applyNumberFormat="1" applyFont="1" applyFill="1" applyBorder="1" applyAlignment="1">
      <alignment horizontal="right" vertical="top" wrapText="1"/>
    </xf>
    <xf numFmtId="0" fontId="23" fillId="16" borderId="2" xfId="0" applyFont="1" applyFill="1" applyBorder="1" applyAlignment="1">
      <alignment horizontal="center" vertical="top" wrapText="1"/>
    </xf>
    <xf numFmtId="0" fontId="23" fillId="16" borderId="3" xfId="0" applyFont="1" applyFill="1" applyBorder="1" applyAlignment="1">
      <alignment vertical="top" wrapText="1"/>
    </xf>
    <xf numFmtId="3" fontId="24" fillId="16" borderId="1" xfId="0" applyNumberFormat="1" applyFont="1" applyFill="1" applyBorder="1" applyAlignment="1">
      <alignment horizontal="right" vertical="top" wrapText="1"/>
    </xf>
    <xf numFmtId="3" fontId="24" fillId="16" borderId="2" xfId="0" applyNumberFormat="1" applyFont="1" applyFill="1" applyBorder="1" applyAlignment="1">
      <alignment horizontal="right" vertical="top" wrapText="1"/>
    </xf>
    <xf numFmtId="0" fontId="1" fillId="16" borderId="2" xfId="0" applyFont="1" applyFill="1" applyBorder="1" applyAlignment="1">
      <alignment horizontal="center" vertical="top" wrapText="1"/>
    </xf>
    <xf numFmtId="0" fontId="1" fillId="16" borderId="2" xfId="0" quotePrefix="1" applyFont="1" applyFill="1" applyBorder="1" applyAlignment="1">
      <alignment horizontal="center" vertical="top" wrapText="1"/>
    </xf>
    <xf numFmtId="0" fontId="1" fillId="16" borderId="3" xfId="0" applyFont="1" applyFill="1" applyBorder="1" applyAlignment="1">
      <alignment vertical="top" wrapText="1"/>
    </xf>
    <xf numFmtId="3" fontId="19" fillId="17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center" wrapText="1"/>
    </xf>
    <xf numFmtId="0" fontId="5" fillId="17" borderId="2" xfId="0" quotePrefix="1" applyFont="1" applyFill="1" applyBorder="1" applyAlignment="1">
      <alignment horizontal="center" wrapText="1"/>
    </xf>
    <xf numFmtId="0" fontId="25" fillId="17" borderId="3" xfId="0" applyFont="1" applyFill="1" applyBorder="1" applyAlignment="1">
      <alignment vertical="top" wrapText="1"/>
    </xf>
    <xf numFmtId="3" fontId="21" fillId="6" borderId="1" xfId="0" applyNumberFormat="1" applyFont="1" applyFill="1" applyBorder="1" applyAlignment="1">
      <alignment horizontal="right" vertical="top" wrapText="1"/>
    </xf>
    <xf numFmtId="3" fontId="12" fillId="6" borderId="1" xfId="0" applyNumberFormat="1" applyFont="1" applyFill="1" applyBorder="1" applyAlignment="1">
      <alignment horizontal="right" vertical="top" wrapText="1"/>
    </xf>
    <xf numFmtId="3" fontId="12" fillId="6" borderId="2" xfId="0" applyNumberFormat="1" applyFont="1" applyFill="1" applyBorder="1" applyAlignment="1">
      <alignment horizontal="right" vertical="top" wrapText="1"/>
    </xf>
    <xf numFmtId="3" fontId="19" fillId="14" borderId="2" xfId="0" applyNumberFormat="1" applyFont="1" applyFill="1" applyBorder="1" applyAlignment="1">
      <alignment vertical="top" wrapText="1"/>
    </xf>
    <xf numFmtId="0" fontId="5" fillId="14" borderId="3" xfId="0" applyFont="1" applyFill="1" applyBorder="1" applyAlignment="1">
      <alignment horizontal="center" vertical="top" wrapText="1"/>
    </xf>
    <xf numFmtId="3" fontId="19" fillId="6" borderId="1" xfId="0" applyNumberFormat="1" applyFont="1" applyFill="1" applyBorder="1" applyAlignment="1">
      <alignment horizontal="right" vertical="top" wrapText="1"/>
    </xf>
    <xf numFmtId="0" fontId="1" fillId="6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3" fontId="21" fillId="14" borderId="1" xfId="0" applyNumberFormat="1" applyFont="1" applyFill="1" applyBorder="1" applyAlignment="1">
      <alignment vertical="top" wrapText="1"/>
    </xf>
    <xf numFmtId="3" fontId="21" fillId="14" borderId="2" xfId="0" applyNumberFormat="1" applyFont="1" applyFill="1" applyBorder="1" applyAlignment="1">
      <alignment vertical="top" wrapText="1"/>
    </xf>
    <xf numFmtId="3" fontId="12" fillId="6" borderId="1" xfId="0" applyNumberFormat="1" applyFont="1" applyFill="1" applyBorder="1"/>
    <xf numFmtId="0" fontId="5" fillId="6" borderId="3" xfId="0" applyFont="1" applyFill="1" applyBorder="1" applyAlignment="1">
      <alignment horizontal="left" vertical="top" wrapText="1" indent="2"/>
    </xf>
    <xf numFmtId="3" fontId="19" fillId="14" borderId="1" xfId="0" applyNumberFormat="1" applyFont="1" applyFill="1" applyBorder="1" applyAlignment="1">
      <alignment vertical="top" wrapText="1"/>
    </xf>
    <xf numFmtId="14" fontId="1" fillId="14" borderId="2" xfId="0" applyNumberFormat="1" applyFont="1" applyFill="1" applyBorder="1" applyAlignment="1">
      <alignment horizontal="center" vertical="top" wrapText="1"/>
    </xf>
    <xf numFmtId="3" fontId="4" fillId="0" borderId="15" xfId="0" applyNumberFormat="1" applyFont="1" applyBorder="1" applyAlignment="1">
      <alignment vertical="top" wrapText="1"/>
    </xf>
    <xf numFmtId="14" fontId="26" fillId="18" borderId="2" xfId="0" applyNumberFormat="1" applyFont="1" applyFill="1" applyBorder="1" applyAlignment="1">
      <alignment horizontal="center" vertical="top" wrapText="1"/>
    </xf>
    <xf numFmtId="0" fontId="26" fillId="18" borderId="3" xfId="0" applyFont="1" applyFill="1" applyBorder="1" applyAlignment="1">
      <alignment vertical="top" wrapText="1"/>
    </xf>
    <xf numFmtId="0" fontId="1" fillId="14" borderId="2" xfId="0" applyFont="1" applyFill="1" applyBorder="1" applyAlignment="1">
      <alignment horizontal="center" vertical="top" wrapText="1"/>
    </xf>
    <xf numFmtId="3" fontId="19" fillId="14" borderId="1" xfId="0" applyNumberFormat="1" applyFont="1" applyFill="1" applyBorder="1" applyAlignment="1">
      <alignment horizontal="right" vertical="top" wrapText="1"/>
    </xf>
    <xf numFmtId="3" fontId="19" fillId="6" borderId="1" xfId="0" applyNumberFormat="1" applyFont="1" applyFill="1" applyBorder="1" applyAlignment="1">
      <alignment vertical="top" wrapText="1"/>
    </xf>
    <xf numFmtId="3" fontId="19" fillId="6" borderId="2" xfId="0" applyNumberFormat="1" applyFont="1" applyFill="1" applyBorder="1" applyAlignment="1">
      <alignment vertical="top" wrapText="1"/>
    </xf>
    <xf numFmtId="3" fontId="27" fillId="0" borderId="2" xfId="0" applyNumberFormat="1" applyFont="1" applyBorder="1" applyAlignment="1">
      <alignment vertical="top" wrapText="1"/>
    </xf>
    <xf numFmtId="3" fontId="19" fillId="7" borderId="2" xfId="0" applyNumberFormat="1" applyFont="1" applyFill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3" fontId="21" fillId="14" borderId="1" xfId="0" applyNumberFormat="1" applyFont="1" applyFill="1" applyBorder="1" applyAlignment="1">
      <alignment horizontal="right" vertical="center" wrapText="1"/>
    </xf>
    <xf numFmtId="3" fontId="21" fillId="14" borderId="2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right" vertical="center" wrapText="1"/>
    </xf>
    <xf numFmtId="0" fontId="5" fillId="14" borderId="3" xfId="0" applyFont="1" applyFill="1" applyBorder="1" applyAlignment="1">
      <alignment horizontal="left" vertical="top" wrapText="1"/>
    </xf>
    <xf numFmtId="3" fontId="28" fillId="2" borderId="1" xfId="0" applyNumberFormat="1" applyFont="1" applyFill="1" applyBorder="1" applyAlignment="1">
      <alignment horizontal="right" vertical="center" wrapText="1"/>
    </xf>
    <xf numFmtId="3" fontId="28" fillId="2" borderId="2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vertical="top" wrapText="1"/>
    </xf>
    <xf numFmtId="16" fontId="1" fillId="2" borderId="2" xfId="0" quotePrefix="1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3" fontId="19" fillId="4" borderId="2" xfId="0" applyNumberFormat="1" applyFont="1" applyFill="1" applyBorder="1" applyAlignment="1">
      <alignment vertical="top" wrapText="1"/>
    </xf>
    <xf numFmtId="3" fontId="24" fillId="5" borderId="2" xfId="0" applyNumberFormat="1" applyFont="1" applyFill="1" applyBorder="1" applyAlignment="1">
      <alignment vertical="top" wrapText="1"/>
    </xf>
    <xf numFmtId="3" fontId="20" fillId="17" borderId="1" xfId="0" applyNumberFormat="1" applyFont="1" applyFill="1" applyBorder="1" applyAlignment="1">
      <alignment vertical="top" wrapText="1"/>
    </xf>
    <xf numFmtId="3" fontId="20" fillId="17" borderId="2" xfId="0" applyNumberFormat="1" applyFont="1" applyFill="1" applyBorder="1" applyAlignment="1">
      <alignment vertical="top" wrapText="1"/>
    </xf>
    <xf numFmtId="16" fontId="15" fillId="17" borderId="2" xfId="0" applyNumberFormat="1" applyFont="1" applyFill="1" applyBorder="1" applyAlignment="1">
      <alignment horizontal="center" vertical="top" wrapText="1"/>
    </xf>
    <xf numFmtId="49" fontId="5" fillId="17" borderId="2" xfId="0" applyNumberFormat="1" applyFont="1" applyFill="1" applyBorder="1" applyAlignment="1">
      <alignment horizontal="center" vertical="top" wrapText="1"/>
    </xf>
    <xf numFmtId="0" fontId="5" fillId="17" borderId="3" xfId="0" applyFont="1" applyFill="1" applyBorder="1" applyAlignment="1">
      <alignment vertical="top" wrapText="1"/>
    </xf>
    <xf numFmtId="3" fontId="29" fillId="5" borderId="2" xfId="0" applyNumberFormat="1" applyFont="1" applyFill="1" applyBorder="1" applyAlignment="1">
      <alignment vertical="top"/>
    </xf>
    <xf numFmtId="3" fontId="22" fillId="5" borderId="2" xfId="0" applyNumberFormat="1" applyFont="1" applyFill="1" applyBorder="1" applyAlignment="1">
      <alignment vertical="top" wrapText="1"/>
    </xf>
    <xf numFmtId="3" fontId="20" fillId="5" borderId="2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centerContinuous" vertical="top" wrapText="1"/>
    </xf>
    <xf numFmtId="0" fontId="5" fillId="14" borderId="10" xfId="0" applyFont="1" applyFill="1" applyBorder="1" applyAlignment="1">
      <alignment vertical="top" wrapText="1"/>
    </xf>
    <xf numFmtId="0" fontId="5" fillId="14" borderId="20" xfId="0" applyFont="1" applyFill="1" applyBorder="1" applyAlignment="1">
      <alignment vertical="top" wrapText="1"/>
    </xf>
    <xf numFmtId="0" fontId="2" fillId="0" borderId="12" xfId="0" applyFont="1" applyBorder="1"/>
    <xf numFmtId="16" fontId="1" fillId="0" borderId="14" xfId="0" applyNumberFormat="1" applyFont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3" fontId="18" fillId="6" borderId="2" xfId="0" applyNumberFormat="1" applyFont="1" applyFill="1" applyBorder="1" applyAlignment="1">
      <alignment vertical="top"/>
    </xf>
    <xf numFmtId="3" fontId="21" fillId="8" borderId="2" xfId="0" applyNumberFormat="1" applyFont="1" applyFill="1" applyBorder="1" applyAlignment="1">
      <alignment vertical="top" wrapText="1"/>
    </xf>
    <xf numFmtId="0" fontId="5" fillId="8" borderId="3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top" wrapText="1"/>
    </xf>
    <xf numFmtId="0" fontId="5" fillId="13" borderId="9" xfId="0" applyFont="1" applyFill="1" applyBorder="1" applyAlignment="1">
      <alignment horizontal="center" vertical="top" wrapText="1"/>
    </xf>
    <xf numFmtId="0" fontId="18" fillId="13" borderId="8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30" fillId="13" borderId="7" xfId="0" applyFont="1" applyFill="1" applyBorder="1" applyAlignment="1">
      <alignment vertical="top" wrapText="1"/>
    </xf>
    <xf numFmtId="0" fontId="30" fillId="13" borderId="15" xfId="0" applyFont="1" applyFill="1" applyBorder="1" applyAlignment="1">
      <alignment horizontal="center" vertical="center" wrapText="1"/>
    </xf>
    <xf numFmtId="0" fontId="30" fillId="13" borderId="28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>
      <alignment horizontal="center" vertical="center" wrapText="1"/>
    </xf>
    <xf numFmtId="0" fontId="1" fillId="13" borderId="29" xfId="0" applyFont="1" applyFill="1" applyBorder="1"/>
    <xf numFmtId="0" fontId="5" fillId="13" borderId="30" xfId="0" applyFont="1" applyFill="1" applyBorder="1" applyAlignment="1">
      <alignment horizontal="center" vertical="top"/>
    </xf>
    <xf numFmtId="0" fontId="3" fillId="13" borderId="31" xfId="0" applyFont="1" applyFill="1" applyBorder="1" applyAlignment="1">
      <alignment horizontal="center" vertical="top"/>
    </xf>
    <xf numFmtId="0" fontId="31" fillId="13" borderId="35" xfId="0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vertical="top"/>
    </xf>
    <xf numFmtId="3" fontId="33" fillId="0" borderId="0" xfId="0" applyNumberFormat="1" applyFont="1" applyAlignment="1">
      <alignment vertical="top"/>
    </xf>
    <xf numFmtId="3" fontId="34" fillId="0" borderId="0" xfId="0" applyNumberFormat="1" applyFont="1" applyAlignment="1">
      <alignment vertical="top" wrapText="1"/>
    </xf>
    <xf numFmtId="3" fontId="32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49" fontId="2" fillId="0" borderId="0" xfId="0" applyNumberFormat="1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7" fillId="0" borderId="0" xfId="0" applyFont="1"/>
    <xf numFmtId="0" fontId="35" fillId="0" borderId="0" xfId="0" applyFont="1"/>
    <xf numFmtId="0" fontId="37" fillId="0" borderId="0" xfId="0" applyFont="1" applyAlignment="1">
      <alignment horizontal="center"/>
    </xf>
    <xf numFmtId="3" fontId="4" fillId="0" borderId="2" xfId="0" applyNumberFormat="1" applyFont="1" applyFill="1" applyBorder="1" applyAlignment="1">
      <alignment vertical="top" wrapText="1"/>
    </xf>
    <xf numFmtId="3" fontId="4" fillId="0" borderId="14" xfId="0" applyNumberFormat="1" applyFont="1" applyFill="1" applyBorder="1" applyAlignment="1">
      <alignment vertical="top" wrapText="1"/>
    </xf>
    <xf numFmtId="3" fontId="11" fillId="19" borderId="2" xfId="0" applyNumberFormat="1" applyFont="1" applyFill="1" applyBorder="1"/>
    <xf numFmtId="3" fontId="11" fillId="19" borderId="2" xfId="0" applyNumberFormat="1" applyFont="1" applyFill="1" applyBorder="1" applyAlignment="1">
      <alignment horizontal="right" vertical="center"/>
    </xf>
    <xf numFmtId="3" fontId="12" fillId="19" borderId="2" xfId="0" applyNumberFormat="1" applyFont="1" applyFill="1" applyBorder="1"/>
    <xf numFmtId="0" fontId="8" fillId="19" borderId="2" xfId="0" applyFont="1" applyFill="1" applyBorder="1" applyAlignment="1">
      <alignment horizontal="center" vertical="center" wrapText="1"/>
    </xf>
    <xf numFmtId="3" fontId="19" fillId="19" borderId="2" xfId="0" applyNumberFormat="1" applyFont="1" applyFill="1" applyBorder="1" applyAlignment="1">
      <alignment vertical="top" wrapText="1"/>
    </xf>
    <xf numFmtId="3" fontId="19" fillId="19" borderId="14" xfId="0" applyNumberFormat="1" applyFont="1" applyFill="1" applyBorder="1" applyAlignment="1">
      <alignment vertical="top" wrapText="1"/>
    </xf>
    <xf numFmtId="3" fontId="20" fillId="19" borderId="2" xfId="0" applyNumberFormat="1" applyFont="1" applyFill="1" applyBorder="1" applyAlignment="1">
      <alignment vertical="top" wrapText="1"/>
    </xf>
    <xf numFmtId="3" fontId="20" fillId="19" borderId="2" xfId="0" applyNumberFormat="1" applyFont="1" applyFill="1" applyBorder="1" applyAlignment="1">
      <alignment horizontal="right" vertical="center" wrapText="1"/>
    </xf>
    <xf numFmtId="3" fontId="19" fillId="19" borderId="2" xfId="0" applyNumberFormat="1" applyFont="1" applyFill="1" applyBorder="1" applyAlignment="1">
      <alignment horizontal="right" vertical="top" wrapText="1"/>
    </xf>
    <xf numFmtId="3" fontId="19" fillId="19" borderId="2" xfId="0" applyNumberFormat="1" applyFont="1" applyFill="1" applyBorder="1" applyAlignment="1">
      <alignment horizontal="right" vertical="center" wrapText="1"/>
    </xf>
    <xf numFmtId="3" fontId="19" fillId="19" borderId="15" xfId="0" applyNumberFormat="1" applyFont="1" applyFill="1" applyBorder="1" applyAlignment="1">
      <alignment vertical="top" wrapText="1"/>
    </xf>
    <xf numFmtId="3" fontId="18" fillId="19" borderId="2" xfId="0" applyNumberFormat="1" applyFont="1" applyFill="1" applyBorder="1"/>
    <xf numFmtId="3" fontId="18" fillId="19" borderId="2" xfId="0" applyNumberFormat="1" applyFont="1" applyFill="1" applyBorder="1" applyAlignment="1">
      <alignment horizontal="right" vertical="top" wrapText="1"/>
    </xf>
    <xf numFmtId="3" fontId="20" fillId="19" borderId="2" xfId="0" applyNumberFormat="1" applyFont="1" applyFill="1" applyBorder="1" applyAlignment="1">
      <alignment horizontal="right" vertical="top" wrapText="1"/>
    </xf>
    <xf numFmtId="3" fontId="19" fillId="19" borderId="14" xfId="0" applyNumberFormat="1" applyFont="1" applyFill="1" applyBorder="1" applyAlignment="1">
      <alignment horizontal="right" vertical="top" wrapText="1"/>
    </xf>
    <xf numFmtId="3" fontId="19" fillId="19" borderId="0" xfId="0" applyNumberFormat="1" applyFont="1" applyFill="1" applyAlignment="1">
      <alignment horizontal="right" vertical="top" wrapText="1"/>
    </xf>
    <xf numFmtId="3" fontId="19" fillId="19" borderId="11" xfId="0" applyNumberFormat="1" applyFont="1" applyFill="1" applyBorder="1" applyAlignment="1">
      <alignment horizontal="right" vertical="center" wrapText="1"/>
    </xf>
    <xf numFmtId="3" fontId="19" fillId="19" borderId="8" xfId="0" applyNumberFormat="1" applyFont="1" applyFill="1" applyBorder="1" applyAlignment="1">
      <alignment horizontal="right" vertical="top" wrapText="1"/>
    </xf>
    <xf numFmtId="3" fontId="19" fillId="19" borderId="2" xfId="0" applyNumberFormat="1" applyFont="1" applyFill="1" applyBorder="1" applyAlignment="1">
      <alignment wrapText="1"/>
    </xf>
    <xf numFmtId="3" fontId="20" fillId="19" borderId="2" xfId="0" applyNumberFormat="1" applyFont="1" applyFill="1" applyBorder="1" applyAlignment="1">
      <alignment wrapText="1"/>
    </xf>
    <xf numFmtId="3" fontId="18" fillId="19" borderId="2" xfId="0" applyNumberFormat="1" applyFont="1" applyFill="1" applyBorder="1" applyAlignment="1">
      <alignment horizontal="right" vertical="center"/>
    </xf>
    <xf numFmtId="3" fontId="18" fillId="19" borderId="14" xfId="0" applyNumberFormat="1" applyFont="1" applyFill="1" applyBorder="1"/>
    <xf numFmtId="3" fontId="18" fillId="19" borderId="14" xfId="0" applyNumberFormat="1" applyFont="1" applyFill="1" applyBorder="1" applyAlignment="1">
      <alignment horizontal="right" vertical="center"/>
    </xf>
    <xf numFmtId="3" fontId="18" fillId="19" borderId="11" xfId="0" applyNumberFormat="1" applyFont="1" applyFill="1" applyBorder="1" applyAlignment="1">
      <alignment horizontal="right" vertical="center"/>
    </xf>
    <xf numFmtId="3" fontId="18" fillId="19" borderId="8" xfId="0" applyNumberFormat="1" applyFont="1" applyFill="1" applyBorder="1"/>
    <xf numFmtId="3" fontId="18" fillId="19" borderId="2" xfId="0" applyNumberFormat="1" applyFont="1" applyFill="1" applyBorder="1" applyAlignment="1">
      <alignment horizontal="right"/>
    </xf>
    <xf numFmtId="3" fontId="30" fillId="19" borderId="2" xfId="0" applyNumberFormat="1" applyFont="1" applyFill="1" applyBorder="1"/>
    <xf numFmtId="3" fontId="30" fillId="19" borderId="5" xfId="0" applyNumberFormat="1" applyFont="1" applyFill="1" applyBorder="1"/>
    <xf numFmtId="3" fontId="19" fillId="0" borderId="2" xfId="0" applyNumberFormat="1" applyFont="1" applyFill="1" applyBorder="1" applyAlignment="1">
      <alignment vertical="top" wrapText="1"/>
    </xf>
    <xf numFmtId="3" fontId="4" fillId="0" borderId="2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Fill="1" applyBorder="1" applyAlignment="1">
      <alignment horizontal="right" vertical="center" wrapText="1"/>
    </xf>
    <xf numFmtId="3" fontId="28" fillId="0" borderId="2" xfId="0" applyNumberFormat="1" applyFont="1" applyFill="1" applyBorder="1" applyAlignment="1">
      <alignment horizontal="right" vertical="center" wrapText="1"/>
    </xf>
    <xf numFmtId="3" fontId="20" fillId="0" borderId="2" xfId="0" applyNumberFormat="1" applyFont="1" applyFill="1" applyBorder="1" applyAlignment="1">
      <alignment horizontal="right" vertical="center" wrapText="1"/>
    </xf>
    <xf numFmtId="3" fontId="28" fillId="0" borderId="1" xfId="0" applyNumberFormat="1" applyFont="1" applyFill="1" applyBorder="1" applyAlignment="1">
      <alignment horizontal="right" vertical="center" wrapText="1"/>
    </xf>
    <xf numFmtId="3" fontId="27" fillId="0" borderId="2" xfId="0" applyNumberFormat="1" applyFont="1" applyFill="1" applyBorder="1" applyAlignment="1">
      <alignment vertical="top" wrapText="1"/>
    </xf>
    <xf numFmtId="3" fontId="4" fillId="0" borderId="15" xfId="0" applyNumberFormat="1" applyFont="1" applyFill="1" applyBorder="1" applyAlignment="1">
      <alignment vertical="top" wrapText="1"/>
    </xf>
    <xf numFmtId="3" fontId="19" fillId="0" borderId="15" xfId="0" applyNumberFormat="1" applyFont="1" applyFill="1" applyBorder="1" applyAlignment="1">
      <alignment vertical="top" wrapText="1"/>
    </xf>
    <xf numFmtId="3" fontId="20" fillId="0" borderId="15" xfId="0" applyNumberFormat="1" applyFont="1" applyFill="1" applyBorder="1" applyAlignment="1">
      <alignment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3" fontId="19" fillId="0" borderId="2" xfId="0" applyNumberFormat="1" applyFont="1" applyFill="1" applyBorder="1" applyAlignment="1">
      <alignment horizontal="right" vertical="top" wrapText="1"/>
    </xf>
    <xf numFmtId="3" fontId="1" fillId="0" borderId="3" xfId="0" applyNumberFormat="1" applyFont="1" applyFill="1" applyBorder="1" applyAlignment="1">
      <alignment vertical="top" wrapText="1"/>
    </xf>
    <xf numFmtId="3" fontId="30" fillId="0" borderId="3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3" fontId="10" fillId="0" borderId="2" xfId="0" applyNumberFormat="1" applyFont="1" applyFill="1" applyBorder="1"/>
    <xf numFmtId="3" fontId="18" fillId="0" borderId="2" xfId="0" applyNumberFormat="1" applyFont="1" applyFill="1" applyBorder="1"/>
    <xf numFmtId="3" fontId="10" fillId="0" borderId="1" xfId="0" applyNumberFormat="1" applyFont="1" applyFill="1" applyBorder="1"/>
    <xf numFmtId="3" fontId="4" fillId="0" borderId="2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14" fontId="1" fillId="0" borderId="2" xfId="0" quotePrefix="1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3" fontId="19" fillId="0" borderId="2" xfId="0" applyNumberFormat="1" applyFont="1" applyFill="1" applyBorder="1" applyAlignment="1">
      <alignment wrapText="1"/>
    </xf>
    <xf numFmtId="0" fontId="1" fillId="0" borderId="2" xfId="0" quotePrefix="1" applyFont="1" applyFill="1" applyBorder="1" applyAlignment="1">
      <alignment horizontal="center" vertical="top" wrapText="1"/>
    </xf>
    <xf numFmtId="0" fontId="2" fillId="0" borderId="2" xfId="0" applyFont="1" applyFill="1" applyBorder="1"/>
    <xf numFmtId="3" fontId="12" fillId="0" borderId="2" xfId="0" applyNumberFormat="1" applyFont="1" applyFill="1" applyBorder="1"/>
    <xf numFmtId="0" fontId="13" fillId="0" borderId="3" xfId="0" applyFont="1" applyFill="1" applyBorder="1" applyAlignment="1">
      <alignment vertical="top" wrapText="1"/>
    </xf>
    <xf numFmtId="14" fontId="1" fillId="0" borderId="15" xfId="0" applyNumberFormat="1" applyFont="1" applyFill="1" applyBorder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 vertical="center"/>
    </xf>
    <xf numFmtId="3" fontId="18" fillId="0" borderId="2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2" xfId="0" applyNumberFormat="1" applyFont="1" applyFill="1" applyBorder="1" applyAlignment="1">
      <alignment horizontal="right" wrapText="1"/>
    </xf>
    <xf numFmtId="3" fontId="18" fillId="0" borderId="2" xfId="0" applyNumberFormat="1" applyFont="1" applyFill="1" applyBorder="1" applyAlignment="1">
      <alignment horizontal="right"/>
    </xf>
    <xf numFmtId="3" fontId="17" fillId="0" borderId="2" xfId="0" applyNumberFormat="1" applyFont="1" applyFill="1" applyBorder="1"/>
    <xf numFmtId="3" fontId="4" fillId="0" borderId="1" xfId="0" applyNumberFormat="1" applyFont="1" applyFill="1" applyBorder="1" applyAlignment="1">
      <alignment vertical="top" wrapText="1"/>
    </xf>
    <xf numFmtId="3" fontId="10" fillId="0" borderId="2" xfId="0" applyNumberFormat="1" applyFont="1" applyBorder="1" applyAlignment="1">
      <alignment horizontal="right"/>
    </xf>
    <xf numFmtId="3" fontId="14" fillId="8" borderId="2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/>
    <xf numFmtId="3" fontId="18" fillId="19" borderId="2" xfId="0" applyNumberFormat="1" applyFont="1" applyFill="1" applyBorder="1" applyAlignment="1"/>
    <xf numFmtId="3" fontId="14" fillId="0" borderId="2" xfId="0" applyNumberFormat="1" applyFont="1" applyBorder="1" applyAlignment="1"/>
    <xf numFmtId="3" fontId="40" fillId="19" borderId="2" xfId="0" applyNumberFormat="1" applyFont="1" applyFill="1" applyBorder="1" applyAlignment="1"/>
    <xf numFmtId="3" fontId="14" fillId="8" borderId="1" xfId="0" applyNumberFormat="1" applyFont="1" applyFill="1" applyBorder="1" applyAlignment="1"/>
    <xf numFmtId="3" fontId="4" fillId="0" borderId="2" xfId="0" applyNumberFormat="1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/>
    </xf>
    <xf numFmtId="3" fontId="18" fillId="19" borderId="2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19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Continuous" vertical="top" wrapText="1"/>
    </xf>
    <xf numFmtId="16" fontId="1" fillId="0" borderId="2" xfId="0" quotePrefix="1" applyNumberFormat="1" applyFont="1" applyFill="1" applyBorder="1" applyAlignment="1">
      <alignment horizontal="center" vertical="top" wrapText="1"/>
    </xf>
    <xf numFmtId="16" fontId="1" fillId="0" borderId="2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6" fontId="8" fillId="0" borderId="2" xfId="0" quotePrefix="1" applyNumberFormat="1" applyFont="1" applyFill="1" applyBorder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31" fillId="13" borderId="34" xfId="0" applyFont="1" applyFill="1" applyBorder="1" applyAlignment="1">
      <alignment horizontal="center" vertical="center" wrapText="1"/>
    </xf>
    <xf numFmtId="0" fontId="31" fillId="13" borderId="30" xfId="0" applyFont="1" applyFill="1" applyBorder="1" applyAlignment="1">
      <alignment horizontal="center" vertical="center" wrapText="1"/>
    </xf>
    <xf numFmtId="0" fontId="31" fillId="13" borderId="28" xfId="0" applyFont="1" applyFill="1" applyBorder="1" applyAlignment="1">
      <alignment horizontal="center" vertical="center" wrapText="1"/>
    </xf>
    <xf numFmtId="0" fontId="31" fillId="13" borderId="9" xfId="0" applyFont="1" applyFill="1" applyBorder="1" applyAlignment="1">
      <alignment horizontal="center" vertical="center" wrapText="1"/>
    </xf>
    <xf numFmtId="0" fontId="31" fillId="8" borderId="33" xfId="0" applyFont="1" applyFill="1" applyBorder="1" applyAlignment="1">
      <alignment horizontal="center" vertical="center" wrapText="1"/>
    </xf>
    <xf numFmtId="0" fontId="31" fillId="8" borderId="32" xfId="0" applyFont="1" applyFill="1" applyBorder="1" applyAlignment="1">
      <alignment horizontal="center" vertical="center" wrapText="1"/>
    </xf>
    <xf numFmtId="0" fontId="31" fillId="8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49" fontId="5" fillId="8" borderId="2" xfId="0" applyNumberFormat="1" applyFont="1" applyFill="1" applyBorder="1" applyAlignment="1">
      <alignment horizontal="center" vertical="top" wrapText="1"/>
    </xf>
    <xf numFmtId="49" fontId="5" fillId="6" borderId="2" xfId="0" applyNumberFormat="1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3" fontId="21" fillId="6" borderId="2" xfId="0" applyNumberFormat="1" applyFont="1" applyFill="1" applyBorder="1" applyAlignment="1">
      <alignment vertical="top" wrapText="1"/>
    </xf>
    <xf numFmtId="3" fontId="21" fillId="6" borderId="14" xfId="0" applyNumberFormat="1" applyFont="1" applyFill="1" applyBorder="1" applyAlignment="1">
      <alignment vertical="top" wrapText="1"/>
    </xf>
    <xf numFmtId="3" fontId="21" fillId="6" borderId="8" xfId="0" applyNumberFormat="1" applyFont="1" applyFill="1" applyBorder="1" applyAlignment="1">
      <alignment vertical="top" wrapText="1"/>
    </xf>
    <xf numFmtId="16" fontId="5" fillId="14" borderId="2" xfId="0" quotePrefix="1" applyNumberFormat="1" applyFont="1" applyFill="1" applyBorder="1" applyAlignment="1">
      <alignment horizontal="center" vertical="top" wrapText="1"/>
    </xf>
    <xf numFmtId="16" fontId="5" fillId="14" borderId="2" xfId="0" applyNumberFormat="1" applyFont="1" applyFill="1" applyBorder="1" applyAlignment="1">
      <alignment horizontal="center" vertical="top" wrapText="1"/>
    </xf>
    <xf numFmtId="14" fontId="1" fillId="0" borderId="2" xfId="0" quotePrefix="1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14" fontId="15" fillId="2" borderId="15" xfId="0" quotePrefix="1" applyNumberFormat="1" applyFont="1" applyFill="1" applyBorder="1" applyAlignment="1">
      <alignment horizontal="right" vertical="center" wrapText="1"/>
    </xf>
    <xf numFmtId="14" fontId="15" fillId="2" borderId="7" xfId="0" applyNumberFormat="1" applyFont="1" applyFill="1" applyBorder="1" applyAlignment="1">
      <alignment horizontal="right" vertical="center" wrapText="1"/>
    </xf>
    <xf numFmtId="14" fontId="5" fillId="14" borderId="2" xfId="0" quotePrefix="1" applyNumberFormat="1" applyFont="1" applyFill="1" applyBorder="1" applyAlignment="1">
      <alignment horizontal="center" vertical="top" wrapText="1"/>
    </xf>
    <xf numFmtId="14" fontId="5" fillId="14" borderId="2" xfId="0" applyNumberFormat="1" applyFont="1" applyFill="1" applyBorder="1" applyAlignment="1">
      <alignment horizontal="center" vertical="top" wrapText="1"/>
    </xf>
    <xf numFmtId="0" fontId="1" fillId="0" borderId="2" xfId="0" quotePrefix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" fontId="1" fillId="0" borderId="2" xfId="0" quotePrefix="1" applyNumberFormat="1" applyFont="1" applyBorder="1" applyAlignment="1">
      <alignment horizontal="center" vertical="top" wrapText="1"/>
    </xf>
    <xf numFmtId="16" fontId="1" fillId="0" borderId="2" xfId="0" applyNumberFormat="1" applyFont="1" applyBorder="1" applyAlignment="1">
      <alignment horizontal="center" vertical="top" wrapText="1"/>
    </xf>
    <xf numFmtId="0" fontId="5" fillId="14" borderId="2" xfId="0" quotePrefix="1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1" fillId="0" borderId="15" xfId="0" quotePrefix="1" applyFont="1" applyBorder="1" applyAlignment="1">
      <alignment horizontal="center" vertical="top" wrapText="1"/>
    </xf>
    <xf numFmtId="0" fontId="1" fillId="0" borderId="7" xfId="0" quotePrefix="1" applyFont="1" applyBorder="1" applyAlignment="1">
      <alignment horizontal="center" vertical="top" wrapText="1"/>
    </xf>
    <xf numFmtId="49" fontId="5" fillId="6" borderId="2" xfId="0" applyNumberFormat="1" applyFont="1" applyFill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1" fillId="0" borderId="2" xfId="0" quotePrefix="1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14" fontId="5" fillId="2" borderId="2" xfId="0" quotePrefix="1" applyNumberFormat="1" applyFont="1" applyFill="1" applyBorder="1" applyAlignment="1">
      <alignment horizontal="center" vertical="top" wrapText="1"/>
    </xf>
    <xf numFmtId="14" fontId="5" fillId="2" borderId="2" xfId="0" applyNumberFormat="1" applyFont="1" applyFill="1" applyBorder="1" applyAlignment="1">
      <alignment horizontal="center" vertical="top" wrapText="1"/>
    </xf>
    <xf numFmtId="49" fontId="5" fillId="6" borderId="15" xfId="0" applyNumberFormat="1" applyFont="1" applyFill="1" applyBorder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center" vertical="center" wrapText="1"/>
    </xf>
    <xf numFmtId="16" fontId="5" fillId="6" borderId="2" xfId="0" quotePrefix="1" applyNumberFormat="1" applyFont="1" applyFill="1" applyBorder="1" applyAlignment="1">
      <alignment horizontal="center" vertical="top" wrapText="1"/>
    </xf>
    <xf numFmtId="16" fontId="5" fillId="6" borderId="2" xfId="0" applyNumberFormat="1" applyFont="1" applyFill="1" applyBorder="1" applyAlignment="1">
      <alignment horizontal="center" vertical="top" wrapText="1"/>
    </xf>
    <xf numFmtId="0" fontId="5" fillId="19" borderId="2" xfId="0" quotePrefix="1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top" wrapText="1"/>
    </xf>
    <xf numFmtId="14" fontId="5" fillId="14" borderId="15" xfId="0" applyNumberFormat="1" applyFont="1" applyFill="1" applyBorder="1" applyAlignment="1">
      <alignment horizontal="center" vertical="top" wrapText="1"/>
    </xf>
    <xf numFmtId="0" fontId="1" fillId="0" borderId="15" xfId="0" quotePrefix="1" applyFont="1" applyFill="1" applyBorder="1" applyAlignment="1">
      <alignment horizontal="center" vertical="top" wrapText="1"/>
    </xf>
    <xf numFmtId="0" fontId="1" fillId="0" borderId="18" xfId="0" quotePrefix="1" applyFont="1" applyFill="1" applyBorder="1" applyAlignment="1">
      <alignment horizontal="center" vertical="top" wrapText="1"/>
    </xf>
    <xf numFmtId="14" fontId="1" fillId="0" borderId="15" xfId="0" applyNumberFormat="1" applyFont="1" applyFill="1" applyBorder="1" applyAlignment="1">
      <alignment horizontal="center" vertical="top" wrapText="1"/>
    </xf>
    <xf numFmtId="0" fontId="1" fillId="0" borderId="2" xfId="0" quotePrefix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14" fontId="1" fillId="0" borderId="15" xfId="0" applyNumberFormat="1" applyFont="1" applyBorder="1" applyAlignment="1">
      <alignment horizontal="center" vertical="top" wrapText="1"/>
    </xf>
    <xf numFmtId="49" fontId="5" fillId="14" borderId="2" xfId="0" applyNumberFormat="1" applyFont="1" applyFill="1" applyBorder="1" applyAlignment="1">
      <alignment horizontal="center" vertical="top" wrapText="1"/>
    </xf>
    <xf numFmtId="49" fontId="5" fillId="14" borderId="15" xfId="0" applyNumberFormat="1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49" fontId="5" fillId="10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mach31" xfId="1" xr:uid="{811D381B-8972-4F97-8DA1-7D4FB6FF1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6980-63CE-44AB-8BC5-C8EBC4BDBC57}">
  <sheetPr>
    <tabColor rgb="FFFF0000"/>
    <pageSetUpPr fitToPage="1"/>
  </sheetPr>
  <dimension ref="A1:L829"/>
  <sheetViews>
    <sheetView tabSelected="1" view="pageBreakPreview" zoomScaleNormal="100" zoomScaleSheetLayoutView="100" workbookViewId="0">
      <selection activeCell="L7" sqref="L7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2" customWidth="1"/>
    <col min="11" max="11" width="10.85546875" style="1" customWidth="1"/>
    <col min="12" max="12" width="12.42578125" style="1" customWidth="1"/>
    <col min="13" max="16384" width="9.140625" style="1"/>
  </cols>
  <sheetData>
    <row r="1" spans="1:12" ht="24" customHeight="1">
      <c r="D1" s="9"/>
      <c r="E1" s="9"/>
      <c r="F1" s="9"/>
      <c r="G1" s="9"/>
      <c r="H1" s="9"/>
      <c r="I1" s="9"/>
      <c r="J1" s="9"/>
      <c r="K1" s="9"/>
      <c r="L1" s="328" t="s">
        <v>481</v>
      </c>
    </row>
    <row r="2" spans="1:12" ht="15.75">
      <c r="A2" s="333"/>
      <c r="B2" s="331" t="s">
        <v>480</v>
      </c>
      <c r="C2" s="332"/>
      <c r="D2" s="331"/>
      <c r="E2" s="331"/>
      <c r="F2" s="331"/>
      <c r="G2" s="331"/>
      <c r="H2" s="330"/>
      <c r="I2" s="330"/>
      <c r="J2" s="329"/>
      <c r="L2" s="328"/>
    </row>
    <row r="3" spans="1:12">
      <c r="B3" s="5" t="s">
        <v>479</v>
      </c>
      <c r="C3" s="5"/>
      <c r="D3" s="5"/>
      <c r="E3" s="5"/>
      <c r="F3" s="5"/>
      <c r="G3" s="5"/>
      <c r="H3" s="5"/>
      <c r="I3" s="5"/>
      <c r="J3" s="327"/>
      <c r="K3" s="326"/>
    </row>
    <row r="4" spans="1:12" ht="15" thickBot="1">
      <c r="A4" s="324"/>
      <c r="B4" s="324"/>
      <c r="C4" s="324"/>
      <c r="D4" s="322"/>
      <c r="E4" s="322"/>
      <c r="F4" s="323"/>
      <c r="G4" s="322"/>
      <c r="H4" s="322"/>
      <c r="I4" s="322"/>
      <c r="J4" s="321"/>
      <c r="K4" s="320"/>
      <c r="L4" s="325" t="s">
        <v>478</v>
      </c>
    </row>
    <row r="5" spans="1:12" ht="25.5" customHeight="1">
      <c r="A5" s="319"/>
      <c r="B5" s="423" t="s">
        <v>477</v>
      </c>
      <c r="C5" s="424"/>
      <c r="D5" s="427" t="s">
        <v>476</v>
      </c>
      <c r="E5" s="428"/>
      <c r="F5" s="427" t="s">
        <v>475</v>
      </c>
      <c r="G5" s="429"/>
      <c r="H5" s="429"/>
      <c r="I5" s="428"/>
      <c r="J5" s="318"/>
      <c r="K5" s="317" t="s">
        <v>474</v>
      </c>
      <c r="L5" s="316"/>
    </row>
    <row r="6" spans="1:12" ht="72" customHeight="1">
      <c r="A6" s="315" t="s">
        <v>473</v>
      </c>
      <c r="B6" s="425"/>
      <c r="C6" s="426"/>
      <c r="D6" s="314" t="s">
        <v>472</v>
      </c>
      <c r="E6" s="314" t="s">
        <v>471</v>
      </c>
      <c r="F6" s="313" t="s">
        <v>470</v>
      </c>
      <c r="G6" s="312"/>
      <c r="H6" s="339" t="s">
        <v>469</v>
      </c>
      <c r="I6" s="311" t="s">
        <v>468</v>
      </c>
      <c r="J6" s="310" t="s">
        <v>467</v>
      </c>
      <c r="K6" s="309" t="s">
        <v>466</v>
      </c>
      <c r="L6" s="308" t="s">
        <v>465</v>
      </c>
    </row>
    <row r="7" spans="1:12" ht="22.5" customHeight="1">
      <c r="A7" s="415" t="s">
        <v>464</v>
      </c>
      <c r="B7" s="430" t="s">
        <v>463</v>
      </c>
      <c r="C7" s="430"/>
      <c r="D7" s="416">
        <v>1</v>
      </c>
      <c r="E7" s="416">
        <v>2</v>
      </c>
      <c r="F7" s="416" t="s">
        <v>462</v>
      </c>
      <c r="G7" s="417"/>
      <c r="H7" s="418" t="s">
        <v>461</v>
      </c>
      <c r="I7" s="419" t="s">
        <v>460</v>
      </c>
      <c r="J7" s="420">
        <v>6</v>
      </c>
      <c r="K7" s="421">
        <v>7</v>
      </c>
      <c r="L7" s="422" t="s">
        <v>459</v>
      </c>
    </row>
    <row r="8" spans="1:12" ht="26.25" customHeight="1">
      <c r="A8" s="307" t="s">
        <v>458</v>
      </c>
      <c r="B8" s="431" t="s">
        <v>198</v>
      </c>
      <c r="C8" s="431"/>
      <c r="D8" s="306">
        <f t="shared" ref="D8:L8" si="0">D10+D109+D116+D126+D181+D226</f>
        <v>313644036</v>
      </c>
      <c r="E8" s="306">
        <f t="shared" si="0"/>
        <v>290796360</v>
      </c>
      <c r="F8" s="306">
        <f t="shared" si="0"/>
        <v>330135296</v>
      </c>
      <c r="G8" s="306">
        <f t="shared" si="0"/>
        <v>0</v>
      </c>
      <c r="H8" s="340">
        <f t="shared" si="0"/>
        <v>59478984</v>
      </c>
      <c r="I8" s="306">
        <f t="shared" si="0"/>
        <v>270656312</v>
      </c>
      <c r="J8" s="306">
        <f t="shared" si="0"/>
        <v>258688579</v>
      </c>
      <c r="K8" s="306">
        <f t="shared" si="0"/>
        <v>0</v>
      </c>
      <c r="L8" s="306">
        <f t="shared" si="0"/>
        <v>71446717</v>
      </c>
    </row>
    <row r="9" spans="1:12" ht="27" customHeight="1">
      <c r="A9" s="182" t="s">
        <v>457</v>
      </c>
      <c r="B9" s="98" t="s">
        <v>19</v>
      </c>
      <c r="C9" s="98"/>
      <c r="D9" s="234">
        <f>D10-D43-D104+D109+D116+D226</f>
        <v>248151036</v>
      </c>
      <c r="E9" s="234">
        <f t="shared" ref="E9:L9" si="1">E10-E43-E104+E109+E116</f>
        <v>196256868</v>
      </c>
      <c r="F9" s="234">
        <f t="shared" si="1"/>
        <v>251672651</v>
      </c>
      <c r="G9" s="234">
        <f t="shared" si="1"/>
        <v>0</v>
      </c>
      <c r="H9" s="340">
        <f t="shared" si="1"/>
        <v>59478984</v>
      </c>
      <c r="I9" s="234">
        <f t="shared" si="1"/>
        <v>192193667</v>
      </c>
      <c r="J9" s="234">
        <f t="shared" si="1"/>
        <v>180225934</v>
      </c>
      <c r="K9" s="234">
        <f t="shared" si="1"/>
        <v>0</v>
      </c>
      <c r="L9" s="234">
        <f t="shared" si="1"/>
        <v>71446717</v>
      </c>
    </row>
    <row r="10" spans="1:12" ht="20.100000000000001" customHeight="1">
      <c r="A10" s="260" t="s">
        <v>456</v>
      </c>
      <c r="B10" s="432" t="s">
        <v>195</v>
      </c>
      <c r="C10" s="432"/>
      <c r="D10" s="234">
        <f t="shared" ref="D10:L10" si="2">D11+D64</f>
        <v>234574098</v>
      </c>
      <c r="E10" s="234">
        <f t="shared" si="2"/>
        <v>240531960</v>
      </c>
      <c r="F10" s="234">
        <f t="shared" si="2"/>
        <v>295918980</v>
      </c>
      <c r="G10" s="234">
        <f t="shared" si="2"/>
        <v>0</v>
      </c>
      <c r="H10" s="340">
        <f t="shared" si="2"/>
        <v>59478984</v>
      </c>
      <c r="I10" s="234">
        <f t="shared" si="2"/>
        <v>236439996</v>
      </c>
      <c r="J10" s="234">
        <f t="shared" si="2"/>
        <v>224472263</v>
      </c>
      <c r="K10" s="234">
        <f t="shared" si="2"/>
        <v>0</v>
      </c>
      <c r="L10" s="234">
        <f t="shared" si="2"/>
        <v>71446717</v>
      </c>
    </row>
    <row r="11" spans="1:12" ht="24.75" customHeight="1">
      <c r="A11" s="260" t="s">
        <v>455</v>
      </c>
      <c r="B11" s="432" t="s">
        <v>193</v>
      </c>
      <c r="C11" s="432"/>
      <c r="D11" s="234">
        <f t="shared" ref="D11:L11" si="3">D12+D29+D31+D42+D61</f>
        <v>212442545</v>
      </c>
      <c r="E11" s="234">
        <f t="shared" si="3"/>
        <v>220673130</v>
      </c>
      <c r="F11" s="234">
        <f t="shared" si="3"/>
        <v>264174030</v>
      </c>
      <c r="G11" s="234">
        <f t="shared" si="3"/>
        <v>0</v>
      </c>
      <c r="H11" s="340">
        <f t="shared" si="3"/>
        <v>54525822</v>
      </c>
      <c r="I11" s="234">
        <f t="shared" si="3"/>
        <v>209648208</v>
      </c>
      <c r="J11" s="234">
        <f t="shared" si="3"/>
        <v>209353972</v>
      </c>
      <c r="K11" s="234">
        <f t="shared" si="3"/>
        <v>0</v>
      </c>
      <c r="L11" s="234">
        <f t="shared" si="3"/>
        <v>54820058</v>
      </c>
    </row>
    <row r="12" spans="1:12" ht="25.5" customHeight="1">
      <c r="A12" s="433" t="s">
        <v>454</v>
      </c>
      <c r="B12" s="432" t="s">
        <v>425</v>
      </c>
      <c r="C12" s="432"/>
      <c r="D12" s="434">
        <f t="shared" ref="D12:L12" si="4">D14+D17+D25</f>
        <v>134819604</v>
      </c>
      <c r="E12" s="435">
        <f t="shared" si="4"/>
        <v>124016067</v>
      </c>
      <c r="F12" s="234">
        <f t="shared" si="4"/>
        <v>113489588</v>
      </c>
      <c r="G12" s="234">
        <f t="shared" si="4"/>
        <v>0</v>
      </c>
      <c r="H12" s="340">
        <f t="shared" si="4"/>
        <v>173521</v>
      </c>
      <c r="I12" s="234">
        <f t="shared" si="4"/>
        <v>113316067</v>
      </c>
      <c r="J12" s="234">
        <f t="shared" si="4"/>
        <v>113315872</v>
      </c>
      <c r="K12" s="234">
        <f t="shared" si="4"/>
        <v>0</v>
      </c>
      <c r="L12" s="234">
        <f t="shared" si="4"/>
        <v>173716</v>
      </c>
    </row>
    <row r="13" spans="1:12" ht="1.5" hidden="1" customHeight="1">
      <c r="A13" s="433"/>
      <c r="B13" s="432"/>
      <c r="C13" s="432"/>
      <c r="D13" s="434"/>
      <c r="E13" s="436"/>
      <c r="F13" s="234">
        <f>H13+I13</f>
        <v>0</v>
      </c>
      <c r="G13" s="234"/>
      <c r="H13" s="340"/>
      <c r="I13" s="234">
        <f>J13</f>
        <v>0</v>
      </c>
      <c r="J13" s="305"/>
      <c r="K13" s="305"/>
      <c r="L13" s="232">
        <f>F13-J13-K13</f>
        <v>0</v>
      </c>
    </row>
    <row r="14" spans="1:12" ht="26.25" customHeight="1">
      <c r="A14" s="260" t="s">
        <v>453</v>
      </c>
      <c r="B14" s="98" t="s">
        <v>423</v>
      </c>
      <c r="C14" s="304"/>
      <c r="D14" s="273">
        <f t="shared" ref="D14:L15" si="5">D15</f>
        <v>600000</v>
      </c>
      <c r="E14" s="273">
        <f t="shared" si="5"/>
        <v>1070000</v>
      </c>
      <c r="F14" s="273">
        <f t="shared" si="5"/>
        <v>1069555</v>
      </c>
      <c r="G14" s="273">
        <f t="shared" si="5"/>
        <v>0</v>
      </c>
      <c r="H14" s="340">
        <f t="shared" si="5"/>
        <v>0</v>
      </c>
      <c r="I14" s="273">
        <f t="shared" si="5"/>
        <v>1069555</v>
      </c>
      <c r="J14" s="273">
        <f t="shared" si="5"/>
        <v>1069555</v>
      </c>
      <c r="K14" s="273">
        <f t="shared" si="5"/>
        <v>0</v>
      </c>
      <c r="L14" s="273">
        <f t="shared" si="5"/>
        <v>0</v>
      </c>
    </row>
    <row r="15" spans="1:12" ht="14.25" customHeight="1">
      <c r="A15" s="144" t="s">
        <v>452</v>
      </c>
      <c r="B15" s="437" t="s">
        <v>421</v>
      </c>
      <c r="C15" s="438"/>
      <c r="D15" s="256">
        <f t="shared" si="5"/>
        <v>600000</v>
      </c>
      <c r="E15" s="256">
        <f t="shared" si="5"/>
        <v>1070000</v>
      </c>
      <c r="F15" s="256">
        <f t="shared" si="5"/>
        <v>1069555</v>
      </c>
      <c r="G15" s="256">
        <f t="shared" si="5"/>
        <v>0</v>
      </c>
      <c r="H15" s="340">
        <f t="shared" si="5"/>
        <v>0</v>
      </c>
      <c r="I15" s="256">
        <f t="shared" si="5"/>
        <v>1069555</v>
      </c>
      <c r="J15" s="256">
        <f t="shared" si="5"/>
        <v>1069555</v>
      </c>
      <c r="K15" s="256">
        <f t="shared" si="5"/>
        <v>0</v>
      </c>
      <c r="L15" s="256">
        <f t="shared" si="5"/>
        <v>0</v>
      </c>
    </row>
    <row r="16" spans="1:12" ht="14.25" customHeight="1">
      <c r="A16" s="132" t="s">
        <v>420</v>
      </c>
      <c r="B16" s="197" t="s">
        <v>419</v>
      </c>
      <c r="C16" s="303"/>
      <c r="D16" s="335">
        <f t="shared" ref="D16:L16" si="6">D254</f>
        <v>600000</v>
      </c>
      <c r="E16" s="335">
        <f t="shared" si="6"/>
        <v>1070000</v>
      </c>
      <c r="F16" s="335">
        <f t="shared" si="6"/>
        <v>1069555</v>
      </c>
      <c r="G16" s="335">
        <f t="shared" si="6"/>
        <v>0</v>
      </c>
      <c r="H16" s="341">
        <f t="shared" si="6"/>
        <v>0</v>
      </c>
      <c r="I16" s="335">
        <f t="shared" si="6"/>
        <v>1069555</v>
      </c>
      <c r="J16" s="335">
        <f t="shared" si="6"/>
        <v>1069555</v>
      </c>
      <c r="K16" s="335">
        <f t="shared" si="6"/>
        <v>0</v>
      </c>
      <c r="L16" s="335">
        <f t="shared" si="6"/>
        <v>0</v>
      </c>
    </row>
    <row r="17" spans="1:12" s="302" customFormat="1" ht="35.25" customHeight="1">
      <c r="A17" s="260" t="s">
        <v>418</v>
      </c>
      <c r="B17" s="98" t="s">
        <v>417</v>
      </c>
      <c r="C17" s="190"/>
      <c r="D17" s="273">
        <f t="shared" ref="D17:L17" si="7">D18+D21</f>
        <v>131464254</v>
      </c>
      <c r="E17" s="273">
        <f t="shared" si="7"/>
        <v>120813839</v>
      </c>
      <c r="F17" s="273">
        <f t="shared" si="7"/>
        <v>110138227</v>
      </c>
      <c r="G17" s="273">
        <f t="shared" si="7"/>
        <v>0</v>
      </c>
      <c r="H17" s="340">
        <f t="shared" si="7"/>
        <v>0</v>
      </c>
      <c r="I17" s="273">
        <f t="shared" si="7"/>
        <v>110138227</v>
      </c>
      <c r="J17" s="273">
        <f t="shared" si="7"/>
        <v>110138227</v>
      </c>
      <c r="K17" s="273">
        <f t="shared" si="7"/>
        <v>0</v>
      </c>
      <c r="L17" s="272">
        <f t="shared" si="7"/>
        <v>0</v>
      </c>
    </row>
    <row r="18" spans="1:12" ht="24" customHeight="1">
      <c r="A18" s="301" t="s">
        <v>416</v>
      </c>
      <c r="B18" s="195" t="s">
        <v>415</v>
      </c>
      <c r="C18" s="189"/>
      <c r="D18" s="256">
        <f t="shared" ref="D18:L18" si="8">D19+D20</f>
        <v>227254</v>
      </c>
      <c r="E18" s="256">
        <f t="shared" si="8"/>
        <v>390000</v>
      </c>
      <c r="F18" s="256">
        <f t="shared" si="8"/>
        <v>411146</v>
      </c>
      <c r="G18" s="256">
        <f t="shared" si="8"/>
        <v>0</v>
      </c>
      <c r="H18" s="340">
        <f t="shared" si="8"/>
        <v>0</v>
      </c>
      <c r="I18" s="256">
        <f t="shared" si="8"/>
        <v>411146</v>
      </c>
      <c r="J18" s="256">
        <f t="shared" si="8"/>
        <v>411146</v>
      </c>
      <c r="K18" s="256">
        <f t="shared" si="8"/>
        <v>0</v>
      </c>
      <c r="L18" s="256">
        <f t="shared" si="8"/>
        <v>0</v>
      </c>
    </row>
    <row r="19" spans="1:12" ht="18.75" hidden="1" customHeight="1">
      <c r="A19" s="194" t="s">
        <v>414</v>
      </c>
      <c r="B19" s="193" t="s">
        <v>413</v>
      </c>
      <c r="C19" s="193"/>
      <c r="D19" s="334">
        <f t="shared" ref="D19:J20" si="9">D257</f>
        <v>0</v>
      </c>
      <c r="E19" s="334">
        <f t="shared" si="9"/>
        <v>0</v>
      </c>
      <c r="F19" s="334">
        <f t="shared" si="9"/>
        <v>0</v>
      </c>
      <c r="G19" s="334">
        <f t="shared" si="9"/>
        <v>0</v>
      </c>
      <c r="H19" s="340">
        <f t="shared" si="9"/>
        <v>0</v>
      </c>
      <c r="I19" s="334">
        <f t="shared" si="9"/>
        <v>0</v>
      </c>
      <c r="J19" s="334">
        <f t="shared" si="9"/>
        <v>0</v>
      </c>
      <c r="K19" s="334">
        <v>0</v>
      </c>
      <c r="L19" s="334">
        <f>L257</f>
        <v>0</v>
      </c>
    </row>
    <row r="20" spans="1:12" ht="29.25" customHeight="1">
      <c r="A20" s="192" t="s">
        <v>412</v>
      </c>
      <c r="B20" s="184" t="s">
        <v>411</v>
      </c>
      <c r="C20" s="193"/>
      <c r="D20" s="334">
        <f t="shared" si="9"/>
        <v>227254</v>
      </c>
      <c r="E20" s="334">
        <f t="shared" si="9"/>
        <v>390000</v>
      </c>
      <c r="F20" s="334">
        <f t="shared" si="9"/>
        <v>411146</v>
      </c>
      <c r="G20" s="334">
        <f t="shared" si="9"/>
        <v>0</v>
      </c>
      <c r="H20" s="340">
        <f t="shared" si="9"/>
        <v>0</v>
      </c>
      <c r="I20" s="334">
        <f t="shared" si="9"/>
        <v>411146</v>
      </c>
      <c r="J20" s="334">
        <f t="shared" si="9"/>
        <v>411146</v>
      </c>
      <c r="K20" s="334">
        <f>K258</f>
        <v>0</v>
      </c>
      <c r="L20" s="334">
        <f>L258</f>
        <v>0</v>
      </c>
    </row>
    <row r="21" spans="1:12" ht="27.75" customHeight="1">
      <c r="A21" s="300" t="s">
        <v>410</v>
      </c>
      <c r="B21" s="181" t="s">
        <v>409</v>
      </c>
      <c r="C21" s="180"/>
      <c r="D21" s="262">
        <f t="shared" ref="D21:L21" si="10">D22+D23+D24</f>
        <v>131237000</v>
      </c>
      <c r="E21" s="262">
        <f t="shared" si="10"/>
        <v>120423839</v>
      </c>
      <c r="F21" s="262">
        <f t="shared" si="10"/>
        <v>109727081</v>
      </c>
      <c r="G21" s="262">
        <f t="shared" si="10"/>
        <v>0</v>
      </c>
      <c r="H21" s="340">
        <f t="shared" si="10"/>
        <v>0</v>
      </c>
      <c r="I21" s="262">
        <f t="shared" si="10"/>
        <v>109727081</v>
      </c>
      <c r="J21" s="262">
        <f t="shared" si="10"/>
        <v>109727081</v>
      </c>
      <c r="K21" s="262">
        <f t="shared" si="10"/>
        <v>0</v>
      </c>
      <c r="L21" s="262">
        <f t="shared" si="10"/>
        <v>0</v>
      </c>
    </row>
    <row r="22" spans="1:12" ht="15" customHeight="1">
      <c r="A22" s="20" t="s">
        <v>408</v>
      </c>
      <c r="B22" s="184" t="s">
        <v>407</v>
      </c>
      <c r="C22" s="193"/>
      <c r="D22" s="334">
        <f t="shared" ref="D22:L22" si="11">D260</f>
        <v>131237000</v>
      </c>
      <c r="E22" s="334">
        <f t="shared" si="11"/>
        <v>119923839</v>
      </c>
      <c r="F22" s="334">
        <f t="shared" si="11"/>
        <v>109269452</v>
      </c>
      <c r="G22" s="334">
        <f t="shared" si="11"/>
        <v>0</v>
      </c>
      <c r="H22" s="340">
        <f t="shared" si="11"/>
        <v>0</v>
      </c>
      <c r="I22" s="334">
        <f t="shared" si="11"/>
        <v>109269452</v>
      </c>
      <c r="J22" s="334">
        <f t="shared" si="11"/>
        <v>109269452</v>
      </c>
      <c r="K22" s="334">
        <f t="shared" si="11"/>
        <v>0</v>
      </c>
      <c r="L22" s="334">
        <f t="shared" si="11"/>
        <v>0</v>
      </c>
    </row>
    <row r="23" spans="1:12" ht="28.5" hidden="1" customHeight="1">
      <c r="A23" s="20" t="s">
        <v>406</v>
      </c>
      <c r="B23" s="184" t="s">
        <v>405</v>
      </c>
      <c r="C23" s="193"/>
      <c r="D23" s="334">
        <f t="shared" ref="D23:L23" si="12">D261</f>
        <v>0</v>
      </c>
      <c r="E23" s="334">
        <f t="shared" si="12"/>
        <v>0</v>
      </c>
      <c r="F23" s="334">
        <f t="shared" si="12"/>
        <v>0</v>
      </c>
      <c r="G23" s="334">
        <f t="shared" si="12"/>
        <v>0</v>
      </c>
      <c r="H23" s="340">
        <f t="shared" si="12"/>
        <v>0</v>
      </c>
      <c r="I23" s="334">
        <f t="shared" si="12"/>
        <v>0</v>
      </c>
      <c r="J23" s="334">
        <f t="shared" si="12"/>
        <v>0</v>
      </c>
      <c r="K23" s="334">
        <f t="shared" si="12"/>
        <v>0</v>
      </c>
      <c r="L23" s="334">
        <f t="shared" si="12"/>
        <v>0</v>
      </c>
    </row>
    <row r="24" spans="1:12" ht="28.5" customHeight="1">
      <c r="A24" s="20" t="s">
        <v>404</v>
      </c>
      <c r="B24" s="167" t="s">
        <v>403</v>
      </c>
      <c r="C24" s="193"/>
      <c r="D24" s="334">
        <f t="shared" ref="D24:L24" si="13">D262</f>
        <v>0</v>
      </c>
      <c r="E24" s="334">
        <f t="shared" si="13"/>
        <v>500000</v>
      </c>
      <c r="F24" s="334">
        <f t="shared" si="13"/>
        <v>457629</v>
      </c>
      <c r="G24" s="334">
        <f t="shared" si="13"/>
        <v>0</v>
      </c>
      <c r="H24" s="340">
        <f t="shared" si="13"/>
        <v>0</v>
      </c>
      <c r="I24" s="334">
        <f t="shared" si="13"/>
        <v>457629</v>
      </c>
      <c r="J24" s="334">
        <f t="shared" si="13"/>
        <v>457629</v>
      </c>
      <c r="K24" s="334">
        <f t="shared" si="13"/>
        <v>0</v>
      </c>
      <c r="L24" s="334">
        <f t="shared" si="13"/>
        <v>0</v>
      </c>
    </row>
    <row r="25" spans="1:12" ht="24.75" customHeight="1">
      <c r="A25" s="31" t="s">
        <v>451</v>
      </c>
      <c r="B25" s="98" t="s">
        <v>401</v>
      </c>
      <c r="C25" s="190"/>
      <c r="D25" s="273">
        <f t="shared" ref="D25:L26" si="14">D26</f>
        <v>2755350</v>
      </c>
      <c r="E25" s="273">
        <f t="shared" si="14"/>
        <v>2132228</v>
      </c>
      <c r="F25" s="273">
        <f t="shared" si="14"/>
        <v>2281806</v>
      </c>
      <c r="G25" s="273">
        <f t="shared" si="14"/>
        <v>0</v>
      </c>
      <c r="H25" s="340">
        <f t="shared" si="14"/>
        <v>173521</v>
      </c>
      <c r="I25" s="273">
        <f t="shared" si="14"/>
        <v>2108285</v>
      </c>
      <c r="J25" s="273">
        <f t="shared" si="14"/>
        <v>2108090</v>
      </c>
      <c r="K25" s="273">
        <f t="shared" si="14"/>
        <v>0</v>
      </c>
      <c r="L25" s="273">
        <f t="shared" si="14"/>
        <v>173716</v>
      </c>
    </row>
    <row r="26" spans="1:12" ht="28.5" customHeight="1">
      <c r="A26" s="144" t="s">
        <v>400</v>
      </c>
      <c r="B26" s="181" t="s">
        <v>399</v>
      </c>
      <c r="C26" s="189"/>
      <c r="D26" s="256">
        <f t="shared" si="14"/>
        <v>2755350</v>
      </c>
      <c r="E26" s="256">
        <f t="shared" si="14"/>
        <v>2132228</v>
      </c>
      <c r="F26" s="256">
        <f t="shared" si="14"/>
        <v>2281806</v>
      </c>
      <c r="G26" s="256">
        <f t="shared" si="14"/>
        <v>0</v>
      </c>
      <c r="H26" s="340">
        <f t="shared" si="14"/>
        <v>173521</v>
      </c>
      <c r="I26" s="256">
        <f t="shared" si="14"/>
        <v>2108285</v>
      </c>
      <c r="J26" s="256">
        <f t="shared" si="14"/>
        <v>2108090</v>
      </c>
      <c r="K26" s="256">
        <f t="shared" si="14"/>
        <v>0</v>
      </c>
      <c r="L26" s="265">
        <f t="shared" si="14"/>
        <v>173716</v>
      </c>
    </row>
    <row r="27" spans="1:12" ht="17.25" customHeight="1">
      <c r="A27" s="299" t="s">
        <v>398</v>
      </c>
      <c r="B27" s="184" t="s">
        <v>397</v>
      </c>
      <c r="C27" s="193"/>
      <c r="D27" s="334">
        <f t="shared" ref="D27:L27" si="15">D265</f>
        <v>2755350</v>
      </c>
      <c r="E27" s="334">
        <f t="shared" si="15"/>
        <v>2132228</v>
      </c>
      <c r="F27" s="334">
        <f t="shared" si="15"/>
        <v>2281806</v>
      </c>
      <c r="G27" s="334">
        <f t="shared" si="15"/>
        <v>0</v>
      </c>
      <c r="H27" s="340">
        <f t="shared" si="15"/>
        <v>173521</v>
      </c>
      <c r="I27" s="334">
        <f t="shared" si="15"/>
        <v>2108285</v>
      </c>
      <c r="J27" s="334">
        <f t="shared" si="15"/>
        <v>2108090</v>
      </c>
      <c r="K27" s="334">
        <f t="shared" si="15"/>
        <v>0</v>
      </c>
      <c r="L27" s="334">
        <f t="shared" si="15"/>
        <v>173716</v>
      </c>
    </row>
    <row r="28" spans="1:12" ht="27.75" hidden="1" customHeight="1">
      <c r="A28" s="188" t="s">
        <v>450</v>
      </c>
      <c r="B28" s="187"/>
      <c r="C28" s="183"/>
      <c r="D28" s="298"/>
      <c r="E28" s="297"/>
      <c r="F28" s="51">
        <f>H28+I28</f>
        <v>0</v>
      </c>
      <c r="G28" s="297"/>
      <c r="H28" s="342"/>
      <c r="I28" s="51">
        <f>J28</f>
        <v>0</v>
      </c>
      <c r="J28" s="296"/>
      <c r="K28" s="296">
        <v>0</v>
      </c>
      <c r="L28" s="60">
        <f>F28-J28-K28</f>
        <v>0</v>
      </c>
    </row>
    <row r="29" spans="1:12" ht="27.75" hidden="1" customHeight="1">
      <c r="A29" s="295" t="s">
        <v>395</v>
      </c>
      <c r="B29" s="294" t="s">
        <v>394</v>
      </c>
      <c r="C29" s="293"/>
      <c r="D29" s="292">
        <f t="shared" ref="D29:L29" si="16">D30</f>
        <v>0</v>
      </c>
      <c r="E29" s="292">
        <f t="shared" si="16"/>
        <v>0</v>
      </c>
      <c r="F29" s="292">
        <f t="shared" si="16"/>
        <v>0</v>
      </c>
      <c r="G29" s="292">
        <f t="shared" si="16"/>
        <v>0</v>
      </c>
      <c r="H29" s="342">
        <f t="shared" si="16"/>
        <v>0</v>
      </c>
      <c r="I29" s="292">
        <f t="shared" si="16"/>
        <v>0</v>
      </c>
      <c r="J29" s="292">
        <f t="shared" si="16"/>
        <v>0</v>
      </c>
      <c r="K29" s="292">
        <f t="shared" si="16"/>
        <v>0</v>
      </c>
      <c r="L29" s="291">
        <f t="shared" si="16"/>
        <v>0</v>
      </c>
    </row>
    <row r="30" spans="1:12" ht="27" hidden="1" customHeight="1">
      <c r="A30" s="20" t="s">
        <v>393</v>
      </c>
      <c r="B30" s="184" t="s">
        <v>392</v>
      </c>
      <c r="C30" s="183"/>
      <c r="D30" s="290">
        <f>D268</f>
        <v>0</v>
      </c>
      <c r="E30" s="290">
        <f>E268</f>
        <v>0</v>
      </c>
      <c r="F30" s="51">
        <f>H30+I30</f>
        <v>0</v>
      </c>
      <c r="G30" s="290">
        <f>G268</f>
        <v>0</v>
      </c>
      <c r="H30" s="342">
        <f>H268</f>
        <v>0</v>
      </c>
      <c r="I30" s="51">
        <f>J30</f>
        <v>0</v>
      </c>
      <c r="J30" s="290">
        <f>J268</f>
        <v>0</v>
      </c>
      <c r="K30" s="290">
        <f>K268</f>
        <v>0</v>
      </c>
      <c r="L30" s="60">
        <f>F30-J30-K30</f>
        <v>0</v>
      </c>
    </row>
    <row r="31" spans="1:12" ht="17.25" customHeight="1">
      <c r="A31" s="31" t="s">
        <v>391</v>
      </c>
      <c r="B31" s="432" t="s">
        <v>390</v>
      </c>
      <c r="C31" s="432"/>
      <c r="D31" s="234">
        <f t="shared" ref="D31:L31" si="17">D32</f>
        <v>38663624</v>
      </c>
      <c r="E31" s="234">
        <f t="shared" si="17"/>
        <v>39993624</v>
      </c>
      <c r="F31" s="234">
        <f t="shared" si="17"/>
        <v>78019576</v>
      </c>
      <c r="G31" s="234">
        <f t="shared" si="17"/>
        <v>0</v>
      </c>
      <c r="H31" s="340">
        <f t="shared" si="17"/>
        <v>38027374</v>
      </c>
      <c r="I31" s="234">
        <f t="shared" si="17"/>
        <v>39992202</v>
      </c>
      <c r="J31" s="234">
        <f t="shared" si="17"/>
        <v>39895381</v>
      </c>
      <c r="K31" s="234">
        <f t="shared" si="17"/>
        <v>0</v>
      </c>
      <c r="L31" s="234">
        <f t="shared" si="17"/>
        <v>38124195</v>
      </c>
    </row>
    <row r="32" spans="1:12" ht="27" customHeight="1">
      <c r="A32" s="144" t="s">
        <v>389</v>
      </c>
      <c r="B32" s="181" t="s">
        <v>388</v>
      </c>
      <c r="C32" s="180"/>
      <c r="D32" s="256">
        <f t="shared" ref="D32:L32" si="18">D33+D36+D40+D41</f>
        <v>38663624</v>
      </c>
      <c r="E32" s="256">
        <f t="shared" si="18"/>
        <v>39993624</v>
      </c>
      <c r="F32" s="289">
        <f t="shared" si="18"/>
        <v>78019576</v>
      </c>
      <c r="G32" s="256">
        <f t="shared" si="18"/>
        <v>0</v>
      </c>
      <c r="H32" s="340">
        <f t="shared" si="18"/>
        <v>38027374</v>
      </c>
      <c r="I32" s="256">
        <f t="shared" si="18"/>
        <v>39992202</v>
      </c>
      <c r="J32" s="256">
        <f t="shared" si="18"/>
        <v>39895381</v>
      </c>
      <c r="K32" s="256">
        <f t="shared" si="18"/>
        <v>0</v>
      </c>
      <c r="L32" s="256">
        <f t="shared" si="18"/>
        <v>38124195</v>
      </c>
    </row>
    <row r="33" spans="1:12" ht="18.75" customHeight="1">
      <c r="A33" s="288" t="s">
        <v>387</v>
      </c>
      <c r="B33" s="287" t="s">
        <v>386</v>
      </c>
      <c r="C33" s="178"/>
      <c r="D33" s="286">
        <f t="shared" ref="D33:L33" si="19">D34+D35</f>
        <v>31104777</v>
      </c>
      <c r="E33" s="286">
        <f t="shared" si="19"/>
        <v>32434777</v>
      </c>
      <c r="F33" s="286">
        <f t="shared" si="19"/>
        <v>64648062</v>
      </c>
      <c r="G33" s="286">
        <f t="shared" si="19"/>
        <v>0</v>
      </c>
      <c r="H33" s="342">
        <f t="shared" si="19"/>
        <v>32715523</v>
      </c>
      <c r="I33" s="286">
        <f t="shared" si="19"/>
        <v>31932539</v>
      </c>
      <c r="J33" s="286">
        <f t="shared" si="19"/>
        <v>32523311</v>
      </c>
      <c r="K33" s="286">
        <f t="shared" si="19"/>
        <v>0</v>
      </c>
      <c r="L33" s="286">
        <f t="shared" si="19"/>
        <v>32124751</v>
      </c>
    </row>
    <row r="34" spans="1:12" ht="15.75" customHeight="1">
      <c r="A34" s="20" t="s">
        <v>385</v>
      </c>
      <c r="B34" s="439" t="s">
        <v>384</v>
      </c>
      <c r="C34" s="440"/>
      <c r="D34" s="334">
        <f t="shared" ref="D34:L34" si="20">D272</f>
        <v>11465601</v>
      </c>
      <c r="E34" s="334">
        <f t="shared" si="20"/>
        <v>11465601</v>
      </c>
      <c r="F34" s="334">
        <f t="shared" si="20"/>
        <v>16356322</v>
      </c>
      <c r="G34" s="334">
        <f t="shared" si="20"/>
        <v>0</v>
      </c>
      <c r="H34" s="340">
        <f t="shared" si="20"/>
        <v>4147691</v>
      </c>
      <c r="I34" s="334">
        <f t="shared" si="20"/>
        <v>12208631</v>
      </c>
      <c r="J34" s="334">
        <f t="shared" si="20"/>
        <v>11347479</v>
      </c>
      <c r="K34" s="334">
        <f t="shared" si="20"/>
        <v>0</v>
      </c>
      <c r="L34" s="334">
        <f t="shared" si="20"/>
        <v>5008843</v>
      </c>
    </row>
    <row r="35" spans="1:12" ht="16.5" customHeight="1">
      <c r="A35" s="20" t="s">
        <v>383</v>
      </c>
      <c r="B35" s="146" t="s">
        <v>382</v>
      </c>
      <c r="C35" s="94"/>
      <c r="D35" s="334">
        <f t="shared" ref="D35:L35" si="21">D273</f>
        <v>19639176</v>
      </c>
      <c r="E35" s="334">
        <f t="shared" si="21"/>
        <v>20969176</v>
      </c>
      <c r="F35" s="334">
        <f t="shared" si="21"/>
        <v>48291740</v>
      </c>
      <c r="G35" s="334">
        <f t="shared" si="21"/>
        <v>0</v>
      </c>
      <c r="H35" s="340">
        <f t="shared" si="21"/>
        <v>28567832</v>
      </c>
      <c r="I35" s="334">
        <f t="shared" si="21"/>
        <v>19723908</v>
      </c>
      <c r="J35" s="334">
        <f t="shared" si="21"/>
        <v>21175832</v>
      </c>
      <c r="K35" s="334">
        <f t="shared" si="21"/>
        <v>0</v>
      </c>
      <c r="L35" s="334">
        <f t="shared" si="21"/>
        <v>27115908</v>
      </c>
    </row>
    <row r="36" spans="1:12" ht="42.75" customHeight="1">
      <c r="A36" s="285" t="s">
        <v>449</v>
      </c>
      <c r="B36" s="441" t="s">
        <v>380</v>
      </c>
      <c r="C36" s="442"/>
      <c r="D36" s="284">
        <f t="shared" ref="D36:L36" si="22">D37+D38+D39</f>
        <v>5876984</v>
      </c>
      <c r="E36" s="284">
        <f t="shared" si="22"/>
        <v>5876984</v>
      </c>
      <c r="F36" s="284">
        <f t="shared" si="22"/>
        <v>11463653</v>
      </c>
      <c r="G36" s="284">
        <f t="shared" si="22"/>
        <v>0</v>
      </c>
      <c r="H36" s="343">
        <f t="shared" si="22"/>
        <v>5063234</v>
      </c>
      <c r="I36" s="284">
        <f t="shared" si="22"/>
        <v>6400419</v>
      </c>
      <c r="J36" s="284">
        <f t="shared" si="22"/>
        <v>5725281</v>
      </c>
      <c r="K36" s="284">
        <f t="shared" si="22"/>
        <v>0</v>
      </c>
      <c r="L36" s="283">
        <f t="shared" si="22"/>
        <v>5738372</v>
      </c>
    </row>
    <row r="37" spans="1:12" ht="17.25" customHeight="1">
      <c r="A37" s="20" t="s">
        <v>379</v>
      </c>
      <c r="B37" s="439" t="s">
        <v>378</v>
      </c>
      <c r="C37" s="440"/>
      <c r="D37" s="334">
        <f t="shared" ref="D37:L37" si="23">D275</f>
        <v>2962551</v>
      </c>
      <c r="E37" s="334">
        <f t="shared" si="23"/>
        <v>2962551</v>
      </c>
      <c r="F37" s="334">
        <f t="shared" si="23"/>
        <v>4754143</v>
      </c>
      <c r="G37" s="334">
        <f t="shared" si="23"/>
        <v>0</v>
      </c>
      <c r="H37" s="340">
        <f t="shared" si="23"/>
        <v>1549537</v>
      </c>
      <c r="I37" s="334">
        <f t="shared" si="23"/>
        <v>3204606</v>
      </c>
      <c r="J37" s="334">
        <f t="shared" si="23"/>
        <v>3048328</v>
      </c>
      <c r="K37" s="334">
        <f t="shared" si="23"/>
        <v>0</v>
      </c>
      <c r="L37" s="334">
        <f t="shared" si="23"/>
        <v>1705815</v>
      </c>
    </row>
    <row r="38" spans="1:12" ht="14.25" customHeight="1">
      <c r="A38" s="20" t="s">
        <v>377</v>
      </c>
      <c r="B38" s="146" t="s">
        <v>376</v>
      </c>
      <c r="C38" s="94"/>
      <c r="D38" s="334">
        <f t="shared" ref="D38:L38" si="24">D276</f>
        <v>1949461</v>
      </c>
      <c r="E38" s="334">
        <f t="shared" si="24"/>
        <v>1949461</v>
      </c>
      <c r="F38" s="334">
        <f t="shared" si="24"/>
        <v>5069669</v>
      </c>
      <c r="G38" s="334">
        <f t="shared" si="24"/>
        <v>0</v>
      </c>
      <c r="H38" s="340">
        <f t="shared" si="24"/>
        <v>2848153</v>
      </c>
      <c r="I38" s="334">
        <f t="shared" si="24"/>
        <v>2221516</v>
      </c>
      <c r="J38" s="334">
        <f t="shared" si="24"/>
        <v>1773691</v>
      </c>
      <c r="K38" s="334">
        <f t="shared" si="24"/>
        <v>0</v>
      </c>
      <c r="L38" s="334">
        <f t="shared" si="24"/>
        <v>3295978</v>
      </c>
    </row>
    <row r="39" spans="1:12" ht="30.75" customHeight="1">
      <c r="A39" s="20" t="s">
        <v>448</v>
      </c>
      <c r="B39" s="146" t="s">
        <v>374</v>
      </c>
      <c r="C39" s="94"/>
      <c r="D39" s="334">
        <f t="shared" ref="D39:L39" si="25">D277</f>
        <v>964972</v>
      </c>
      <c r="E39" s="334">
        <f t="shared" si="25"/>
        <v>964972</v>
      </c>
      <c r="F39" s="334">
        <f t="shared" si="25"/>
        <v>1639841</v>
      </c>
      <c r="G39" s="334">
        <f t="shared" si="25"/>
        <v>0</v>
      </c>
      <c r="H39" s="340">
        <f t="shared" si="25"/>
        <v>665544</v>
      </c>
      <c r="I39" s="334">
        <f t="shared" si="25"/>
        <v>974297</v>
      </c>
      <c r="J39" s="334">
        <f t="shared" si="25"/>
        <v>903262</v>
      </c>
      <c r="K39" s="334">
        <f t="shared" si="25"/>
        <v>0</v>
      </c>
      <c r="L39" s="334">
        <f t="shared" si="25"/>
        <v>736579</v>
      </c>
    </row>
    <row r="40" spans="1:12" ht="14.25" customHeight="1">
      <c r="A40" s="20" t="s">
        <v>373</v>
      </c>
      <c r="B40" s="146" t="s">
        <v>372</v>
      </c>
      <c r="C40" s="94"/>
      <c r="D40" s="334">
        <f t="shared" ref="D40:L40" si="26">D278</f>
        <v>1681863</v>
      </c>
      <c r="E40" s="334">
        <f t="shared" si="26"/>
        <v>1681863</v>
      </c>
      <c r="F40" s="334">
        <f t="shared" si="26"/>
        <v>1907861</v>
      </c>
      <c r="G40" s="334">
        <f t="shared" si="26"/>
        <v>0</v>
      </c>
      <c r="H40" s="340">
        <f t="shared" si="26"/>
        <v>248617</v>
      </c>
      <c r="I40" s="334">
        <f t="shared" si="26"/>
        <v>1659244</v>
      </c>
      <c r="J40" s="334">
        <f t="shared" si="26"/>
        <v>1646789</v>
      </c>
      <c r="K40" s="334">
        <f t="shared" si="26"/>
        <v>0</v>
      </c>
      <c r="L40" s="334">
        <f t="shared" si="26"/>
        <v>261072</v>
      </c>
    </row>
    <row r="41" spans="1:12" ht="15" hidden="1" customHeight="1">
      <c r="A41" s="20" t="s">
        <v>371</v>
      </c>
      <c r="B41" s="146" t="s">
        <v>370</v>
      </c>
      <c r="C41" s="94"/>
      <c r="D41" s="55">
        <f t="shared" ref="D41:L41" si="27">D279</f>
        <v>0</v>
      </c>
      <c r="E41" s="55">
        <f t="shared" si="27"/>
        <v>0</v>
      </c>
      <c r="F41" s="55">
        <f t="shared" si="27"/>
        <v>0</v>
      </c>
      <c r="G41" s="55">
        <f t="shared" si="27"/>
        <v>0</v>
      </c>
      <c r="H41" s="340">
        <f t="shared" si="27"/>
        <v>0</v>
      </c>
      <c r="I41" s="55">
        <f t="shared" si="27"/>
        <v>0</v>
      </c>
      <c r="J41" s="55">
        <f t="shared" si="27"/>
        <v>0</v>
      </c>
      <c r="K41" s="55">
        <f t="shared" si="27"/>
        <v>0</v>
      </c>
      <c r="L41" s="55">
        <f t="shared" si="27"/>
        <v>0</v>
      </c>
    </row>
    <row r="42" spans="1:12" ht="25.5" customHeight="1">
      <c r="A42" s="260" t="s">
        <v>369</v>
      </c>
      <c r="B42" s="432" t="s">
        <v>191</v>
      </c>
      <c r="C42" s="432"/>
      <c r="D42" s="273">
        <f t="shared" ref="D42:L42" si="28">D43+D50+D52+D55</f>
        <v>38959317</v>
      </c>
      <c r="E42" s="273">
        <f t="shared" si="28"/>
        <v>56661939</v>
      </c>
      <c r="F42" s="273">
        <f t="shared" si="28"/>
        <v>72390674</v>
      </c>
      <c r="G42" s="273">
        <f t="shared" si="28"/>
        <v>0</v>
      </c>
      <c r="H42" s="340">
        <f t="shared" si="28"/>
        <v>16050735</v>
      </c>
      <c r="I42" s="273">
        <f t="shared" si="28"/>
        <v>56339939</v>
      </c>
      <c r="J42" s="273">
        <f t="shared" si="28"/>
        <v>56141623</v>
      </c>
      <c r="K42" s="273">
        <f t="shared" si="28"/>
        <v>0</v>
      </c>
      <c r="L42" s="273">
        <f t="shared" si="28"/>
        <v>16249051</v>
      </c>
    </row>
    <row r="43" spans="1:12" ht="29.25" customHeight="1">
      <c r="A43" s="144" t="s">
        <v>447</v>
      </c>
      <c r="B43" s="443" t="s">
        <v>189</v>
      </c>
      <c r="C43" s="444"/>
      <c r="D43" s="256">
        <f t="shared" ref="D43:J43" si="29">D44+D45+D46+D47+D48+D49</f>
        <v>27112500</v>
      </c>
      <c r="E43" s="256">
        <f t="shared" si="29"/>
        <v>44836500</v>
      </c>
      <c r="F43" s="256">
        <f t="shared" si="29"/>
        <v>44818413</v>
      </c>
      <c r="G43" s="256">
        <f t="shared" si="29"/>
        <v>0</v>
      </c>
      <c r="H43" s="340">
        <f t="shared" si="29"/>
        <v>0</v>
      </c>
      <c r="I43" s="256">
        <f t="shared" si="29"/>
        <v>44818413</v>
      </c>
      <c r="J43" s="256">
        <f t="shared" si="29"/>
        <v>44818413</v>
      </c>
      <c r="K43" s="256">
        <f>K44+K45+K46+K47+K48</f>
        <v>0</v>
      </c>
      <c r="L43" s="265">
        <f>L44+L45+L46+L47+L48</f>
        <v>0</v>
      </c>
    </row>
    <row r="44" spans="1:12" ht="24.95" hidden="1" customHeight="1">
      <c r="A44" s="59" t="s">
        <v>367</v>
      </c>
      <c r="B44" s="439" t="s">
        <v>366</v>
      </c>
      <c r="C44" s="440"/>
      <c r="D44" s="18">
        <f t="shared" ref="D44:L44" si="30">D282</f>
        <v>0</v>
      </c>
      <c r="E44" s="18">
        <f t="shared" si="30"/>
        <v>0</v>
      </c>
      <c r="F44" s="18">
        <f t="shared" si="30"/>
        <v>0</v>
      </c>
      <c r="G44" s="18">
        <f t="shared" si="30"/>
        <v>0</v>
      </c>
      <c r="H44" s="340">
        <f t="shared" si="30"/>
        <v>0</v>
      </c>
      <c r="I44" s="18">
        <f t="shared" si="30"/>
        <v>0</v>
      </c>
      <c r="J44" s="18">
        <f t="shared" si="30"/>
        <v>0</v>
      </c>
      <c r="K44" s="18">
        <f t="shared" si="30"/>
        <v>0</v>
      </c>
      <c r="L44" s="18">
        <f t="shared" si="30"/>
        <v>0</v>
      </c>
    </row>
    <row r="45" spans="1:12" ht="24.95" customHeight="1">
      <c r="A45" s="59" t="s">
        <v>365</v>
      </c>
      <c r="B45" s="445" t="s">
        <v>364</v>
      </c>
      <c r="C45" s="446"/>
      <c r="D45" s="334">
        <f t="shared" ref="D45:L45" si="31">D283</f>
        <v>26923500</v>
      </c>
      <c r="E45" s="334">
        <f t="shared" si="31"/>
        <v>28436500</v>
      </c>
      <c r="F45" s="334">
        <f t="shared" si="31"/>
        <v>28418413</v>
      </c>
      <c r="G45" s="334">
        <f t="shared" si="31"/>
        <v>0</v>
      </c>
      <c r="H45" s="364">
        <f t="shared" si="31"/>
        <v>0</v>
      </c>
      <c r="I45" s="334">
        <f t="shared" si="31"/>
        <v>28418413</v>
      </c>
      <c r="J45" s="334">
        <f t="shared" si="31"/>
        <v>28418413</v>
      </c>
      <c r="K45" s="334">
        <f t="shared" si="31"/>
        <v>0</v>
      </c>
      <c r="L45" s="334">
        <f t="shared" si="31"/>
        <v>0</v>
      </c>
    </row>
    <row r="46" spans="1:12" ht="24.95" hidden="1" customHeight="1">
      <c r="A46" s="59" t="s">
        <v>446</v>
      </c>
      <c r="B46" s="67" t="s">
        <v>362</v>
      </c>
      <c r="C46" s="166"/>
      <c r="D46" s="334">
        <f t="shared" ref="D46:L46" si="32">D284</f>
        <v>0</v>
      </c>
      <c r="E46" s="334">
        <f t="shared" si="32"/>
        <v>0</v>
      </c>
      <c r="F46" s="334">
        <f t="shared" si="32"/>
        <v>0</v>
      </c>
      <c r="G46" s="334">
        <f t="shared" si="32"/>
        <v>0</v>
      </c>
      <c r="H46" s="364">
        <f t="shared" si="32"/>
        <v>0</v>
      </c>
      <c r="I46" s="334">
        <f t="shared" si="32"/>
        <v>0</v>
      </c>
      <c r="J46" s="334">
        <f t="shared" si="32"/>
        <v>0</v>
      </c>
      <c r="K46" s="334">
        <f t="shared" si="32"/>
        <v>0</v>
      </c>
      <c r="L46" s="334">
        <f t="shared" si="32"/>
        <v>0</v>
      </c>
    </row>
    <row r="47" spans="1:12" ht="24.95" customHeight="1">
      <c r="A47" s="59" t="s">
        <v>361</v>
      </c>
      <c r="B47" s="67" t="s">
        <v>360</v>
      </c>
      <c r="C47" s="166"/>
      <c r="D47" s="334">
        <f t="shared" ref="D47:L47" si="33">D285</f>
        <v>0</v>
      </c>
      <c r="E47" s="334">
        <f t="shared" si="33"/>
        <v>16154000</v>
      </c>
      <c r="F47" s="334">
        <f t="shared" si="33"/>
        <v>16154000</v>
      </c>
      <c r="G47" s="334">
        <f t="shared" si="33"/>
        <v>0</v>
      </c>
      <c r="H47" s="364">
        <f t="shared" si="33"/>
        <v>0</v>
      </c>
      <c r="I47" s="334">
        <f t="shared" si="33"/>
        <v>16154000</v>
      </c>
      <c r="J47" s="334">
        <f t="shared" si="33"/>
        <v>16154000</v>
      </c>
      <c r="K47" s="334">
        <f t="shared" si="33"/>
        <v>0</v>
      </c>
      <c r="L47" s="334">
        <f t="shared" si="33"/>
        <v>0</v>
      </c>
    </row>
    <row r="48" spans="1:12" ht="24.95" hidden="1" customHeight="1">
      <c r="A48" s="59" t="s">
        <v>188</v>
      </c>
      <c r="B48" s="67" t="s">
        <v>187</v>
      </c>
      <c r="C48" s="166"/>
      <c r="D48" s="334">
        <f t="shared" ref="D48:L48" si="34">D378</f>
        <v>0</v>
      </c>
      <c r="E48" s="334">
        <f t="shared" si="34"/>
        <v>0</v>
      </c>
      <c r="F48" s="334">
        <f t="shared" si="34"/>
        <v>0</v>
      </c>
      <c r="G48" s="334">
        <f t="shared" si="34"/>
        <v>0</v>
      </c>
      <c r="H48" s="364">
        <f t="shared" si="34"/>
        <v>0</v>
      </c>
      <c r="I48" s="334">
        <f t="shared" si="34"/>
        <v>0</v>
      </c>
      <c r="J48" s="334">
        <f t="shared" si="34"/>
        <v>0</v>
      </c>
      <c r="K48" s="334">
        <f t="shared" si="34"/>
        <v>0</v>
      </c>
      <c r="L48" s="334">
        <f t="shared" si="34"/>
        <v>0</v>
      </c>
    </row>
    <row r="49" spans="1:12" ht="24.95" customHeight="1">
      <c r="A49" s="168" t="s">
        <v>359</v>
      </c>
      <c r="B49" s="167" t="s">
        <v>358</v>
      </c>
      <c r="C49" s="166"/>
      <c r="D49" s="334">
        <f t="shared" ref="D49:L49" si="35">D286</f>
        <v>189000</v>
      </c>
      <c r="E49" s="334">
        <f t="shared" si="35"/>
        <v>246000</v>
      </c>
      <c r="F49" s="334">
        <f t="shared" si="35"/>
        <v>246000</v>
      </c>
      <c r="G49" s="334">
        <f t="shared" si="35"/>
        <v>0</v>
      </c>
      <c r="H49" s="364">
        <f t="shared" si="35"/>
        <v>0</v>
      </c>
      <c r="I49" s="334">
        <f t="shared" si="35"/>
        <v>246000</v>
      </c>
      <c r="J49" s="334">
        <f t="shared" si="35"/>
        <v>246000</v>
      </c>
      <c r="K49" s="334">
        <f t="shared" si="35"/>
        <v>0</v>
      </c>
      <c r="L49" s="334">
        <f t="shared" si="35"/>
        <v>0</v>
      </c>
    </row>
    <row r="50" spans="1:12" ht="31.5" hidden="1" customHeight="1">
      <c r="A50" s="282" t="s">
        <v>357</v>
      </c>
      <c r="B50" s="143" t="s">
        <v>356</v>
      </c>
      <c r="C50" s="154"/>
      <c r="D50" s="236">
        <f t="shared" ref="D50:L50" si="36">D51</f>
        <v>0</v>
      </c>
      <c r="E50" s="236">
        <f t="shared" si="36"/>
        <v>0</v>
      </c>
      <c r="F50" s="236">
        <f t="shared" si="36"/>
        <v>0</v>
      </c>
      <c r="G50" s="236">
        <f t="shared" si="36"/>
        <v>0</v>
      </c>
      <c r="H50" s="344">
        <f t="shared" si="36"/>
        <v>0</v>
      </c>
      <c r="I50" s="236">
        <f t="shared" si="36"/>
        <v>0</v>
      </c>
      <c r="J50" s="236">
        <f t="shared" si="36"/>
        <v>0</v>
      </c>
      <c r="K50" s="236">
        <f t="shared" si="36"/>
        <v>0</v>
      </c>
      <c r="L50" s="271">
        <f t="shared" si="36"/>
        <v>0</v>
      </c>
    </row>
    <row r="51" spans="1:12" ht="22.5" hidden="1" customHeight="1">
      <c r="A51" s="20" t="s">
        <v>355</v>
      </c>
      <c r="B51" s="67" t="s">
        <v>354</v>
      </c>
      <c r="C51" s="166"/>
      <c r="D51" s="55">
        <f t="shared" ref="D51:K51" si="37">D288</f>
        <v>0</v>
      </c>
      <c r="E51" s="55">
        <f t="shared" si="37"/>
        <v>0</v>
      </c>
      <c r="F51" s="55">
        <f t="shared" si="37"/>
        <v>0</v>
      </c>
      <c r="G51" s="55">
        <f t="shared" si="37"/>
        <v>0</v>
      </c>
      <c r="H51" s="340">
        <f t="shared" si="37"/>
        <v>0</v>
      </c>
      <c r="I51" s="275">
        <f t="shared" si="37"/>
        <v>0</v>
      </c>
      <c r="J51" s="55">
        <f t="shared" si="37"/>
        <v>0</v>
      </c>
      <c r="K51" s="55">
        <f t="shared" si="37"/>
        <v>0</v>
      </c>
      <c r="L51" s="84">
        <f>F51-J51-K51</f>
        <v>0</v>
      </c>
    </row>
    <row r="52" spans="1:12" ht="15" customHeight="1">
      <c r="A52" s="144" t="s">
        <v>353</v>
      </c>
      <c r="B52" s="143" t="s">
        <v>352</v>
      </c>
      <c r="C52" s="154"/>
      <c r="D52" s="256">
        <f t="shared" ref="D52:L52" si="38">D53+D54</f>
        <v>48378</v>
      </c>
      <c r="E52" s="256">
        <f t="shared" si="38"/>
        <v>67000</v>
      </c>
      <c r="F52" s="256">
        <f t="shared" si="38"/>
        <v>67398</v>
      </c>
      <c r="G52" s="256">
        <f t="shared" si="38"/>
        <v>0</v>
      </c>
      <c r="H52" s="340">
        <f t="shared" si="38"/>
        <v>0</v>
      </c>
      <c r="I52" s="256">
        <f t="shared" si="38"/>
        <v>67398</v>
      </c>
      <c r="J52" s="256">
        <f t="shared" si="38"/>
        <v>67398</v>
      </c>
      <c r="K52" s="256">
        <f t="shared" si="38"/>
        <v>0</v>
      </c>
      <c r="L52" s="265">
        <f t="shared" si="38"/>
        <v>0</v>
      </c>
    </row>
    <row r="53" spans="1:12" ht="18.75" customHeight="1">
      <c r="A53" s="20" t="s">
        <v>351</v>
      </c>
      <c r="B53" s="67" t="s">
        <v>350</v>
      </c>
      <c r="C53" s="166"/>
      <c r="D53" s="365">
        <f t="shared" ref="D53:L53" si="39">D290</f>
        <v>48378</v>
      </c>
      <c r="E53" s="365">
        <f t="shared" si="39"/>
        <v>67000</v>
      </c>
      <c r="F53" s="365">
        <f t="shared" si="39"/>
        <v>67398</v>
      </c>
      <c r="G53" s="365">
        <f t="shared" si="39"/>
        <v>0</v>
      </c>
      <c r="H53" s="366">
        <f t="shared" si="39"/>
        <v>0</v>
      </c>
      <c r="I53" s="365">
        <f t="shared" si="39"/>
        <v>67398</v>
      </c>
      <c r="J53" s="365">
        <f t="shared" si="39"/>
        <v>67398</v>
      </c>
      <c r="K53" s="365">
        <f t="shared" si="39"/>
        <v>0</v>
      </c>
      <c r="L53" s="365">
        <f t="shared" si="39"/>
        <v>0</v>
      </c>
    </row>
    <row r="54" spans="1:12" ht="19.5" hidden="1" customHeight="1">
      <c r="A54" s="20" t="s">
        <v>349</v>
      </c>
      <c r="B54" s="67" t="s">
        <v>348</v>
      </c>
      <c r="C54" s="166"/>
      <c r="D54" s="96">
        <f>D291</f>
        <v>0</v>
      </c>
      <c r="E54" s="96">
        <f>E291</f>
        <v>0</v>
      </c>
      <c r="F54" s="96">
        <f>H54+I54</f>
        <v>0</v>
      </c>
      <c r="G54" s="96">
        <f>G291</f>
        <v>0</v>
      </c>
      <c r="H54" s="345">
        <f>H291</f>
        <v>0</v>
      </c>
      <c r="I54" s="96">
        <f>J54</f>
        <v>0</v>
      </c>
      <c r="J54" s="96">
        <f>J291</f>
        <v>0</v>
      </c>
      <c r="K54" s="96">
        <f>K291</f>
        <v>0</v>
      </c>
      <c r="L54" s="281">
        <f>F54-J54-K54</f>
        <v>0</v>
      </c>
    </row>
    <row r="55" spans="1:12" ht="42" customHeight="1">
      <c r="A55" s="144" t="s">
        <v>347</v>
      </c>
      <c r="B55" s="143" t="s">
        <v>346</v>
      </c>
      <c r="C55" s="154"/>
      <c r="D55" s="280">
        <f t="shared" ref="D55:L55" si="40">D56+D59+D60</f>
        <v>11798439</v>
      </c>
      <c r="E55" s="280">
        <f t="shared" si="40"/>
        <v>11758439</v>
      </c>
      <c r="F55" s="280">
        <f t="shared" si="40"/>
        <v>27504863</v>
      </c>
      <c r="G55" s="280">
        <f t="shared" si="40"/>
        <v>0</v>
      </c>
      <c r="H55" s="345">
        <f t="shared" si="40"/>
        <v>16050735</v>
      </c>
      <c r="I55" s="280">
        <f t="shared" si="40"/>
        <v>11454128</v>
      </c>
      <c r="J55" s="280">
        <f t="shared" si="40"/>
        <v>11255812</v>
      </c>
      <c r="K55" s="280">
        <f t="shared" si="40"/>
        <v>0</v>
      </c>
      <c r="L55" s="279">
        <f t="shared" si="40"/>
        <v>16249051</v>
      </c>
    </row>
    <row r="56" spans="1:12" ht="27" customHeight="1">
      <c r="A56" s="278" t="s">
        <v>345</v>
      </c>
      <c r="B56" s="277" t="s">
        <v>344</v>
      </c>
      <c r="C56" s="276"/>
      <c r="D56" s="367">
        <f t="shared" ref="D56:K56" si="41">D57+D58</f>
        <v>11242365</v>
      </c>
      <c r="E56" s="367">
        <f t="shared" si="41"/>
        <v>11242365</v>
      </c>
      <c r="F56" s="367">
        <f t="shared" si="41"/>
        <v>27008321</v>
      </c>
      <c r="G56" s="367">
        <f t="shared" si="41"/>
        <v>0</v>
      </c>
      <c r="H56" s="368">
        <f t="shared" si="41"/>
        <v>16050735</v>
      </c>
      <c r="I56" s="367">
        <f t="shared" si="41"/>
        <v>10957586</v>
      </c>
      <c r="J56" s="367">
        <f t="shared" si="41"/>
        <v>10760271</v>
      </c>
      <c r="K56" s="367">
        <f t="shared" si="41"/>
        <v>0</v>
      </c>
      <c r="L56" s="369">
        <f>F56-J56-K56</f>
        <v>16248050</v>
      </c>
    </row>
    <row r="57" spans="1:12" ht="28.5" customHeight="1">
      <c r="A57" s="20" t="s">
        <v>343</v>
      </c>
      <c r="B57" s="67" t="s">
        <v>342</v>
      </c>
      <c r="C57" s="166"/>
      <c r="D57" s="365">
        <f t="shared" ref="D57:L57" si="42">D294</f>
        <v>7165533</v>
      </c>
      <c r="E57" s="365">
        <f t="shared" si="42"/>
        <v>7165533</v>
      </c>
      <c r="F57" s="365">
        <f t="shared" si="42"/>
        <v>16469153</v>
      </c>
      <c r="G57" s="365">
        <f t="shared" si="42"/>
        <v>0</v>
      </c>
      <c r="H57" s="366">
        <f t="shared" si="42"/>
        <v>8998686</v>
      </c>
      <c r="I57" s="365">
        <f t="shared" si="42"/>
        <v>7470467</v>
      </c>
      <c r="J57" s="365">
        <f t="shared" si="42"/>
        <v>7035292</v>
      </c>
      <c r="K57" s="365">
        <f t="shared" si="42"/>
        <v>0</v>
      </c>
      <c r="L57" s="365">
        <f t="shared" si="42"/>
        <v>9433861</v>
      </c>
    </row>
    <row r="58" spans="1:12" ht="26.25" customHeight="1">
      <c r="A58" s="20" t="s">
        <v>341</v>
      </c>
      <c r="B58" s="67" t="s">
        <v>340</v>
      </c>
      <c r="C58" s="166"/>
      <c r="D58" s="365">
        <f t="shared" ref="D58:L58" si="43">D295</f>
        <v>4076832</v>
      </c>
      <c r="E58" s="365">
        <f t="shared" si="43"/>
        <v>4076832</v>
      </c>
      <c r="F58" s="365">
        <f t="shared" si="43"/>
        <v>10539168</v>
      </c>
      <c r="G58" s="365">
        <f t="shared" si="43"/>
        <v>0</v>
      </c>
      <c r="H58" s="366">
        <f t="shared" si="43"/>
        <v>7052049</v>
      </c>
      <c r="I58" s="365">
        <f t="shared" si="43"/>
        <v>3487119</v>
      </c>
      <c r="J58" s="365">
        <f t="shared" si="43"/>
        <v>3724979</v>
      </c>
      <c r="K58" s="365">
        <f t="shared" si="43"/>
        <v>0</v>
      </c>
      <c r="L58" s="365">
        <f t="shared" si="43"/>
        <v>6814189</v>
      </c>
    </row>
    <row r="59" spans="1:12" ht="25.5">
      <c r="A59" s="20" t="s">
        <v>339</v>
      </c>
      <c r="B59" s="67" t="s">
        <v>338</v>
      </c>
      <c r="C59" s="166"/>
      <c r="D59" s="365">
        <f t="shared" ref="D59:L59" si="44">D296</f>
        <v>556074</v>
      </c>
      <c r="E59" s="365">
        <f t="shared" si="44"/>
        <v>516074</v>
      </c>
      <c r="F59" s="365">
        <f t="shared" si="44"/>
        <v>496542</v>
      </c>
      <c r="G59" s="365">
        <f t="shared" si="44"/>
        <v>0</v>
      </c>
      <c r="H59" s="366">
        <f t="shared" si="44"/>
        <v>0</v>
      </c>
      <c r="I59" s="365">
        <f t="shared" si="44"/>
        <v>496542</v>
      </c>
      <c r="J59" s="365">
        <f t="shared" si="44"/>
        <v>495541</v>
      </c>
      <c r="K59" s="365">
        <f t="shared" si="44"/>
        <v>0</v>
      </c>
      <c r="L59" s="365">
        <f t="shared" si="44"/>
        <v>1001</v>
      </c>
    </row>
    <row r="60" spans="1:12" ht="25.5" hidden="1">
      <c r="A60" s="20" t="s">
        <v>337</v>
      </c>
      <c r="B60" s="67" t="s">
        <v>336</v>
      </c>
      <c r="C60" s="166"/>
      <c r="D60" s="65">
        <f t="shared" ref="D60:L60" si="45">D297</f>
        <v>0</v>
      </c>
      <c r="E60" s="65">
        <f t="shared" si="45"/>
        <v>0</v>
      </c>
      <c r="F60" s="65">
        <f t="shared" si="45"/>
        <v>0</v>
      </c>
      <c r="G60" s="65">
        <f t="shared" si="45"/>
        <v>0</v>
      </c>
      <c r="H60" s="345">
        <f t="shared" si="45"/>
        <v>0</v>
      </c>
      <c r="I60" s="65">
        <f t="shared" si="45"/>
        <v>0</v>
      </c>
      <c r="J60" s="65">
        <f t="shared" si="45"/>
        <v>0</v>
      </c>
      <c r="K60" s="65">
        <f t="shared" si="45"/>
        <v>0</v>
      </c>
      <c r="L60" s="65">
        <f t="shared" si="45"/>
        <v>0</v>
      </c>
    </row>
    <row r="61" spans="1:12" ht="15">
      <c r="A61" s="31" t="s">
        <v>335</v>
      </c>
      <c r="B61" s="432" t="s">
        <v>334</v>
      </c>
      <c r="C61" s="432"/>
      <c r="D61" s="273">
        <f t="shared" ref="D61:L62" si="46">D62</f>
        <v>0</v>
      </c>
      <c r="E61" s="273">
        <f t="shared" si="46"/>
        <v>1500</v>
      </c>
      <c r="F61" s="273">
        <f t="shared" si="46"/>
        <v>274192</v>
      </c>
      <c r="G61" s="273">
        <f t="shared" si="46"/>
        <v>0</v>
      </c>
      <c r="H61" s="340">
        <f t="shared" si="46"/>
        <v>274192</v>
      </c>
      <c r="I61" s="273">
        <f t="shared" si="46"/>
        <v>0</v>
      </c>
      <c r="J61" s="273">
        <f t="shared" si="46"/>
        <v>1096</v>
      </c>
      <c r="K61" s="273">
        <f t="shared" si="46"/>
        <v>0</v>
      </c>
      <c r="L61" s="272">
        <f t="shared" si="46"/>
        <v>273096</v>
      </c>
    </row>
    <row r="62" spans="1:12" ht="15">
      <c r="A62" s="144" t="s">
        <v>333</v>
      </c>
      <c r="B62" s="437" t="s">
        <v>332</v>
      </c>
      <c r="C62" s="438"/>
      <c r="D62" s="256">
        <f t="shared" si="46"/>
        <v>0</v>
      </c>
      <c r="E62" s="256">
        <f t="shared" si="46"/>
        <v>1500</v>
      </c>
      <c r="F62" s="256">
        <f t="shared" si="46"/>
        <v>274192</v>
      </c>
      <c r="G62" s="256">
        <f t="shared" si="46"/>
        <v>0</v>
      </c>
      <c r="H62" s="340">
        <f t="shared" si="46"/>
        <v>274192</v>
      </c>
      <c r="I62" s="256">
        <f t="shared" si="46"/>
        <v>0</v>
      </c>
      <c r="J62" s="256">
        <f t="shared" si="46"/>
        <v>1096</v>
      </c>
      <c r="K62" s="256">
        <f t="shared" si="46"/>
        <v>0</v>
      </c>
      <c r="L62" s="265">
        <f t="shared" si="46"/>
        <v>273096</v>
      </c>
    </row>
    <row r="63" spans="1:12" ht="18" customHeight="1">
      <c r="A63" s="20" t="s">
        <v>331</v>
      </c>
      <c r="B63" s="439" t="s">
        <v>330</v>
      </c>
      <c r="C63" s="440"/>
      <c r="D63" s="334">
        <f t="shared" ref="D63:L63" si="47">D300</f>
        <v>0</v>
      </c>
      <c r="E63" s="334">
        <f t="shared" si="47"/>
        <v>1500</v>
      </c>
      <c r="F63" s="334">
        <f t="shared" si="47"/>
        <v>274192</v>
      </c>
      <c r="G63" s="334">
        <f t="shared" si="47"/>
        <v>0</v>
      </c>
      <c r="H63" s="364">
        <f t="shared" si="47"/>
        <v>274192</v>
      </c>
      <c r="I63" s="364">
        <f t="shared" si="47"/>
        <v>0</v>
      </c>
      <c r="J63" s="364">
        <f t="shared" si="47"/>
        <v>1096</v>
      </c>
      <c r="K63" s="364">
        <f t="shared" si="47"/>
        <v>0</v>
      </c>
      <c r="L63" s="364">
        <f t="shared" si="47"/>
        <v>273096</v>
      </c>
    </row>
    <row r="64" spans="1:12" ht="15" customHeight="1">
      <c r="A64" s="31" t="s">
        <v>329</v>
      </c>
      <c r="B64" s="432" t="s">
        <v>185</v>
      </c>
      <c r="C64" s="432"/>
      <c r="D64" s="273">
        <f t="shared" ref="D64:L64" si="48">D65+D75</f>
        <v>22131553</v>
      </c>
      <c r="E64" s="273">
        <f t="shared" si="48"/>
        <v>19858830</v>
      </c>
      <c r="F64" s="273">
        <f t="shared" si="48"/>
        <v>31744950</v>
      </c>
      <c r="G64" s="273">
        <f t="shared" si="48"/>
        <v>0</v>
      </c>
      <c r="H64" s="340">
        <f t="shared" si="48"/>
        <v>4953162</v>
      </c>
      <c r="I64" s="273">
        <f t="shared" si="48"/>
        <v>26791788</v>
      </c>
      <c r="J64" s="273">
        <f t="shared" si="48"/>
        <v>15118291</v>
      </c>
      <c r="K64" s="273">
        <f t="shared" si="48"/>
        <v>0</v>
      </c>
      <c r="L64" s="272">
        <f t="shared" si="48"/>
        <v>16626659</v>
      </c>
    </row>
    <row r="65" spans="1:12" ht="15">
      <c r="A65" s="31" t="s">
        <v>328</v>
      </c>
      <c r="B65" s="432" t="s">
        <v>327</v>
      </c>
      <c r="C65" s="432"/>
      <c r="D65" s="273">
        <f t="shared" ref="D65:L65" si="49">D66+D73</f>
        <v>10777618</v>
      </c>
      <c r="E65" s="273">
        <f t="shared" si="49"/>
        <v>9767072</v>
      </c>
      <c r="F65" s="273">
        <f t="shared" si="49"/>
        <v>8929612</v>
      </c>
      <c r="G65" s="273">
        <f t="shared" si="49"/>
        <v>0</v>
      </c>
      <c r="H65" s="340">
        <f t="shared" si="49"/>
        <v>1073276</v>
      </c>
      <c r="I65" s="273">
        <f t="shared" si="49"/>
        <v>7856336</v>
      </c>
      <c r="J65" s="273">
        <f t="shared" si="49"/>
        <v>4779608</v>
      </c>
      <c r="K65" s="273">
        <f t="shared" si="49"/>
        <v>0</v>
      </c>
      <c r="L65" s="272">
        <f t="shared" si="49"/>
        <v>4150004</v>
      </c>
    </row>
    <row r="66" spans="1:12" ht="25.5">
      <c r="A66" s="144" t="s">
        <v>445</v>
      </c>
      <c r="B66" s="143" t="s">
        <v>325</v>
      </c>
      <c r="C66" s="166"/>
      <c r="D66" s="256">
        <f t="shared" ref="D66:L66" si="50">D67+D68+D69+D70+D72</f>
        <v>9808891</v>
      </c>
      <c r="E66" s="256">
        <f t="shared" si="50"/>
        <v>9723891</v>
      </c>
      <c r="F66" s="256">
        <f t="shared" si="50"/>
        <v>8929612</v>
      </c>
      <c r="G66" s="256">
        <f t="shared" si="50"/>
        <v>0</v>
      </c>
      <c r="H66" s="340">
        <f t="shared" si="50"/>
        <v>1073276</v>
      </c>
      <c r="I66" s="256">
        <f t="shared" si="50"/>
        <v>7856336</v>
      </c>
      <c r="J66" s="256">
        <f t="shared" si="50"/>
        <v>4779608</v>
      </c>
      <c r="K66" s="256">
        <f t="shared" si="50"/>
        <v>0</v>
      </c>
      <c r="L66" s="265">
        <f t="shared" si="50"/>
        <v>4150004</v>
      </c>
    </row>
    <row r="67" spans="1:12" ht="27.75" hidden="1" customHeight="1">
      <c r="A67" s="20" t="s">
        <v>324</v>
      </c>
      <c r="B67" s="447" t="s">
        <v>323</v>
      </c>
      <c r="C67" s="448"/>
      <c r="D67" s="274">
        <f t="shared" ref="D67:L67" si="51">D304</f>
        <v>0</v>
      </c>
      <c r="E67" s="274">
        <f t="shared" si="51"/>
        <v>0</v>
      </c>
      <c r="F67" s="274">
        <f t="shared" si="51"/>
        <v>0</v>
      </c>
      <c r="G67" s="274">
        <f t="shared" si="51"/>
        <v>0</v>
      </c>
      <c r="H67" s="340">
        <f t="shared" si="51"/>
        <v>0</v>
      </c>
      <c r="I67" s="274">
        <f t="shared" si="51"/>
        <v>0</v>
      </c>
      <c r="J67" s="274">
        <f t="shared" si="51"/>
        <v>0</v>
      </c>
      <c r="K67" s="274">
        <f t="shared" si="51"/>
        <v>0</v>
      </c>
      <c r="L67" s="274">
        <f t="shared" si="51"/>
        <v>0</v>
      </c>
    </row>
    <row r="68" spans="1:12" ht="30.75" hidden="1" customHeight="1">
      <c r="A68" s="20" t="s">
        <v>322</v>
      </c>
      <c r="B68" s="447" t="s">
        <v>321</v>
      </c>
      <c r="C68" s="448"/>
      <c r="D68" s="274">
        <f t="shared" ref="D68:L68" si="52">D305</f>
        <v>0</v>
      </c>
      <c r="E68" s="274">
        <f t="shared" si="52"/>
        <v>0</v>
      </c>
      <c r="F68" s="274">
        <f t="shared" si="52"/>
        <v>0</v>
      </c>
      <c r="G68" s="274">
        <f t="shared" si="52"/>
        <v>0</v>
      </c>
      <c r="H68" s="340">
        <f t="shared" si="52"/>
        <v>0</v>
      </c>
      <c r="I68" s="274">
        <f t="shared" si="52"/>
        <v>0</v>
      </c>
      <c r="J68" s="274">
        <f t="shared" si="52"/>
        <v>0</v>
      </c>
      <c r="K68" s="274">
        <f t="shared" si="52"/>
        <v>0</v>
      </c>
      <c r="L68" s="274">
        <f t="shared" si="52"/>
        <v>0</v>
      </c>
    </row>
    <row r="69" spans="1:12" ht="18.75" customHeight="1">
      <c r="A69" s="20" t="s">
        <v>320</v>
      </c>
      <c r="B69" s="439" t="s">
        <v>319</v>
      </c>
      <c r="C69" s="440"/>
      <c r="D69" s="370">
        <f t="shared" ref="D69:L69" si="53">D306</f>
        <v>2752347</v>
      </c>
      <c r="E69" s="370">
        <f t="shared" si="53"/>
        <v>3137347</v>
      </c>
      <c r="F69" s="370">
        <f t="shared" si="53"/>
        <v>7361323</v>
      </c>
      <c r="G69" s="370">
        <f t="shared" si="53"/>
        <v>0</v>
      </c>
      <c r="H69" s="364">
        <f t="shared" si="53"/>
        <v>1073276</v>
      </c>
      <c r="I69" s="370">
        <f t="shared" si="53"/>
        <v>6288047</v>
      </c>
      <c r="J69" s="370">
        <f t="shared" si="53"/>
        <v>3211319</v>
      </c>
      <c r="K69" s="370">
        <f t="shared" si="53"/>
        <v>0</v>
      </c>
      <c r="L69" s="370">
        <f t="shared" si="53"/>
        <v>4150004</v>
      </c>
    </row>
    <row r="70" spans="1:12" ht="15">
      <c r="A70" s="20" t="s">
        <v>318</v>
      </c>
      <c r="B70" s="445" t="s">
        <v>317</v>
      </c>
      <c r="C70" s="446"/>
      <c r="D70" s="334">
        <f t="shared" ref="D70:L70" si="54">D71</f>
        <v>7056000</v>
      </c>
      <c r="E70" s="334">
        <f t="shared" si="54"/>
        <v>6586000</v>
      </c>
      <c r="F70" s="334">
        <f t="shared" si="54"/>
        <v>1568289</v>
      </c>
      <c r="G70" s="334">
        <f t="shared" si="54"/>
        <v>0</v>
      </c>
      <c r="H70" s="364">
        <f t="shared" si="54"/>
        <v>0</v>
      </c>
      <c r="I70" s="334">
        <f t="shared" si="54"/>
        <v>1568289</v>
      </c>
      <c r="J70" s="334">
        <f t="shared" si="54"/>
        <v>1568289</v>
      </c>
      <c r="K70" s="334">
        <f t="shared" si="54"/>
        <v>0</v>
      </c>
      <c r="L70" s="334">
        <f t="shared" si="54"/>
        <v>0</v>
      </c>
    </row>
    <row r="71" spans="1:12" ht="15">
      <c r="A71" s="153" t="s">
        <v>316</v>
      </c>
      <c r="B71" s="58" t="s">
        <v>315</v>
      </c>
      <c r="C71" s="58"/>
      <c r="D71" s="334">
        <f t="shared" ref="D71:L71" si="55">D308</f>
        <v>7056000</v>
      </c>
      <c r="E71" s="334">
        <f t="shared" si="55"/>
        <v>6586000</v>
      </c>
      <c r="F71" s="334">
        <f t="shared" si="55"/>
        <v>1568289</v>
      </c>
      <c r="G71" s="334">
        <f t="shared" si="55"/>
        <v>0</v>
      </c>
      <c r="H71" s="364">
        <f t="shared" si="55"/>
        <v>0</v>
      </c>
      <c r="I71" s="334">
        <f t="shared" si="55"/>
        <v>1568289</v>
      </c>
      <c r="J71" s="334">
        <f t="shared" si="55"/>
        <v>1568289</v>
      </c>
      <c r="K71" s="334">
        <f t="shared" si="55"/>
        <v>0</v>
      </c>
      <c r="L71" s="334">
        <f t="shared" si="55"/>
        <v>0</v>
      </c>
    </row>
    <row r="72" spans="1:12" ht="15">
      <c r="A72" s="20" t="s">
        <v>314</v>
      </c>
      <c r="B72" s="439" t="s">
        <v>313</v>
      </c>
      <c r="C72" s="440"/>
      <c r="D72" s="334">
        <f t="shared" ref="D72:L72" si="56">D309</f>
        <v>544</v>
      </c>
      <c r="E72" s="334">
        <f t="shared" si="56"/>
        <v>544</v>
      </c>
      <c r="F72" s="334">
        <f t="shared" si="56"/>
        <v>0</v>
      </c>
      <c r="G72" s="334">
        <f t="shared" si="56"/>
        <v>0</v>
      </c>
      <c r="H72" s="364">
        <f t="shared" si="56"/>
        <v>0</v>
      </c>
      <c r="I72" s="334">
        <f t="shared" si="56"/>
        <v>0</v>
      </c>
      <c r="J72" s="334">
        <f t="shared" si="56"/>
        <v>0</v>
      </c>
      <c r="K72" s="334">
        <f t="shared" si="56"/>
        <v>0</v>
      </c>
      <c r="L72" s="334">
        <f t="shared" si="56"/>
        <v>0</v>
      </c>
    </row>
    <row r="73" spans="1:12" ht="15">
      <c r="A73" s="144" t="s">
        <v>312</v>
      </c>
      <c r="B73" s="443" t="s">
        <v>311</v>
      </c>
      <c r="C73" s="444"/>
      <c r="D73" s="262">
        <f t="shared" ref="D73:L73" si="57">D74</f>
        <v>968727</v>
      </c>
      <c r="E73" s="262">
        <f t="shared" si="57"/>
        <v>43181</v>
      </c>
      <c r="F73" s="262">
        <f t="shared" si="57"/>
        <v>0</v>
      </c>
      <c r="G73" s="262">
        <f t="shared" si="57"/>
        <v>0</v>
      </c>
      <c r="H73" s="340">
        <f t="shared" si="57"/>
        <v>0</v>
      </c>
      <c r="I73" s="262">
        <f t="shared" si="57"/>
        <v>0</v>
      </c>
      <c r="J73" s="262">
        <f t="shared" si="57"/>
        <v>0</v>
      </c>
      <c r="K73" s="262">
        <f t="shared" si="57"/>
        <v>0</v>
      </c>
      <c r="L73" s="261">
        <f t="shared" si="57"/>
        <v>0</v>
      </c>
    </row>
    <row r="74" spans="1:12" ht="16.5" customHeight="1">
      <c r="A74" s="20" t="s">
        <v>310</v>
      </c>
      <c r="B74" s="445" t="s">
        <v>309</v>
      </c>
      <c r="C74" s="446"/>
      <c r="D74" s="334">
        <f t="shared" ref="D74:L74" si="58">D311</f>
        <v>968727</v>
      </c>
      <c r="E74" s="334">
        <f t="shared" si="58"/>
        <v>43181</v>
      </c>
      <c r="F74" s="334">
        <f t="shared" si="58"/>
        <v>0</v>
      </c>
      <c r="G74" s="334">
        <f t="shared" si="58"/>
        <v>0</v>
      </c>
      <c r="H74" s="364">
        <f t="shared" si="58"/>
        <v>0</v>
      </c>
      <c r="I74" s="334">
        <f t="shared" si="58"/>
        <v>0</v>
      </c>
      <c r="J74" s="334">
        <f t="shared" si="58"/>
        <v>0</v>
      </c>
      <c r="K74" s="334">
        <f t="shared" si="58"/>
        <v>0</v>
      </c>
      <c r="L74" s="334">
        <f t="shared" si="58"/>
        <v>0</v>
      </c>
    </row>
    <row r="75" spans="1:12" ht="25.5" customHeight="1">
      <c r="A75" s="31" t="s">
        <v>308</v>
      </c>
      <c r="B75" s="432" t="s">
        <v>183</v>
      </c>
      <c r="C75" s="432"/>
      <c r="D75" s="273">
        <f t="shared" ref="D75:L75" si="59">D76+D84+D87+D92+D104</f>
        <v>11353935</v>
      </c>
      <c r="E75" s="273">
        <f t="shared" si="59"/>
        <v>10091758</v>
      </c>
      <c r="F75" s="273">
        <f t="shared" si="59"/>
        <v>22815338</v>
      </c>
      <c r="G75" s="273">
        <f t="shared" si="59"/>
        <v>0</v>
      </c>
      <c r="H75" s="340">
        <f t="shared" si="59"/>
        <v>3879886</v>
      </c>
      <c r="I75" s="273">
        <f t="shared" si="59"/>
        <v>18935452</v>
      </c>
      <c r="J75" s="273">
        <f t="shared" si="59"/>
        <v>10338683</v>
      </c>
      <c r="K75" s="273">
        <f t="shared" si="59"/>
        <v>0</v>
      </c>
      <c r="L75" s="272">
        <f t="shared" si="59"/>
        <v>12476655</v>
      </c>
    </row>
    <row r="76" spans="1:12" ht="37.5" customHeight="1">
      <c r="A76" s="144" t="s">
        <v>307</v>
      </c>
      <c r="B76" s="449" t="s">
        <v>306</v>
      </c>
      <c r="C76" s="450"/>
      <c r="D76" s="256">
        <f t="shared" ref="D76:L76" si="60">D77+D78+D79+D80+D81+D82+D83</f>
        <v>193262</v>
      </c>
      <c r="E76" s="256">
        <f t="shared" si="60"/>
        <v>128262</v>
      </c>
      <c r="F76" s="256">
        <f t="shared" si="60"/>
        <v>5669569</v>
      </c>
      <c r="G76" s="256">
        <f t="shared" si="60"/>
        <v>0</v>
      </c>
      <c r="H76" s="340">
        <f t="shared" si="60"/>
        <v>223679</v>
      </c>
      <c r="I76" s="256">
        <f t="shared" si="60"/>
        <v>5445890</v>
      </c>
      <c r="J76" s="256">
        <f t="shared" si="60"/>
        <v>127188</v>
      </c>
      <c r="K76" s="256">
        <f t="shared" si="60"/>
        <v>0</v>
      </c>
      <c r="L76" s="265">
        <f t="shared" si="60"/>
        <v>5542381</v>
      </c>
    </row>
    <row r="77" spans="1:12" ht="15" hidden="1" customHeight="1">
      <c r="A77" s="20" t="s">
        <v>305</v>
      </c>
      <c r="B77" s="439" t="s">
        <v>304</v>
      </c>
      <c r="C77" s="440"/>
      <c r="D77" s="18">
        <f t="shared" ref="D77:L77" si="61">D314</f>
        <v>0</v>
      </c>
      <c r="E77" s="18">
        <f t="shared" si="61"/>
        <v>0</v>
      </c>
      <c r="F77" s="18">
        <f t="shared" si="61"/>
        <v>0</v>
      </c>
      <c r="G77" s="18">
        <f t="shared" si="61"/>
        <v>0</v>
      </c>
      <c r="H77" s="340">
        <f t="shared" si="61"/>
        <v>0</v>
      </c>
      <c r="I77" s="18">
        <f t="shared" si="61"/>
        <v>0</v>
      </c>
      <c r="J77" s="18">
        <f t="shared" si="61"/>
        <v>0</v>
      </c>
      <c r="K77" s="18">
        <f t="shared" si="61"/>
        <v>0</v>
      </c>
      <c r="L77" s="18">
        <f t="shared" si="61"/>
        <v>0</v>
      </c>
    </row>
    <row r="78" spans="1:12" ht="30" customHeight="1">
      <c r="A78" s="20" t="s">
        <v>303</v>
      </c>
      <c r="B78" s="445" t="s">
        <v>302</v>
      </c>
      <c r="C78" s="446"/>
      <c r="D78" s="334">
        <f t="shared" ref="D78:L78" si="62">D315</f>
        <v>175000</v>
      </c>
      <c r="E78" s="334">
        <f t="shared" si="62"/>
        <v>100000</v>
      </c>
      <c r="F78" s="334">
        <f t="shared" si="62"/>
        <v>98847</v>
      </c>
      <c r="G78" s="334">
        <f t="shared" si="62"/>
        <v>0</v>
      </c>
      <c r="H78" s="364">
        <f t="shared" si="62"/>
        <v>0</v>
      </c>
      <c r="I78" s="334">
        <f t="shared" si="62"/>
        <v>98847</v>
      </c>
      <c r="J78" s="334">
        <f t="shared" si="62"/>
        <v>98847</v>
      </c>
      <c r="K78" s="334">
        <f t="shared" si="62"/>
        <v>0</v>
      </c>
      <c r="L78" s="334">
        <f t="shared" si="62"/>
        <v>0</v>
      </c>
    </row>
    <row r="79" spans="1:12" ht="25.5" hidden="1" customHeight="1">
      <c r="A79" s="20" t="s">
        <v>301</v>
      </c>
      <c r="B79" s="439" t="s">
        <v>300</v>
      </c>
      <c r="C79" s="440"/>
      <c r="D79" s="334">
        <f t="shared" ref="D79:L79" si="63">D316</f>
        <v>0</v>
      </c>
      <c r="E79" s="334">
        <f t="shared" si="63"/>
        <v>0</v>
      </c>
      <c r="F79" s="334">
        <f t="shared" si="63"/>
        <v>0</v>
      </c>
      <c r="G79" s="334">
        <f t="shared" si="63"/>
        <v>0</v>
      </c>
      <c r="H79" s="364">
        <f t="shared" si="63"/>
        <v>0</v>
      </c>
      <c r="I79" s="334">
        <f t="shared" si="63"/>
        <v>0</v>
      </c>
      <c r="J79" s="334">
        <f t="shared" si="63"/>
        <v>0</v>
      </c>
      <c r="K79" s="334">
        <f t="shared" si="63"/>
        <v>0</v>
      </c>
      <c r="L79" s="334">
        <f t="shared" si="63"/>
        <v>0</v>
      </c>
    </row>
    <row r="80" spans="1:12" ht="15.75" hidden="1" customHeight="1">
      <c r="A80" s="20" t="s">
        <v>299</v>
      </c>
      <c r="B80" s="439" t="s">
        <v>298</v>
      </c>
      <c r="C80" s="440"/>
      <c r="D80" s="334">
        <f t="shared" ref="D80:L80" si="64">D317</f>
        <v>0</v>
      </c>
      <c r="E80" s="334">
        <f t="shared" si="64"/>
        <v>0</v>
      </c>
      <c r="F80" s="334">
        <f t="shared" si="64"/>
        <v>0</v>
      </c>
      <c r="G80" s="334">
        <f t="shared" si="64"/>
        <v>0</v>
      </c>
      <c r="H80" s="364">
        <f t="shared" si="64"/>
        <v>0</v>
      </c>
      <c r="I80" s="334">
        <f t="shared" si="64"/>
        <v>0</v>
      </c>
      <c r="J80" s="334">
        <f t="shared" si="64"/>
        <v>0</v>
      </c>
      <c r="K80" s="334">
        <f t="shared" si="64"/>
        <v>0</v>
      </c>
      <c r="L80" s="334">
        <f t="shared" si="64"/>
        <v>0</v>
      </c>
    </row>
    <row r="81" spans="1:12" ht="30" hidden="1" customHeight="1">
      <c r="A81" s="20" t="s">
        <v>297</v>
      </c>
      <c r="B81" s="439" t="s">
        <v>296</v>
      </c>
      <c r="C81" s="440"/>
      <c r="D81" s="334">
        <f t="shared" ref="D81:L81" si="65">D318</f>
        <v>0</v>
      </c>
      <c r="E81" s="334">
        <f t="shared" si="65"/>
        <v>0</v>
      </c>
      <c r="F81" s="334">
        <f t="shared" si="65"/>
        <v>0</v>
      </c>
      <c r="G81" s="334">
        <f t="shared" si="65"/>
        <v>0</v>
      </c>
      <c r="H81" s="364">
        <f t="shared" si="65"/>
        <v>0</v>
      </c>
      <c r="I81" s="334">
        <f t="shared" si="65"/>
        <v>0</v>
      </c>
      <c r="J81" s="334">
        <f t="shared" si="65"/>
        <v>0</v>
      </c>
      <c r="K81" s="334">
        <f t="shared" si="65"/>
        <v>0</v>
      </c>
      <c r="L81" s="334">
        <f t="shared" si="65"/>
        <v>0</v>
      </c>
    </row>
    <row r="82" spans="1:12" ht="29.25" customHeight="1">
      <c r="A82" s="20" t="s">
        <v>295</v>
      </c>
      <c r="B82" s="439" t="s">
        <v>294</v>
      </c>
      <c r="C82" s="440"/>
      <c r="D82" s="334">
        <f t="shared" ref="D82:L82" si="66">D319</f>
        <v>18262</v>
      </c>
      <c r="E82" s="334">
        <f t="shared" si="66"/>
        <v>18262</v>
      </c>
      <c r="F82" s="334">
        <f t="shared" si="66"/>
        <v>5559647</v>
      </c>
      <c r="G82" s="334">
        <f t="shared" si="66"/>
        <v>0</v>
      </c>
      <c r="H82" s="364">
        <f t="shared" si="66"/>
        <v>223679</v>
      </c>
      <c r="I82" s="334">
        <f t="shared" si="66"/>
        <v>5335968</v>
      </c>
      <c r="J82" s="334">
        <f t="shared" si="66"/>
        <v>17266</v>
      </c>
      <c r="K82" s="334">
        <f t="shared" si="66"/>
        <v>0</v>
      </c>
      <c r="L82" s="334">
        <f t="shared" si="66"/>
        <v>5542381</v>
      </c>
    </row>
    <row r="83" spans="1:12" ht="13.5" customHeight="1">
      <c r="A83" s="20" t="s">
        <v>293</v>
      </c>
      <c r="B83" s="447" t="s">
        <v>292</v>
      </c>
      <c r="C83" s="448"/>
      <c r="D83" s="334">
        <f t="shared" ref="D83:L83" si="67">D320</f>
        <v>0</v>
      </c>
      <c r="E83" s="334">
        <f t="shared" si="67"/>
        <v>10000</v>
      </c>
      <c r="F83" s="334">
        <f t="shared" si="67"/>
        <v>11075</v>
      </c>
      <c r="G83" s="334">
        <f t="shared" si="67"/>
        <v>0</v>
      </c>
      <c r="H83" s="364">
        <f t="shared" si="67"/>
        <v>0</v>
      </c>
      <c r="I83" s="334">
        <f t="shared" si="67"/>
        <v>11075</v>
      </c>
      <c r="J83" s="334">
        <f t="shared" si="67"/>
        <v>11075</v>
      </c>
      <c r="K83" s="334">
        <f t="shared" si="67"/>
        <v>0</v>
      </c>
      <c r="L83" s="334">
        <f t="shared" si="67"/>
        <v>0</v>
      </c>
    </row>
    <row r="84" spans="1:12" ht="32.25" customHeight="1">
      <c r="A84" s="144" t="s">
        <v>291</v>
      </c>
      <c r="B84" s="443" t="s">
        <v>290</v>
      </c>
      <c r="C84" s="444"/>
      <c r="D84" s="256">
        <f t="shared" ref="D84:L84" si="68">D85+D86</f>
        <v>121397</v>
      </c>
      <c r="E84" s="256">
        <f t="shared" si="68"/>
        <v>104397</v>
      </c>
      <c r="F84" s="256">
        <f t="shared" si="68"/>
        <v>104275</v>
      </c>
      <c r="G84" s="256">
        <f t="shared" si="68"/>
        <v>0</v>
      </c>
      <c r="H84" s="340">
        <f t="shared" si="68"/>
        <v>0</v>
      </c>
      <c r="I84" s="256">
        <f t="shared" si="68"/>
        <v>104275</v>
      </c>
      <c r="J84" s="256">
        <f t="shared" si="68"/>
        <v>104275</v>
      </c>
      <c r="K84" s="256">
        <f t="shared" si="68"/>
        <v>0</v>
      </c>
      <c r="L84" s="265">
        <f t="shared" si="68"/>
        <v>0</v>
      </c>
    </row>
    <row r="85" spans="1:12" ht="18.75" customHeight="1">
      <c r="A85" s="20" t="s">
        <v>289</v>
      </c>
      <c r="B85" s="439" t="s">
        <v>288</v>
      </c>
      <c r="C85" s="440"/>
      <c r="D85" s="334">
        <f t="shared" ref="D85:K86" si="69">D322</f>
        <v>9779</v>
      </c>
      <c r="E85" s="334">
        <f t="shared" si="69"/>
        <v>2779</v>
      </c>
      <c r="F85" s="334">
        <f t="shared" si="69"/>
        <v>2355</v>
      </c>
      <c r="G85" s="334">
        <f t="shared" si="69"/>
        <v>0</v>
      </c>
      <c r="H85" s="364">
        <f t="shared" si="69"/>
        <v>0</v>
      </c>
      <c r="I85" s="334">
        <f t="shared" si="69"/>
        <v>2355</v>
      </c>
      <c r="J85" s="334">
        <f t="shared" si="69"/>
        <v>2355</v>
      </c>
      <c r="K85" s="334">
        <f t="shared" si="69"/>
        <v>0</v>
      </c>
      <c r="L85" s="334">
        <f>F85-J85-K85</f>
        <v>0</v>
      </c>
    </row>
    <row r="86" spans="1:12" ht="13.5" customHeight="1">
      <c r="A86" s="20" t="s">
        <v>287</v>
      </c>
      <c r="B86" s="439" t="s">
        <v>286</v>
      </c>
      <c r="C86" s="440"/>
      <c r="D86" s="334">
        <f t="shared" si="69"/>
        <v>111618</v>
      </c>
      <c r="E86" s="334">
        <f t="shared" si="69"/>
        <v>101618</v>
      </c>
      <c r="F86" s="334">
        <f t="shared" si="69"/>
        <v>101920</v>
      </c>
      <c r="G86" s="334">
        <f t="shared" si="69"/>
        <v>0</v>
      </c>
      <c r="H86" s="364">
        <f t="shared" si="69"/>
        <v>0</v>
      </c>
      <c r="I86" s="334">
        <f t="shared" si="69"/>
        <v>101920</v>
      </c>
      <c r="J86" s="334">
        <f t="shared" si="69"/>
        <v>101920</v>
      </c>
      <c r="K86" s="334">
        <f t="shared" si="69"/>
        <v>0</v>
      </c>
      <c r="L86" s="334">
        <f>F86-J86-K86</f>
        <v>0</v>
      </c>
    </row>
    <row r="87" spans="1:12" ht="29.25" customHeight="1">
      <c r="A87" s="144" t="s">
        <v>285</v>
      </c>
      <c r="B87" s="443" t="s">
        <v>284</v>
      </c>
      <c r="C87" s="444"/>
      <c r="D87" s="236">
        <f t="shared" ref="D87:L87" si="70">D88+D89+D90+D91</f>
        <v>5106416</v>
      </c>
      <c r="E87" s="236">
        <f t="shared" si="70"/>
        <v>3598416</v>
      </c>
      <c r="F87" s="236">
        <f t="shared" si="70"/>
        <v>10075737</v>
      </c>
      <c r="G87" s="236">
        <f t="shared" si="70"/>
        <v>0</v>
      </c>
      <c r="H87" s="344">
        <f t="shared" si="70"/>
        <v>3125353</v>
      </c>
      <c r="I87" s="236">
        <f t="shared" si="70"/>
        <v>6950384</v>
      </c>
      <c r="J87" s="236">
        <f t="shared" si="70"/>
        <v>3642692</v>
      </c>
      <c r="K87" s="236">
        <f t="shared" si="70"/>
        <v>0</v>
      </c>
      <c r="L87" s="271">
        <f t="shared" si="70"/>
        <v>6433045</v>
      </c>
    </row>
    <row r="88" spans="1:12" ht="27" customHeight="1">
      <c r="A88" s="20" t="s">
        <v>283</v>
      </c>
      <c r="B88" s="451" t="s">
        <v>282</v>
      </c>
      <c r="C88" s="452"/>
      <c r="D88" s="334">
        <f t="shared" ref="D88:L88" si="71">D325</f>
        <v>5095278</v>
      </c>
      <c r="E88" s="334">
        <f t="shared" si="71"/>
        <v>3595278</v>
      </c>
      <c r="F88" s="334">
        <f t="shared" si="71"/>
        <v>8219023</v>
      </c>
      <c r="G88" s="334">
        <f t="shared" si="71"/>
        <v>0</v>
      </c>
      <c r="H88" s="364">
        <f t="shared" si="71"/>
        <v>1270840</v>
      </c>
      <c r="I88" s="334">
        <f t="shared" si="71"/>
        <v>6948183</v>
      </c>
      <c r="J88" s="334">
        <f t="shared" si="71"/>
        <v>3640491</v>
      </c>
      <c r="K88" s="334">
        <f t="shared" si="71"/>
        <v>0</v>
      </c>
      <c r="L88" s="334">
        <f t="shared" si="71"/>
        <v>4578532</v>
      </c>
    </row>
    <row r="89" spans="1:12" ht="25.5" hidden="1">
      <c r="A89" s="20" t="s">
        <v>281</v>
      </c>
      <c r="B89" s="439" t="s">
        <v>280</v>
      </c>
      <c r="C89" s="440"/>
      <c r="D89" s="334">
        <f t="shared" ref="D89:L89" si="72">D326</f>
        <v>0</v>
      </c>
      <c r="E89" s="334">
        <f t="shared" si="72"/>
        <v>0</v>
      </c>
      <c r="F89" s="334">
        <f t="shared" si="72"/>
        <v>0</v>
      </c>
      <c r="G89" s="334">
        <f t="shared" si="72"/>
        <v>0</v>
      </c>
      <c r="H89" s="364">
        <f t="shared" si="72"/>
        <v>0</v>
      </c>
      <c r="I89" s="334">
        <f t="shared" si="72"/>
        <v>0</v>
      </c>
      <c r="J89" s="334">
        <f t="shared" si="72"/>
        <v>0</v>
      </c>
      <c r="K89" s="334">
        <f t="shared" si="72"/>
        <v>0</v>
      </c>
      <c r="L89" s="334">
        <f t="shared" si="72"/>
        <v>0</v>
      </c>
    </row>
    <row r="90" spans="1:12" ht="38.25" hidden="1">
      <c r="A90" s="20" t="s">
        <v>279</v>
      </c>
      <c r="B90" s="439" t="s">
        <v>278</v>
      </c>
      <c r="C90" s="440"/>
      <c r="D90" s="334">
        <f t="shared" ref="D90:L90" si="73">D327</f>
        <v>0</v>
      </c>
      <c r="E90" s="334">
        <f t="shared" si="73"/>
        <v>0</v>
      </c>
      <c r="F90" s="334">
        <f t="shared" si="73"/>
        <v>0</v>
      </c>
      <c r="G90" s="334">
        <f t="shared" si="73"/>
        <v>0</v>
      </c>
      <c r="H90" s="364">
        <f t="shared" si="73"/>
        <v>0</v>
      </c>
      <c r="I90" s="334">
        <f t="shared" si="73"/>
        <v>0</v>
      </c>
      <c r="J90" s="334">
        <f t="shared" si="73"/>
        <v>0</v>
      </c>
      <c r="K90" s="334">
        <f t="shared" si="73"/>
        <v>0</v>
      </c>
      <c r="L90" s="334">
        <f t="shared" si="73"/>
        <v>0</v>
      </c>
    </row>
    <row r="91" spans="1:12" ht="15">
      <c r="A91" s="20" t="s">
        <v>277</v>
      </c>
      <c r="B91" s="445" t="s">
        <v>276</v>
      </c>
      <c r="C91" s="446"/>
      <c r="D91" s="334">
        <f t="shared" ref="D91:L91" si="74">D328</f>
        <v>11138</v>
      </c>
      <c r="E91" s="334">
        <f t="shared" si="74"/>
        <v>3138</v>
      </c>
      <c r="F91" s="334">
        <f t="shared" si="74"/>
        <v>1856714</v>
      </c>
      <c r="G91" s="334">
        <f t="shared" si="74"/>
        <v>0</v>
      </c>
      <c r="H91" s="364">
        <f t="shared" si="74"/>
        <v>1854513</v>
      </c>
      <c r="I91" s="334">
        <f t="shared" si="74"/>
        <v>2201</v>
      </c>
      <c r="J91" s="334">
        <f t="shared" si="74"/>
        <v>2201</v>
      </c>
      <c r="K91" s="334">
        <f t="shared" si="74"/>
        <v>0</v>
      </c>
      <c r="L91" s="334">
        <f t="shared" si="74"/>
        <v>1854513</v>
      </c>
    </row>
    <row r="92" spans="1:12" ht="25.5">
      <c r="A92" s="144" t="s">
        <v>444</v>
      </c>
      <c r="B92" s="143" t="s">
        <v>181</v>
      </c>
      <c r="C92" s="270"/>
      <c r="D92" s="236">
        <f t="shared" ref="D92:L92" si="75">D93+D94+D95+D96+D97+D103+D98+D99+D101+D102</f>
        <v>5932860</v>
      </c>
      <c r="E92" s="236">
        <f t="shared" si="75"/>
        <v>6235683</v>
      </c>
      <c r="F92" s="236">
        <f t="shared" si="75"/>
        <v>6941398</v>
      </c>
      <c r="G92" s="236">
        <f t="shared" si="75"/>
        <v>0</v>
      </c>
      <c r="H92" s="344">
        <f t="shared" si="75"/>
        <v>530854</v>
      </c>
      <c r="I92" s="236">
        <f t="shared" si="75"/>
        <v>6410544</v>
      </c>
      <c r="J92" s="236">
        <f t="shared" si="75"/>
        <v>6440169</v>
      </c>
      <c r="K92" s="236">
        <f t="shared" si="75"/>
        <v>0</v>
      </c>
      <c r="L92" s="236">
        <f t="shared" si="75"/>
        <v>501229</v>
      </c>
    </row>
    <row r="93" spans="1:12" ht="15" hidden="1" customHeight="1">
      <c r="A93" s="20" t="s">
        <v>274</v>
      </c>
      <c r="B93" s="58" t="s">
        <v>273</v>
      </c>
      <c r="C93" s="58"/>
      <c r="D93" s="18">
        <f t="shared" ref="D93:L93" si="76">D330</f>
        <v>0</v>
      </c>
      <c r="E93" s="18">
        <f t="shared" si="76"/>
        <v>0</v>
      </c>
      <c r="F93" s="18">
        <f t="shared" si="76"/>
        <v>0</v>
      </c>
      <c r="G93" s="18">
        <f t="shared" si="76"/>
        <v>0</v>
      </c>
      <c r="H93" s="340">
        <f t="shared" si="76"/>
        <v>0</v>
      </c>
      <c r="I93" s="18">
        <f t="shared" si="76"/>
        <v>0</v>
      </c>
      <c r="J93" s="18">
        <f t="shared" si="76"/>
        <v>0</v>
      </c>
      <c r="K93" s="18">
        <f t="shared" si="76"/>
        <v>0</v>
      </c>
      <c r="L93" s="18">
        <f t="shared" si="76"/>
        <v>0</v>
      </c>
    </row>
    <row r="94" spans="1:12" ht="15" hidden="1" customHeight="1">
      <c r="A94" s="20" t="s">
        <v>272</v>
      </c>
      <c r="B94" s="146" t="s">
        <v>271</v>
      </c>
      <c r="C94" s="94"/>
      <c r="D94" s="18">
        <f t="shared" ref="D94:L94" si="77">D331</f>
        <v>0</v>
      </c>
      <c r="E94" s="18">
        <f t="shared" si="77"/>
        <v>0</v>
      </c>
      <c r="F94" s="18">
        <f t="shared" si="77"/>
        <v>0</v>
      </c>
      <c r="G94" s="18">
        <f t="shared" si="77"/>
        <v>0</v>
      </c>
      <c r="H94" s="340">
        <f t="shared" si="77"/>
        <v>0</v>
      </c>
      <c r="I94" s="18">
        <f t="shared" si="77"/>
        <v>0</v>
      </c>
      <c r="J94" s="18">
        <f t="shared" si="77"/>
        <v>0</v>
      </c>
      <c r="K94" s="18">
        <f t="shared" si="77"/>
        <v>0</v>
      </c>
      <c r="L94" s="18">
        <f t="shared" si="77"/>
        <v>0</v>
      </c>
    </row>
    <row r="95" spans="1:12" ht="15" customHeight="1">
      <c r="A95" s="20" t="s">
        <v>270</v>
      </c>
      <c r="B95" s="94" t="s">
        <v>269</v>
      </c>
      <c r="C95" s="94"/>
      <c r="D95" s="334">
        <f t="shared" ref="D95:L95" si="78">D332</f>
        <v>456619</v>
      </c>
      <c r="E95" s="334">
        <f t="shared" si="78"/>
        <v>316619</v>
      </c>
      <c r="F95" s="334">
        <f t="shared" si="78"/>
        <v>815154</v>
      </c>
      <c r="G95" s="334">
        <f t="shared" si="78"/>
        <v>0</v>
      </c>
      <c r="H95" s="364">
        <f t="shared" si="78"/>
        <v>530854</v>
      </c>
      <c r="I95" s="334">
        <f t="shared" si="78"/>
        <v>284300</v>
      </c>
      <c r="J95" s="334">
        <f t="shared" si="78"/>
        <v>313925</v>
      </c>
      <c r="K95" s="334">
        <f t="shared" si="78"/>
        <v>0</v>
      </c>
      <c r="L95" s="334">
        <f t="shared" si="78"/>
        <v>501229</v>
      </c>
    </row>
    <row r="96" spans="1:12" ht="15" hidden="1" customHeight="1">
      <c r="A96" s="20" t="s">
        <v>180</v>
      </c>
      <c r="B96" s="94" t="s">
        <v>179</v>
      </c>
      <c r="C96" s="94"/>
      <c r="D96" s="18">
        <f t="shared" ref="D96:L96" si="79">D382</f>
        <v>0</v>
      </c>
      <c r="E96" s="18">
        <f t="shared" si="79"/>
        <v>0</v>
      </c>
      <c r="F96" s="18">
        <f t="shared" si="79"/>
        <v>0</v>
      </c>
      <c r="G96" s="18">
        <f t="shared" si="79"/>
        <v>0</v>
      </c>
      <c r="H96" s="340">
        <f t="shared" si="79"/>
        <v>0</v>
      </c>
      <c r="I96" s="18">
        <f t="shared" si="79"/>
        <v>0</v>
      </c>
      <c r="J96" s="18">
        <f t="shared" si="79"/>
        <v>0</v>
      </c>
      <c r="K96" s="18">
        <f t="shared" si="79"/>
        <v>0</v>
      </c>
      <c r="L96" s="18">
        <f t="shared" si="79"/>
        <v>0</v>
      </c>
    </row>
    <row r="97" spans="1:12" ht="15" hidden="1" customHeight="1">
      <c r="A97" s="20" t="s">
        <v>268</v>
      </c>
      <c r="B97" s="439" t="s">
        <v>267</v>
      </c>
      <c r="C97" s="440"/>
      <c r="D97" s="18">
        <f t="shared" ref="D97:L97" si="80">D333</f>
        <v>0</v>
      </c>
      <c r="E97" s="18">
        <f t="shared" si="80"/>
        <v>0</v>
      </c>
      <c r="F97" s="18">
        <f t="shared" si="80"/>
        <v>0</v>
      </c>
      <c r="G97" s="18">
        <f t="shared" si="80"/>
        <v>0</v>
      </c>
      <c r="H97" s="340">
        <f t="shared" si="80"/>
        <v>0</v>
      </c>
      <c r="I97" s="18">
        <f t="shared" si="80"/>
        <v>0</v>
      </c>
      <c r="J97" s="18">
        <f t="shared" si="80"/>
        <v>0</v>
      </c>
      <c r="K97" s="18">
        <f t="shared" si="80"/>
        <v>0</v>
      </c>
      <c r="L97" s="18">
        <f t="shared" si="80"/>
        <v>0</v>
      </c>
    </row>
    <row r="98" spans="1:12" ht="30" hidden="1" customHeight="1">
      <c r="A98" s="20" t="s">
        <v>178</v>
      </c>
      <c r="B98" s="94" t="s">
        <v>177</v>
      </c>
      <c r="C98" s="94"/>
      <c r="D98" s="267">
        <f t="shared" ref="D98:L98" si="81">D383</f>
        <v>0</v>
      </c>
      <c r="E98" s="267">
        <f t="shared" si="81"/>
        <v>0</v>
      </c>
      <c r="F98" s="267">
        <f t="shared" si="81"/>
        <v>0</v>
      </c>
      <c r="G98" s="267">
        <f t="shared" si="81"/>
        <v>0</v>
      </c>
      <c r="H98" s="346">
        <f t="shared" si="81"/>
        <v>0</v>
      </c>
      <c r="I98" s="267">
        <f t="shared" si="81"/>
        <v>0</v>
      </c>
      <c r="J98" s="267">
        <f t="shared" si="81"/>
        <v>0</v>
      </c>
      <c r="K98" s="267">
        <f t="shared" si="81"/>
        <v>0</v>
      </c>
      <c r="L98" s="267">
        <f t="shared" si="81"/>
        <v>0</v>
      </c>
    </row>
    <row r="99" spans="1:12" ht="30" customHeight="1">
      <c r="A99" s="20" t="s">
        <v>176</v>
      </c>
      <c r="B99" s="94" t="s">
        <v>175</v>
      </c>
      <c r="C99" s="94"/>
      <c r="D99" s="371">
        <f t="shared" ref="D99:L99" si="82">D384</f>
        <v>54955</v>
      </c>
      <c r="E99" s="371">
        <f t="shared" si="82"/>
        <v>54955</v>
      </c>
      <c r="F99" s="371">
        <f t="shared" si="82"/>
        <v>0</v>
      </c>
      <c r="G99" s="371">
        <f t="shared" si="82"/>
        <v>0</v>
      </c>
      <c r="H99" s="372">
        <f t="shared" si="82"/>
        <v>0</v>
      </c>
      <c r="I99" s="371">
        <f t="shared" si="82"/>
        <v>0</v>
      </c>
      <c r="J99" s="371">
        <f t="shared" si="82"/>
        <v>0</v>
      </c>
      <c r="K99" s="371">
        <f t="shared" si="82"/>
        <v>0</v>
      </c>
      <c r="L99" s="371">
        <f t="shared" si="82"/>
        <v>0</v>
      </c>
    </row>
    <row r="100" spans="1:12" ht="30" hidden="1" customHeight="1">
      <c r="A100" s="269" t="s">
        <v>443</v>
      </c>
      <c r="B100" s="268" t="s">
        <v>442</v>
      </c>
      <c r="C100" s="268"/>
      <c r="D100" s="373">
        <f t="shared" ref="D100:L100" si="83">D101</f>
        <v>0</v>
      </c>
      <c r="E100" s="373">
        <f t="shared" si="83"/>
        <v>0</v>
      </c>
      <c r="F100" s="373">
        <f t="shared" si="83"/>
        <v>0</v>
      </c>
      <c r="G100" s="373">
        <f t="shared" si="83"/>
        <v>0</v>
      </c>
      <c r="H100" s="373">
        <f t="shared" si="83"/>
        <v>0</v>
      </c>
      <c r="I100" s="373">
        <f t="shared" si="83"/>
        <v>0</v>
      </c>
      <c r="J100" s="373">
        <f t="shared" si="83"/>
        <v>0</v>
      </c>
      <c r="K100" s="373">
        <f t="shared" si="83"/>
        <v>0</v>
      </c>
      <c r="L100" s="373">
        <f t="shared" si="83"/>
        <v>0</v>
      </c>
    </row>
    <row r="101" spans="1:12" ht="30" hidden="1" customHeight="1">
      <c r="A101" s="20" t="s">
        <v>266</v>
      </c>
      <c r="B101" s="94" t="s">
        <v>265</v>
      </c>
      <c r="C101" s="94"/>
      <c r="D101" s="371">
        <f t="shared" ref="D101:L101" si="84">D334</f>
        <v>0</v>
      </c>
      <c r="E101" s="371">
        <f t="shared" si="84"/>
        <v>0</v>
      </c>
      <c r="F101" s="371">
        <f t="shared" si="84"/>
        <v>0</v>
      </c>
      <c r="G101" s="371">
        <f t="shared" si="84"/>
        <v>0</v>
      </c>
      <c r="H101" s="372">
        <f t="shared" si="84"/>
        <v>0</v>
      </c>
      <c r="I101" s="371">
        <f t="shared" si="84"/>
        <v>0</v>
      </c>
      <c r="J101" s="371">
        <f t="shared" si="84"/>
        <v>0</v>
      </c>
      <c r="K101" s="371">
        <f t="shared" si="84"/>
        <v>0</v>
      </c>
      <c r="L101" s="371">
        <f t="shared" si="84"/>
        <v>0</v>
      </c>
    </row>
    <row r="102" spans="1:12" ht="30" customHeight="1">
      <c r="A102" s="20" t="s">
        <v>174</v>
      </c>
      <c r="B102" s="94" t="s">
        <v>173</v>
      </c>
      <c r="C102" s="94"/>
      <c r="D102" s="371">
        <f t="shared" ref="D102:L102" si="85">D385</f>
        <v>83000</v>
      </c>
      <c r="E102" s="371">
        <f t="shared" si="85"/>
        <v>175823</v>
      </c>
      <c r="F102" s="371">
        <f t="shared" si="85"/>
        <v>114392</v>
      </c>
      <c r="G102" s="371">
        <f t="shared" si="85"/>
        <v>0</v>
      </c>
      <c r="H102" s="372">
        <f t="shared" si="85"/>
        <v>0</v>
      </c>
      <c r="I102" s="371">
        <f t="shared" si="85"/>
        <v>114392</v>
      </c>
      <c r="J102" s="371">
        <f t="shared" si="85"/>
        <v>114392</v>
      </c>
      <c r="K102" s="371">
        <f t="shared" si="85"/>
        <v>0</v>
      </c>
      <c r="L102" s="371">
        <f t="shared" si="85"/>
        <v>0</v>
      </c>
    </row>
    <row r="103" spans="1:12" ht="15" customHeight="1">
      <c r="A103" s="20" t="s">
        <v>264</v>
      </c>
      <c r="B103" s="439" t="s">
        <v>263</v>
      </c>
      <c r="C103" s="440"/>
      <c r="D103" s="371">
        <f t="shared" ref="D103:L103" si="86">D335</f>
        <v>5338286</v>
      </c>
      <c r="E103" s="371">
        <f t="shared" si="86"/>
        <v>5688286</v>
      </c>
      <c r="F103" s="371">
        <f t="shared" si="86"/>
        <v>6011852</v>
      </c>
      <c r="G103" s="371">
        <f t="shared" si="86"/>
        <v>0</v>
      </c>
      <c r="H103" s="372">
        <f t="shared" si="86"/>
        <v>0</v>
      </c>
      <c r="I103" s="371">
        <f t="shared" si="86"/>
        <v>6011852</v>
      </c>
      <c r="J103" s="371">
        <f t="shared" si="86"/>
        <v>6011852</v>
      </c>
      <c r="K103" s="371">
        <f t="shared" si="86"/>
        <v>0</v>
      </c>
      <c r="L103" s="371">
        <f t="shared" si="86"/>
        <v>0</v>
      </c>
    </row>
    <row r="104" spans="1:12" ht="26.25" customHeight="1">
      <c r="A104" s="144" t="s">
        <v>441</v>
      </c>
      <c r="B104" s="149" t="s">
        <v>171</v>
      </c>
      <c r="C104" s="266"/>
      <c r="D104" s="256">
        <f t="shared" ref="D104:L104" si="87">D105+D106+D107+D108</f>
        <v>0</v>
      </c>
      <c r="E104" s="256">
        <f t="shared" si="87"/>
        <v>25000</v>
      </c>
      <c r="F104" s="256">
        <f t="shared" si="87"/>
        <v>24359</v>
      </c>
      <c r="G104" s="256">
        <f t="shared" si="87"/>
        <v>0</v>
      </c>
      <c r="H104" s="340">
        <f t="shared" si="87"/>
        <v>0</v>
      </c>
      <c r="I104" s="256">
        <f t="shared" si="87"/>
        <v>24359</v>
      </c>
      <c r="J104" s="256">
        <f t="shared" si="87"/>
        <v>24359</v>
      </c>
      <c r="K104" s="256">
        <f t="shared" si="87"/>
        <v>0</v>
      </c>
      <c r="L104" s="265">
        <f t="shared" si="87"/>
        <v>0</v>
      </c>
    </row>
    <row r="105" spans="1:12" ht="13.5" hidden="1" customHeight="1">
      <c r="A105" s="20" t="s">
        <v>261</v>
      </c>
      <c r="B105" s="146" t="s">
        <v>260</v>
      </c>
      <c r="C105" s="94"/>
      <c r="D105" s="55">
        <f t="shared" ref="D105:L105" si="88">D337</f>
        <v>0</v>
      </c>
      <c r="E105" s="55">
        <f t="shared" si="88"/>
        <v>0</v>
      </c>
      <c r="F105" s="55">
        <f t="shared" si="88"/>
        <v>0</v>
      </c>
      <c r="G105" s="55">
        <f t="shared" si="88"/>
        <v>0</v>
      </c>
      <c r="H105" s="340">
        <f t="shared" si="88"/>
        <v>0</v>
      </c>
      <c r="I105" s="55">
        <f t="shared" si="88"/>
        <v>0</v>
      </c>
      <c r="J105" s="55">
        <f t="shared" si="88"/>
        <v>0</v>
      </c>
      <c r="K105" s="55">
        <f t="shared" si="88"/>
        <v>0</v>
      </c>
      <c r="L105" s="55">
        <f t="shared" si="88"/>
        <v>0</v>
      </c>
    </row>
    <row r="106" spans="1:12" ht="39" customHeight="1">
      <c r="A106" s="20" t="s">
        <v>440</v>
      </c>
      <c r="B106" s="94" t="s">
        <v>258</v>
      </c>
      <c r="C106" s="94"/>
      <c r="D106" s="334">
        <f t="shared" ref="D106:L106" si="89">D338</f>
        <v>-23748202</v>
      </c>
      <c r="E106" s="334">
        <f t="shared" si="89"/>
        <v>-19803500</v>
      </c>
      <c r="F106" s="334">
        <f t="shared" si="89"/>
        <v>-12100132</v>
      </c>
      <c r="G106" s="334">
        <f t="shared" si="89"/>
        <v>0</v>
      </c>
      <c r="H106" s="364">
        <f t="shared" si="89"/>
        <v>0</v>
      </c>
      <c r="I106" s="334">
        <f t="shared" si="89"/>
        <v>-12100132</v>
      </c>
      <c r="J106" s="334">
        <f t="shared" si="89"/>
        <v>-12100132</v>
      </c>
      <c r="K106" s="334">
        <f t="shared" si="89"/>
        <v>0</v>
      </c>
      <c r="L106" s="334">
        <f t="shared" si="89"/>
        <v>0</v>
      </c>
    </row>
    <row r="107" spans="1:12" ht="13.5" customHeight="1">
      <c r="A107" s="20" t="s">
        <v>170</v>
      </c>
      <c r="B107" s="94" t="s">
        <v>169</v>
      </c>
      <c r="C107" s="94"/>
      <c r="D107" s="334">
        <f t="shared" ref="D107:L107" si="90">D387</f>
        <v>23748202</v>
      </c>
      <c r="E107" s="334">
        <f t="shared" si="90"/>
        <v>19803500</v>
      </c>
      <c r="F107" s="334">
        <f t="shared" si="90"/>
        <v>12100132</v>
      </c>
      <c r="G107" s="334">
        <f t="shared" si="90"/>
        <v>0</v>
      </c>
      <c r="H107" s="364">
        <f t="shared" si="90"/>
        <v>0</v>
      </c>
      <c r="I107" s="334">
        <f t="shared" si="90"/>
        <v>12100132</v>
      </c>
      <c r="J107" s="334">
        <f t="shared" si="90"/>
        <v>12100132</v>
      </c>
      <c r="K107" s="334">
        <f t="shared" si="90"/>
        <v>0</v>
      </c>
      <c r="L107" s="334">
        <f t="shared" si="90"/>
        <v>0</v>
      </c>
    </row>
    <row r="108" spans="1:12" ht="16.5" customHeight="1">
      <c r="A108" s="20" t="s">
        <v>257</v>
      </c>
      <c r="B108" s="146" t="s">
        <v>256</v>
      </c>
      <c r="C108" s="94"/>
      <c r="D108" s="334">
        <f t="shared" ref="D108:L108" si="91">D339</f>
        <v>0</v>
      </c>
      <c r="E108" s="334">
        <f t="shared" si="91"/>
        <v>25000</v>
      </c>
      <c r="F108" s="334">
        <f t="shared" si="91"/>
        <v>24359</v>
      </c>
      <c r="G108" s="334">
        <f t="shared" si="91"/>
        <v>0</v>
      </c>
      <c r="H108" s="364">
        <f t="shared" si="91"/>
        <v>0</v>
      </c>
      <c r="I108" s="334">
        <f t="shared" si="91"/>
        <v>24359</v>
      </c>
      <c r="J108" s="334">
        <f t="shared" si="91"/>
        <v>24359</v>
      </c>
      <c r="K108" s="334">
        <f t="shared" si="91"/>
        <v>0</v>
      </c>
      <c r="L108" s="334">
        <f t="shared" si="91"/>
        <v>0</v>
      </c>
    </row>
    <row r="109" spans="1:12" ht="18.75" customHeight="1">
      <c r="A109" s="264" t="s">
        <v>168</v>
      </c>
      <c r="B109" s="432" t="s">
        <v>167</v>
      </c>
      <c r="C109" s="432"/>
      <c r="D109" s="29">
        <f t="shared" ref="D109:L109" si="92">D110</f>
        <v>798</v>
      </c>
      <c r="E109" s="29">
        <f t="shared" si="92"/>
        <v>586408</v>
      </c>
      <c r="F109" s="29">
        <f t="shared" si="92"/>
        <v>596443</v>
      </c>
      <c r="G109" s="29">
        <f t="shared" si="92"/>
        <v>0</v>
      </c>
      <c r="H109" s="347">
        <f t="shared" si="92"/>
        <v>0</v>
      </c>
      <c r="I109" s="29">
        <f t="shared" si="92"/>
        <v>596443</v>
      </c>
      <c r="J109" s="29">
        <f t="shared" si="92"/>
        <v>596443</v>
      </c>
      <c r="K109" s="29">
        <f t="shared" si="92"/>
        <v>0</v>
      </c>
      <c r="L109" s="263">
        <f t="shared" si="92"/>
        <v>0</v>
      </c>
    </row>
    <row r="110" spans="1:12" ht="24" customHeight="1">
      <c r="A110" s="144" t="s">
        <v>166</v>
      </c>
      <c r="B110" s="143" t="s">
        <v>165</v>
      </c>
      <c r="C110" s="154"/>
      <c r="D110" s="262">
        <f t="shared" ref="D110:L110" si="93">D111+D112+D113+D114+D115</f>
        <v>798</v>
      </c>
      <c r="E110" s="262">
        <f t="shared" si="93"/>
        <v>586408</v>
      </c>
      <c r="F110" s="262">
        <f t="shared" si="93"/>
        <v>596443</v>
      </c>
      <c r="G110" s="262">
        <f t="shared" si="93"/>
        <v>0</v>
      </c>
      <c r="H110" s="340">
        <f t="shared" si="93"/>
        <v>0</v>
      </c>
      <c r="I110" s="262">
        <f t="shared" si="93"/>
        <v>596443</v>
      </c>
      <c r="J110" s="262">
        <f t="shared" si="93"/>
        <v>596443</v>
      </c>
      <c r="K110" s="262">
        <f t="shared" si="93"/>
        <v>0</v>
      </c>
      <c r="L110" s="261">
        <f t="shared" si="93"/>
        <v>0</v>
      </c>
    </row>
    <row r="111" spans="1:12" ht="25.5" customHeight="1">
      <c r="A111" s="20" t="s">
        <v>164</v>
      </c>
      <c r="B111" s="445" t="s">
        <v>163</v>
      </c>
      <c r="C111" s="446"/>
      <c r="D111" s="334">
        <f t="shared" ref="D111:L111" si="94">D390</f>
        <v>798</v>
      </c>
      <c r="E111" s="334">
        <f t="shared" si="94"/>
        <v>25451</v>
      </c>
      <c r="F111" s="334">
        <f t="shared" si="94"/>
        <v>30233</v>
      </c>
      <c r="G111" s="334">
        <f t="shared" si="94"/>
        <v>0</v>
      </c>
      <c r="H111" s="364">
        <f t="shared" si="94"/>
        <v>0</v>
      </c>
      <c r="I111" s="334">
        <f t="shared" si="94"/>
        <v>30233</v>
      </c>
      <c r="J111" s="334">
        <f t="shared" si="94"/>
        <v>30233</v>
      </c>
      <c r="K111" s="334">
        <f t="shared" si="94"/>
        <v>0</v>
      </c>
      <c r="L111" s="334">
        <f t="shared" si="94"/>
        <v>0</v>
      </c>
    </row>
    <row r="112" spans="1:12" ht="24.75" customHeight="1">
      <c r="A112" s="20" t="s">
        <v>162</v>
      </c>
      <c r="B112" s="445" t="s">
        <v>161</v>
      </c>
      <c r="C112" s="446"/>
      <c r="D112" s="334">
        <f t="shared" ref="D112:L112" si="95">D391</f>
        <v>0</v>
      </c>
      <c r="E112" s="334">
        <f t="shared" si="95"/>
        <v>5882</v>
      </c>
      <c r="F112" s="334">
        <f t="shared" si="95"/>
        <v>5882</v>
      </c>
      <c r="G112" s="334">
        <f t="shared" si="95"/>
        <v>0</v>
      </c>
      <c r="H112" s="364">
        <f t="shared" si="95"/>
        <v>0</v>
      </c>
      <c r="I112" s="334">
        <f t="shared" si="95"/>
        <v>5882</v>
      </c>
      <c r="J112" s="334">
        <f t="shared" si="95"/>
        <v>5882</v>
      </c>
      <c r="K112" s="334">
        <f t="shared" si="95"/>
        <v>0</v>
      </c>
      <c r="L112" s="334">
        <f t="shared" si="95"/>
        <v>0</v>
      </c>
    </row>
    <row r="113" spans="1:12" ht="12.75" hidden="1" customHeight="1">
      <c r="A113" s="20" t="s">
        <v>160</v>
      </c>
      <c r="B113" s="445" t="s">
        <v>159</v>
      </c>
      <c r="C113" s="446"/>
      <c r="D113" s="334">
        <f t="shared" ref="D113:L113" si="96">D392</f>
        <v>0</v>
      </c>
      <c r="E113" s="334">
        <f t="shared" si="96"/>
        <v>0</v>
      </c>
      <c r="F113" s="334">
        <f t="shared" si="96"/>
        <v>0</v>
      </c>
      <c r="G113" s="334">
        <f t="shared" si="96"/>
        <v>0</v>
      </c>
      <c r="H113" s="364">
        <f t="shared" si="96"/>
        <v>0</v>
      </c>
      <c r="I113" s="334">
        <f t="shared" si="96"/>
        <v>0</v>
      </c>
      <c r="J113" s="334">
        <f t="shared" si="96"/>
        <v>0</v>
      </c>
      <c r="K113" s="334">
        <f t="shared" si="96"/>
        <v>0</v>
      </c>
      <c r="L113" s="334">
        <f t="shared" si="96"/>
        <v>0</v>
      </c>
    </row>
    <row r="114" spans="1:12" ht="24.75" customHeight="1">
      <c r="A114" s="20" t="s">
        <v>158</v>
      </c>
      <c r="B114" s="445" t="s">
        <v>157</v>
      </c>
      <c r="C114" s="446"/>
      <c r="D114" s="334">
        <f t="shared" ref="D114:L114" si="97">D393</f>
        <v>0</v>
      </c>
      <c r="E114" s="334">
        <f t="shared" si="97"/>
        <v>555075</v>
      </c>
      <c r="F114" s="334">
        <f t="shared" si="97"/>
        <v>560328</v>
      </c>
      <c r="G114" s="334">
        <f t="shared" si="97"/>
        <v>0</v>
      </c>
      <c r="H114" s="364">
        <f t="shared" si="97"/>
        <v>0</v>
      </c>
      <c r="I114" s="334">
        <f t="shared" si="97"/>
        <v>560328</v>
      </c>
      <c r="J114" s="334">
        <f t="shared" si="97"/>
        <v>560328</v>
      </c>
      <c r="K114" s="334">
        <f t="shared" si="97"/>
        <v>0</v>
      </c>
      <c r="L114" s="334">
        <f t="shared" si="97"/>
        <v>0</v>
      </c>
    </row>
    <row r="115" spans="1:12" ht="24.75" hidden="1" customHeight="1">
      <c r="A115" s="20" t="s">
        <v>156</v>
      </c>
      <c r="B115" s="58" t="s">
        <v>155</v>
      </c>
      <c r="C115" s="58"/>
      <c r="D115" s="334">
        <f t="shared" ref="D115:L115" si="98">D394</f>
        <v>0</v>
      </c>
      <c r="E115" s="334">
        <f t="shared" si="98"/>
        <v>0</v>
      </c>
      <c r="F115" s="334">
        <f t="shared" si="98"/>
        <v>0</v>
      </c>
      <c r="G115" s="334">
        <f t="shared" si="98"/>
        <v>0</v>
      </c>
      <c r="H115" s="364">
        <f t="shared" si="98"/>
        <v>0</v>
      </c>
      <c r="I115" s="334">
        <f t="shared" si="98"/>
        <v>0</v>
      </c>
      <c r="J115" s="334">
        <f t="shared" si="98"/>
        <v>0</v>
      </c>
      <c r="K115" s="334">
        <f t="shared" si="98"/>
        <v>0</v>
      </c>
      <c r="L115" s="334">
        <f t="shared" si="98"/>
        <v>0</v>
      </c>
    </row>
    <row r="116" spans="1:12" ht="14.25" hidden="1" customHeight="1">
      <c r="A116" s="260" t="s">
        <v>154</v>
      </c>
      <c r="B116" s="98" t="s">
        <v>153</v>
      </c>
      <c r="C116" s="259"/>
      <c r="D116" s="206">
        <f t="shared" ref="D116:L116" si="99">D117</f>
        <v>0</v>
      </c>
      <c r="E116" s="206">
        <f t="shared" si="99"/>
        <v>0</v>
      </c>
      <c r="F116" s="206">
        <f t="shared" si="99"/>
        <v>0</v>
      </c>
      <c r="G116" s="206">
        <f t="shared" si="99"/>
        <v>0</v>
      </c>
      <c r="H116" s="344">
        <f t="shared" si="99"/>
        <v>0</v>
      </c>
      <c r="I116" s="206">
        <f t="shared" si="99"/>
        <v>0</v>
      </c>
      <c r="J116" s="206">
        <f t="shared" si="99"/>
        <v>0</v>
      </c>
      <c r="K116" s="206">
        <f t="shared" si="99"/>
        <v>0</v>
      </c>
      <c r="L116" s="258">
        <f t="shared" si="99"/>
        <v>0</v>
      </c>
    </row>
    <row r="117" spans="1:12" ht="41.25" hidden="1" customHeight="1">
      <c r="A117" s="257" t="s">
        <v>439</v>
      </c>
      <c r="B117" s="143" t="s">
        <v>151</v>
      </c>
      <c r="C117" s="154"/>
      <c r="D117" s="256">
        <f t="shared" ref="D117:L117" si="100">D118+D119+D120+D121+D122+D123+D125+D124</f>
        <v>0</v>
      </c>
      <c r="E117" s="256">
        <f t="shared" si="100"/>
        <v>0</v>
      </c>
      <c r="F117" s="256">
        <f t="shared" si="100"/>
        <v>0</v>
      </c>
      <c r="G117" s="256">
        <f t="shared" si="100"/>
        <v>0</v>
      </c>
      <c r="H117" s="340">
        <f t="shared" si="100"/>
        <v>0</v>
      </c>
      <c r="I117" s="256">
        <f t="shared" si="100"/>
        <v>0</v>
      </c>
      <c r="J117" s="256">
        <f t="shared" si="100"/>
        <v>0</v>
      </c>
      <c r="K117" s="256">
        <f t="shared" si="100"/>
        <v>0</v>
      </c>
      <c r="L117" s="256">
        <f t="shared" si="100"/>
        <v>0</v>
      </c>
    </row>
    <row r="118" spans="1:12" ht="39" hidden="1" customHeight="1">
      <c r="A118" s="20" t="s">
        <v>254</v>
      </c>
      <c r="B118" s="67" t="s">
        <v>253</v>
      </c>
      <c r="C118" s="166"/>
      <c r="D118" s="18">
        <f t="shared" ref="D118:E121" si="101">D342</f>
        <v>0</v>
      </c>
      <c r="E118" s="18">
        <f t="shared" si="101"/>
        <v>0</v>
      </c>
      <c r="F118" s="51">
        <f t="shared" ref="F118:F123" si="102">H118+I118</f>
        <v>0</v>
      </c>
      <c r="G118" s="51">
        <f t="shared" ref="G118:H121" si="103">G342</f>
        <v>0</v>
      </c>
      <c r="H118" s="340">
        <f t="shared" si="103"/>
        <v>0</v>
      </c>
      <c r="I118" s="51">
        <f t="shared" ref="I118:I123" si="104">J118</f>
        <v>0</v>
      </c>
      <c r="J118" s="51">
        <f t="shared" ref="J118:K121" si="105">J342</f>
        <v>0</v>
      </c>
      <c r="K118" s="18">
        <f t="shared" si="105"/>
        <v>0</v>
      </c>
      <c r="L118" s="56">
        <f t="shared" ref="L118:L123" si="106">F118-J118-K118</f>
        <v>0</v>
      </c>
    </row>
    <row r="119" spans="1:12" ht="27" hidden="1" customHeight="1">
      <c r="A119" s="20" t="s">
        <v>438</v>
      </c>
      <c r="B119" s="67" t="s">
        <v>251</v>
      </c>
      <c r="C119" s="166"/>
      <c r="D119" s="18">
        <f t="shared" si="101"/>
        <v>0</v>
      </c>
      <c r="E119" s="18">
        <f t="shared" si="101"/>
        <v>0</v>
      </c>
      <c r="F119" s="51">
        <f t="shared" si="102"/>
        <v>0</v>
      </c>
      <c r="G119" s="51">
        <f t="shared" si="103"/>
        <v>0</v>
      </c>
      <c r="H119" s="340">
        <f t="shared" si="103"/>
        <v>0</v>
      </c>
      <c r="I119" s="51">
        <f t="shared" si="104"/>
        <v>0</v>
      </c>
      <c r="J119" s="51">
        <f t="shared" si="105"/>
        <v>0</v>
      </c>
      <c r="K119" s="18">
        <f t="shared" si="105"/>
        <v>0</v>
      </c>
      <c r="L119" s="56">
        <f t="shared" si="106"/>
        <v>0</v>
      </c>
    </row>
    <row r="120" spans="1:12" ht="15.75" hidden="1" customHeight="1">
      <c r="A120" s="20" t="s">
        <v>250</v>
      </c>
      <c r="B120" s="69" t="s">
        <v>249</v>
      </c>
      <c r="C120" s="19"/>
      <c r="D120" s="18">
        <f t="shared" si="101"/>
        <v>0</v>
      </c>
      <c r="E120" s="18">
        <f t="shared" si="101"/>
        <v>0</v>
      </c>
      <c r="F120" s="51">
        <f t="shared" si="102"/>
        <v>0</v>
      </c>
      <c r="G120" s="51">
        <f t="shared" si="103"/>
        <v>0</v>
      </c>
      <c r="H120" s="340">
        <f t="shared" si="103"/>
        <v>0</v>
      </c>
      <c r="I120" s="51">
        <f t="shared" si="104"/>
        <v>0</v>
      </c>
      <c r="J120" s="51">
        <f t="shared" si="105"/>
        <v>0</v>
      </c>
      <c r="K120" s="18">
        <f t="shared" si="105"/>
        <v>0</v>
      </c>
      <c r="L120" s="56">
        <f t="shared" si="106"/>
        <v>0</v>
      </c>
    </row>
    <row r="121" spans="1:12" ht="39" hidden="1" customHeight="1">
      <c r="A121" s="20" t="s">
        <v>248</v>
      </c>
      <c r="B121" s="69" t="s">
        <v>247</v>
      </c>
      <c r="C121" s="19"/>
      <c r="D121" s="18">
        <f t="shared" si="101"/>
        <v>0</v>
      </c>
      <c r="E121" s="18">
        <f t="shared" si="101"/>
        <v>0</v>
      </c>
      <c r="F121" s="51">
        <f t="shared" si="102"/>
        <v>0</v>
      </c>
      <c r="G121" s="51">
        <f t="shared" si="103"/>
        <v>0</v>
      </c>
      <c r="H121" s="340">
        <f t="shared" si="103"/>
        <v>0</v>
      </c>
      <c r="I121" s="51">
        <f t="shared" si="104"/>
        <v>0</v>
      </c>
      <c r="J121" s="51">
        <f t="shared" si="105"/>
        <v>0</v>
      </c>
      <c r="K121" s="18">
        <f t="shared" si="105"/>
        <v>0</v>
      </c>
      <c r="L121" s="56">
        <f t="shared" si="106"/>
        <v>0</v>
      </c>
    </row>
    <row r="122" spans="1:12" ht="30" hidden="1" customHeight="1">
      <c r="A122" s="20" t="s">
        <v>150</v>
      </c>
      <c r="B122" s="58" t="s">
        <v>149</v>
      </c>
      <c r="C122" s="19"/>
      <c r="D122" s="18">
        <f t="shared" ref="D122:E124" si="107">D397</f>
        <v>0</v>
      </c>
      <c r="E122" s="18">
        <f t="shared" si="107"/>
        <v>0</v>
      </c>
      <c r="F122" s="51">
        <f t="shared" si="102"/>
        <v>0</v>
      </c>
      <c r="G122" s="51">
        <f t="shared" ref="G122:H124" si="108">G397</f>
        <v>0</v>
      </c>
      <c r="H122" s="340">
        <f t="shared" si="108"/>
        <v>0</v>
      </c>
      <c r="I122" s="51">
        <f t="shared" si="104"/>
        <v>0</v>
      </c>
      <c r="J122" s="51">
        <f t="shared" ref="J122:K124" si="109">J397</f>
        <v>0</v>
      </c>
      <c r="K122" s="18">
        <f t="shared" si="109"/>
        <v>0</v>
      </c>
      <c r="L122" s="56">
        <f t="shared" si="106"/>
        <v>0</v>
      </c>
    </row>
    <row r="123" spans="1:12" ht="30" hidden="1" customHeight="1">
      <c r="A123" s="20" t="s">
        <v>148</v>
      </c>
      <c r="B123" s="58" t="s">
        <v>147</v>
      </c>
      <c r="C123" s="19"/>
      <c r="D123" s="18">
        <f t="shared" si="107"/>
        <v>0</v>
      </c>
      <c r="E123" s="18">
        <f t="shared" si="107"/>
        <v>0</v>
      </c>
      <c r="F123" s="51">
        <f t="shared" si="102"/>
        <v>0</v>
      </c>
      <c r="G123" s="51">
        <f t="shared" si="108"/>
        <v>0</v>
      </c>
      <c r="H123" s="340">
        <f t="shared" si="108"/>
        <v>0</v>
      </c>
      <c r="I123" s="51">
        <f t="shared" si="104"/>
        <v>0</v>
      </c>
      <c r="J123" s="51">
        <f t="shared" si="109"/>
        <v>0</v>
      </c>
      <c r="K123" s="18">
        <f t="shared" si="109"/>
        <v>0</v>
      </c>
      <c r="L123" s="56">
        <f t="shared" si="106"/>
        <v>0</v>
      </c>
    </row>
    <row r="124" spans="1:12" ht="30" hidden="1" customHeight="1">
      <c r="A124" s="20" t="s">
        <v>146</v>
      </c>
      <c r="B124" s="58" t="s">
        <v>145</v>
      </c>
      <c r="C124" s="19"/>
      <c r="D124" s="18">
        <f t="shared" si="107"/>
        <v>0</v>
      </c>
      <c r="E124" s="18">
        <f t="shared" si="107"/>
        <v>0</v>
      </c>
      <c r="F124" s="51">
        <f>F399</f>
        <v>0</v>
      </c>
      <c r="G124" s="51">
        <f t="shared" si="108"/>
        <v>0</v>
      </c>
      <c r="H124" s="340">
        <f t="shared" si="108"/>
        <v>0</v>
      </c>
      <c r="I124" s="51">
        <f>I399</f>
        <v>0</v>
      </c>
      <c r="J124" s="51">
        <f t="shared" si="109"/>
        <v>0</v>
      </c>
      <c r="K124" s="18">
        <f t="shared" si="109"/>
        <v>0</v>
      </c>
      <c r="L124" s="18">
        <f>L399</f>
        <v>0</v>
      </c>
    </row>
    <row r="125" spans="1:12" ht="15.75" hidden="1" customHeight="1">
      <c r="A125" s="20" t="s">
        <v>246</v>
      </c>
      <c r="B125" s="69" t="s">
        <v>245</v>
      </c>
      <c r="C125" s="19"/>
      <c r="D125" s="18">
        <f>D346</f>
        <v>0</v>
      </c>
      <c r="E125" s="18">
        <f>E346</f>
        <v>0</v>
      </c>
      <c r="F125" s="51">
        <f>H125+I125</f>
        <v>0</v>
      </c>
      <c r="G125" s="51">
        <f>G346</f>
        <v>0</v>
      </c>
      <c r="H125" s="340">
        <f>H346</f>
        <v>0</v>
      </c>
      <c r="I125" s="51">
        <f>J125</f>
        <v>0</v>
      </c>
      <c r="J125" s="51">
        <f>J346</f>
        <v>0</v>
      </c>
      <c r="K125" s="18">
        <f>K346</f>
        <v>0</v>
      </c>
      <c r="L125" s="56">
        <f>F125-J125-K125</f>
        <v>0</v>
      </c>
    </row>
    <row r="126" spans="1:12" ht="16.5" customHeight="1">
      <c r="A126" s="31" t="s">
        <v>437</v>
      </c>
      <c r="B126" s="432" t="s">
        <v>143</v>
      </c>
      <c r="C126" s="432"/>
      <c r="D126" s="255">
        <f t="shared" ref="D126:L126" si="110">D127</f>
        <v>38380500</v>
      </c>
      <c r="E126" s="255">
        <f t="shared" si="110"/>
        <v>25498202</v>
      </c>
      <c r="F126" s="255">
        <f t="shared" si="110"/>
        <v>13129295</v>
      </c>
      <c r="G126" s="255">
        <f t="shared" si="110"/>
        <v>0</v>
      </c>
      <c r="H126" s="348">
        <f t="shared" si="110"/>
        <v>0</v>
      </c>
      <c r="I126" s="255">
        <f t="shared" si="110"/>
        <v>13129295</v>
      </c>
      <c r="J126" s="255">
        <f t="shared" si="110"/>
        <v>13129295</v>
      </c>
      <c r="K126" s="255">
        <f t="shared" si="110"/>
        <v>0</v>
      </c>
      <c r="L126" s="254">
        <f t="shared" si="110"/>
        <v>0</v>
      </c>
    </row>
    <row r="127" spans="1:12" ht="31.5" customHeight="1">
      <c r="A127" s="31" t="s">
        <v>244</v>
      </c>
      <c r="B127" s="453" t="s">
        <v>141</v>
      </c>
      <c r="C127" s="453"/>
      <c r="D127" s="233">
        <f t="shared" ref="D127:L127" si="111">D128+D172</f>
        <v>38380500</v>
      </c>
      <c r="E127" s="233">
        <f t="shared" si="111"/>
        <v>25498202</v>
      </c>
      <c r="F127" s="233">
        <f t="shared" si="111"/>
        <v>13129295</v>
      </c>
      <c r="G127" s="233">
        <f t="shared" si="111"/>
        <v>0</v>
      </c>
      <c r="H127" s="344">
        <f t="shared" si="111"/>
        <v>0</v>
      </c>
      <c r="I127" s="233">
        <f t="shared" si="111"/>
        <v>13129295</v>
      </c>
      <c r="J127" s="233">
        <f t="shared" si="111"/>
        <v>13129295</v>
      </c>
      <c r="K127" s="233">
        <f t="shared" si="111"/>
        <v>0</v>
      </c>
      <c r="L127" s="253">
        <f t="shared" si="111"/>
        <v>0</v>
      </c>
    </row>
    <row r="128" spans="1:12" ht="50.1" customHeight="1">
      <c r="A128" s="252" t="s">
        <v>436</v>
      </c>
      <c r="B128" s="251" t="s">
        <v>139</v>
      </c>
      <c r="C128" s="250"/>
      <c r="D128" s="249">
        <f t="shared" ref="D128:L128" si="112">D129+D130+D131+D132+D133+D134+D135+D139+D140+D141+D142+D143+D144+D148+D149+D153+D154+D155+D156+D157+D158+D159+D160+D161+D162+D163+D164+D165+D166+D167++D168+D169+D170+D171</f>
        <v>38380500</v>
      </c>
      <c r="E128" s="249">
        <f t="shared" si="112"/>
        <v>25431766</v>
      </c>
      <c r="F128" s="249">
        <f t="shared" si="112"/>
        <v>13063418</v>
      </c>
      <c r="G128" s="249">
        <f t="shared" si="112"/>
        <v>0</v>
      </c>
      <c r="H128" s="344">
        <f t="shared" si="112"/>
        <v>0</v>
      </c>
      <c r="I128" s="249">
        <f t="shared" si="112"/>
        <v>13063418</v>
      </c>
      <c r="J128" s="249">
        <f t="shared" si="112"/>
        <v>13063418</v>
      </c>
      <c r="K128" s="249">
        <f t="shared" si="112"/>
        <v>0</v>
      </c>
      <c r="L128" s="249">
        <f t="shared" si="112"/>
        <v>0</v>
      </c>
    </row>
    <row r="129" spans="1:12" ht="24" hidden="1" customHeight="1">
      <c r="A129" s="20" t="s">
        <v>138</v>
      </c>
      <c r="B129" s="69" t="s">
        <v>137</v>
      </c>
      <c r="C129" s="19"/>
      <c r="D129" s="227">
        <f t="shared" ref="D129:L129" si="113">D403</f>
        <v>0</v>
      </c>
      <c r="E129" s="227">
        <f t="shared" si="113"/>
        <v>0</v>
      </c>
      <c r="F129" s="227">
        <f t="shared" si="113"/>
        <v>0</v>
      </c>
      <c r="G129" s="227">
        <f t="shared" si="113"/>
        <v>0</v>
      </c>
      <c r="H129" s="344">
        <f t="shared" si="113"/>
        <v>0</v>
      </c>
      <c r="I129" s="227">
        <f t="shared" si="113"/>
        <v>0</v>
      </c>
      <c r="J129" s="227">
        <f t="shared" si="113"/>
        <v>0</v>
      </c>
      <c r="K129" s="227">
        <f t="shared" si="113"/>
        <v>0</v>
      </c>
      <c r="L129" s="227">
        <f t="shared" si="113"/>
        <v>0</v>
      </c>
    </row>
    <row r="130" spans="1:12" ht="18.75" hidden="1" customHeight="1">
      <c r="A130" s="20" t="s">
        <v>136</v>
      </c>
      <c r="B130" s="19" t="s">
        <v>135</v>
      </c>
      <c r="C130" s="19"/>
      <c r="D130" s="227">
        <f t="shared" ref="D130:L130" si="114">D404</f>
        <v>0</v>
      </c>
      <c r="E130" s="227">
        <f t="shared" si="114"/>
        <v>0</v>
      </c>
      <c r="F130" s="227">
        <f t="shared" si="114"/>
        <v>0</v>
      </c>
      <c r="G130" s="227">
        <f t="shared" si="114"/>
        <v>0</v>
      </c>
      <c r="H130" s="344">
        <f t="shared" si="114"/>
        <v>0</v>
      </c>
      <c r="I130" s="227">
        <f t="shared" si="114"/>
        <v>0</v>
      </c>
      <c r="J130" s="227">
        <f t="shared" si="114"/>
        <v>0</v>
      </c>
      <c r="K130" s="227">
        <f t="shared" si="114"/>
        <v>0</v>
      </c>
      <c r="L130" s="227">
        <f t="shared" si="114"/>
        <v>0</v>
      </c>
    </row>
    <row r="131" spans="1:12" ht="15.75" hidden="1" customHeight="1">
      <c r="A131" s="20" t="s">
        <v>134</v>
      </c>
      <c r="B131" s="19" t="s">
        <v>133</v>
      </c>
      <c r="C131" s="19"/>
      <c r="D131" s="227">
        <f t="shared" ref="D131:L131" si="115">D405</f>
        <v>0</v>
      </c>
      <c r="E131" s="227">
        <f t="shared" si="115"/>
        <v>0</v>
      </c>
      <c r="F131" s="227">
        <f t="shared" si="115"/>
        <v>0</v>
      </c>
      <c r="G131" s="227">
        <f t="shared" si="115"/>
        <v>0</v>
      </c>
      <c r="H131" s="344">
        <f t="shared" si="115"/>
        <v>0</v>
      </c>
      <c r="I131" s="227">
        <f t="shared" si="115"/>
        <v>0</v>
      </c>
      <c r="J131" s="227">
        <f t="shared" si="115"/>
        <v>0</v>
      </c>
      <c r="K131" s="227">
        <f t="shared" si="115"/>
        <v>0</v>
      </c>
      <c r="L131" s="227">
        <f t="shared" si="115"/>
        <v>0</v>
      </c>
    </row>
    <row r="132" spans="1:12" ht="17.25" hidden="1" customHeight="1">
      <c r="A132" s="20" t="s">
        <v>132</v>
      </c>
      <c r="B132" s="454" t="s">
        <v>131</v>
      </c>
      <c r="C132" s="455"/>
      <c r="D132" s="227">
        <f t="shared" ref="D132:L132" si="116">D406</f>
        <v>0</v>
      </c>
      <c r="E132" s="227">
        <f t="shared" si="116"/>
        <v>0</v>
      </c>
      <c r="F132" s="227">
        <f t="shared" si="116"/>
        <v>24526</v>
      </c>
      <c r="G132" s="227">
        <f t="shared" si="116"/>
        <v>0</v>
      </c>
      <c r="H132" s="344">
        <f t="shared" si="116"/>
        <v>0</v>
      </c>
      <c r="I132" s="227">
        <f t="shared" si="116"/>
        <v>24526</v>
      </c>
      <c r="J132" s="227">
        <f t="shared" si="116"/>
        <v>24526</v>
      </c>
      <c r="K132" s="227">
        <f t="shared" si="116"/>
        <v>0</v>
      </c>
      <c r="L132" s="227">
        <f t="shared" si="116"/>
        <v>0</v>
      </c>
    </row>
    <row r="133" spans="1:12" ht="26.25" hidden="1" customHeight="1">
      <c r="A133" s="20" t="s">
        <v>130</v>
      </c>
      <c r="B133" s="19" t="s">
        <v>129</v>
      </c>
      <c r="C133" s="19"/>
      <c r="D133" s="227">
        <f t="shared" ref="D133:L133" si="117">D407</f>
        <v>0</v>
      </c>
      <c r="E133" s="227">
        <f t="shared" si="117"/>
        <v>0</v>
      </c>
      <c r="F133" s="227">
        <f t="shared" si="117"/>
        <v>0</v>
      </c>
      <c r="G133" s="227">
        <f t="shared" si="117"/>
        <v>0</v>
      </c>
      <c r="H133" s="344">
        <f t="shared" si="117"/>
        <v>0</v>
      </c>
      <c r="I133" s="227">
        <f t="shared" si="117"/>
        <v>0</v>
      </c>
      <c r="J133" s="227">
        <f t="shared" si="117"/>
        <v>0</v>
      </c>
      <c r="K133" s="227">
        <f t="shared" si="117"/>
        <v>0</v>
      </c>
      <c r="L133" s="227">
        <f t="shared" si="117"/>
        <v>0</v>
      </c>
    </row>
    <row r="134" spans="1:12" ht="24.75" hidden="1" customHeight="1">
      <c r="A134" s="20" t="s">
        <v>128</v>
      </c>
      <c r="B134" s="19" t="s">
        <v>127</v>
      </c>
      <c r="C134" s="19"/>
      <c r="D134" s="227">
        <f t="shared" ref="D134:L134" si="118">D408</f>
        <v>0</v>
      </c>
      <c r="E134" s="227">
        <f t="shared" si="118"/>
        <v>0</v>
      </c>
      <c r="F134" s="227">
        <f t="shared" si="118"/>
        <v>0</v>
      </c>
      <c r="G134" s="227">
        <f t="shared" si="118"/>
        <v>0</v>
      </c>
      <c r="H134" s="344">
        <f t="shared" si="118"/>
        <v>0</v>
      </c>
      <c r="I134" s="227">
        <f t="shared" si="118"/>
        <v>0</v>
      </c>
      <c r="J134" s="227">
        <f t="shared" si="118"/>
        <v>0</v>
      </c>
      <c r="K134" s="227">
        <f t="shared" si="118"/>
        <v>0</v>
      </c>
      <c r="L134" s="227">
        <f t="shared" si="118"/>
        <v>0</v>
      </c>
    </row>
    <row r="135" spans="1:12" ht="40.5" hidden="1" customHeight="1">
      <c r="A135" s="248" t="s">
        <v>435</v>
      </c>
      <c r="B135" s="247" t="s">
        <v>125</v>
      </c>
      <c r="C135" s="246"/>
      <c r="D135" s="245">
        <f t="shared" ref="D135:L135" si="119">D136+D137+D138</f>
        <v>0</v>
      </c>
      <c r="E135" s="245">
        <f t="shared" si="119"/>
        <v>0</v>
      </c>
      <c r="F135" s="245">
        <f t="shared" si="119"/>
        <v>0</v>
      </c>
      <c r="G135" s="245">
        <f t="shared" si="119"/>
        <v>0</v>
      </c>
      <c r="H135" s="349">
        <f t="shared" si="119"/>
        <v>0</v>
      </c>
      <c r="I135" s="245">
        <f t="shared" si="119"/>
        <v>0</v>
      </c>
      <c r="J135" s="245">
        <f t="shared" si="119"/>
        <v>0</v>
      </c>
      <c r="K135" s="245">
        <f t="shared" si="119"/>
        <v>0</v>
      </c>
      <c r="L135" s="244">
        <f t="shared" si="119"/>
        <v>0</v>
      </c>
    </row>
    <row r="136" spans="1:12" ht="38.25" hidden="1" customHeight="1">
      <c r="A136" s="20" t="s">
        <v>124</v>
      </c>
      <c r="B136" s="58" t="s">
        <v>123</v>
      </c>
      <c r="C136" s="58"/>
      <c r="D136" s="227">
        <f t="shared" ref="D136:L136" si="120">D410</f>
        <v>0</v>
      </c>
      <c r="E136" s="227">
        <f t="shared" si="120"/>
        <v>0</v>
      </c>
      <c r="F136" s="227">
        <f t="shared" si="120"/>
        <v>0</v>
      </c>
      <c r="G136" s="227">
        <f t="shared" si="120"/>
        <v>0</v>
      </c>
      <c r="H136" s="344">
        <f t="shared" si="120"/>
        <v>0</v>
      </c>
      <c r="I136" s="227">
        <f t="shared" si="120"/>
        <v>0</v>
      </c>
      <c r="J136" s="227">
        <f t="shared" si="120"/>
        <v>0</v>
      </c>
      <c r="K136" s="227">
        <f t="shared" si="120"/>
        <v>0</v>
      </c>
      <c r="L136" s="227">
        <f t="shared" si="120"/>
        <v>0</v>
      </c>
    </row>
    <row r="137" spans="1:12" ht="27" hidden="1" customHeight="1">
      <c r="A137" s="20" t="s">
        <v>122</v>
      </c>
      <c r="B137" s="58" t="s">
        <v>121</v>
      </c>
      <c r="C137" s="58"/>
      <c r="D137" s="227">
        <f t="shared" ref="D137:L137" si="121">D411</f>
        <v>0</v>
      </c>
      <c r="E137" s="227">
        <f t="shared" si="121"/>
        <v>0</v>
      </c>
      <c r="F137" s="227">
        <f t="shared" si="121"/>
        <v>0</v>
      </c>
      <c r="G137" s="227">
        <f t="shared" si="121"/>
        <v>0</v>
      </c>
      <c r="H137" s="344">
        <f t="shared" si="121"/>
        <v>0</v>
      </c>
      <c r="I137" s="227">
        <f t="shared" si="121"/>
        <v>0</v>
      </c>
      <c r="J137" s="227">
        <f t="shared" si="121"/>
        <v>0</v>
      </c>
      <c r="K137" s="227">
        <f t="shared" si="121"/>
        <v>0</v>
      </c>
      <c r="L137" s="227">
        <f t="shared" si="121"/>
        <v>0</v>
      </c>
    </row>
    <row r="138" spans="1:12" ht="27" hidden="1" customHeight="1">
      <c r="A138" s="20" t="s">
        <v>120</v>
      </c>
      <c r="B138" s="58" t="s">
        <v>119</v>
      </c>
      <c r="C138" s="58"/>
      <c r="D138" s="227">
        <f t="shared" ref="D138:L138" si="122">D412</f>
        <v>0</v>
      </c>
      <c r="E138" s="227">
        <f t="shared" si="122"/>
        <v>0</v>
      </c>
      <c r="F138" s="227">
        <f t="shared" si="122"/>
        <v>0</v>
      </c>
      <c r="G138" s="227">
        <f t="shared" si="122"/>
        <v>0</v>
      </c>
      <c r="H138" s="344">
        <f t="shared" si="122"/>
        <v>0</v>
      </c>
      <c r="I138" s="227">
        <f t="shared" si="122"/>
        <v>0</v>
      </c>
      <c r="J138" s="227">
        <f t="shared" si="122"/>
        <v>0</v>
      </c>
      <c r="K138" s="227">
        <f t="shared" si="122"/>
        <v>0</v>
      </c>
      <c r="L138" s="227">
        <f t="shared" si="122"/>
        <v>0</v>
      </c>
    </row>
    <row r="139" spans="1:12" ht="30" hidden="1" customHeight="1">
      <c r="A139" s="20" t="s">
        <v>118</v>
      </c>
      <c r="B139" s="67" t="s">
        <v>117</v>
      </c>
      <c r="C139" s="58"/>
      <c r="D139" s="227">
        <f t="shared" ref="D139:L139" si="123">D413</f>
        <v>0</v>
      </c>
      <c r="E139" s="227">
        <f t="shared" si="123"/>
        <v>0</v>
      </c>
      <c r="F139" s="227">
        <f t="shared" si="123"/>
        <v>0</v>
      </c>
      <c r="G139" s="227">
        <f t="shared" si="123"/>
        <v>0</v>
      </c>
      <c r="H139" s="344">
        <f t="shared" si="123"/>
        <v>0</v>
      </c>
      <c r="I139" s="227">
        <f t="shared" si="123"/>
        <v>0</v>
      </c>
      <c r="J139" s="227">
        <f t="shared" si="123"/>
        <v>0</v>
      </c>
      <c r="K139" s="227">
        <f t="shared" si="123"/>
        <v>0</v>
      </c>
      <c r="L139" s="227">
        <f t="shared" si="123"/>
        <v>0</v>
      </c>
    </row>
    <row r="140" spans="1:12" ht="18.75" hidden="1" customHeight="1">
      <c r="A140" s="66" t="s">
        <v>116</v>
      </c>
      <c r="B140" s="58" t="s">
        <v>115</v>
      </c>
      <c r="C140" s="58"/>
      <c r="D140" s="227">
        <f t="shared" ref="D140:L140" si="124">D414</f>
        <v>0</v>
      </c>
      <c r="E140" s="227">
        <f t="shared" si="124"/>
        <v>0</v>
      </c>
      <c r="F140" s="227">
        <f t="shared" si="124"/>
        <v>0</v>
      </c>
      <c r="G140" s="227">
        <f t="shared" si="124"/>
        <v>0</v>
      </c>
      <c r="H140" s="344">
        <f t="shared" si="124"/>
        <v>0</v>
      </c>
      <c r="I140" s="227">
        <f t="shared" si="124"/>
        <v>0</v>
      </c>
      <c r="J140" s="227">
        <f t="shared" si="124"/>
        <v>0</v>
      </c>
      <c r="K140" s="227">
        <f t="shared" si="124"/>
        <v>0</v>
      </c>
      <c r="L140" s="227">
        <f t="shared" si="124"/>
        <v>0</v>
      </c>
    </row>
    <row r="141" spans="1:12" ht="26.25" hidden="1" customHeight="1">
      <c r="A141" s="20" t="s">
        <v>114</v>
      </c>
      <c r="B141" s="58" t="s">
        <v>113</v>
      </c>
      <c r="C141" s="58"/>
      <c r="D141" s="227">
        <f t="shared" ref="D141:L141" si="125">D415</f>
        <v>0</v>
      </c>
      <c r="E141" s="227">
        <f t="shared" si="125"/>
        <v>0</v>
      </c>
      <c r="F141" s="227">
        <f t="shared" si="125"/>
        <v>0</v>
      </c>
      <c r="G141" s="227">
        <f t="shared" si="125"/>
        <v>0</v>
      </c>
      <c r="H141" s="344">
        <f t="shared" si="125"/>
        <v>0</v>
      </c>
      <c r="I141" s="227">
        <f t="shared" si="125"/>
        <v>0</v>
      </c>
      <c r="J141" s="227">
        <f t="shared" si="125"/>
        <v>0</v>
      </c>
      <c r="K141" s="227">
        <f t="shared" si="125"/>
        <v>0</v>
      </c>
      <c r="L141" s="227">
        <f t="shared" si="125"/>
        <v>0</v>
      </c>
    </row>
    <row r="142" spans="1:12" ht="27.75" hidden="1" customHeight="1">
      <c r="A142" s="20" t="s">
        <v>112</v>
      </c>
      <c r="B142" s="58" t="s">
        <v>111</v>
      </c>
      <c r="C142" s="58"/>
      <c r="D142" s="227">
        <f t="shared" ref="D142:L142" si="126">D416</f>
        <v>0</v>
      </c>
      <c r="E142" s="227">
        <f t="shared" si="126"/>
        <v>0</v>
      </c>
      <c r="F142" s="227">
        <f t="shared" si="126"/>
        <v>0</v>
      </c>
      <c r="G142" s="227">
        <f t="shared" si="126"/>
        <v>0</v>
      </c>
      <c r="H142" s="344">
        <f t="shared" si="126"/>
        <v>0</v>
      </c>
      <c r="I142" s="227">
        <f t="shared" si="126"/>
        <v>0</v>
      </c>
      <c r="J142" s="227">
        <f t="shared" si="126"/>
        <v>0</v>
      </c>
      <c r="K142" s="227">
        <f t="shared" si="126"/>
        <v>0</v>
      </c>
      <c r="L142" s="227">
        <f t="shared" si="126"/>
        <v>0</v>
      </c>
    </row>
    <row r="143" spans="1:12" ht="18.75" hidden="1" customHeight="1">
      <c r="A143" s="20" t="s">
        <v>110</v>
      </c>
      <c r="B143" s="58" t="s">
        <v>109</v>
      </c>
      <c r="C143" s="58"/>
      <c r="D143" s="227">
        <f t="shared" ref="D143:L143" si="127">D417</f>
        <v>0</v>
      </c>
      <c r="E143" s="227">
        <f t="shared" si="127"/>
        <v>0</v>
      </c>
      <c r="F143" s="227">
        <f t="shared" si="127"/>
        <v>0</v>
      </c>
      <c r="G143" s="227">
        <f t="shared" si="127"/>
        <v>0</v>
      </c>
      <c r="H143" s="344">
        <f t="shared" si="127"/>
        <v>0</v>
      </c>
      <c r="I143" s="227">
        <f t="shared" si="127"/>
        <v>0</v>
      </c>
      <c r="J143" s="227">
        <f t="shared" si="127"/>
        <v>0</v>
      </c>
      <c r="K143" s="227">
        <f t="shared" si="127"/>
        <v>0</v>
      </c>
      <c r="L143" s="227">
        <f t="shared" si="127"/>
        <v>0</v>
      </c>
    </row>
    <row r="144" spans="1:12" ht="39.75" hidden="1" customHeight="1">
      <c r="A144" s="243" t="s">
        <v>108</v>
      </c>
      <c r="B144" s="242" t="s">
        <v>107</v>
      </c>
      <c r="C144" s="242"/>
      <c r="D144" s="241">
        <f t="shared" ref="D144:L144" si="128">D145+D146+D147</f>
        <v>0</v>
      </c>
      <c r="E144" s="241">
        <f t="shared" si="128"/>
        <v>0</v>
      </c>
      <c r="F144" s="241">
        <f t="shared" si="128"/>
        <v>0</v>
      </c>
      <c r="G144" s="241">
        <f t="shared" si="128"/>
        <v>0</v>
      </c>
      <c r="H144" s="349">
        <f t="shared" si="128"/>
        <v>0</v>
      </c>
      <c r="I144" s="241">
        <f t="shared" si="128"/>
        <v>0</v>
      </c>
      <c r="J144" s="241">
        <f t="shared" si="128"/>
        <v>0</v>
      </c>
      <c r="K144" s="241">
        <f t="shared" si="128"/>
        <v>0</v>
      </c>
      <c r="L144" s="240">
        <f t="shared" si="128"/>
        <v>0</v>
      </c>
    </row>
    <row r="145" spans="1:12" ht="41.25" hidden="1" customHeight="1">
      <c r="A145" s="20" t="s">
        <v>106</v>
      </c>
      <c r="B145" s="58" t="s">
        <v>105</v>
      </c>
      <c r="C145" s="58"/>
      <c r="D145" s="227">
        <f t="shared" ref="D145:L145" si="129">D419</f>
        <v>0</v>
      </c>
      <c r="E145" s="227">
        <f t="shared" si="129"/>
        <v>0</v>
      </c>
      <c r="F145" s="227">
        <f t="shared" si="129"/>
        <v>0</v>
      </c>
      <c r="G145" s="227">
        <f t="shared" si="129"/>
        <v>0</v>
      </c>
      <c r="H145" s="344">
        <f t="shared" si="129"/>
        <v>0</v>
      </c>
      <c r="I145" s="227">
        <f t="shared" si="129"/>
        <v>0</v>
      </c>
      <c r="J145" s="227">
        <f t="shared" si="129"/>
        <v>0</v>
      </c>
      <c r="K145" s="227">
        <f t="shared" si="129"/>
        <v>0</v>
      </c>
      <c r="L145" s="227">
        <f t="shared" si="129"/>
        <v>0</v>
      </c>
    </row>
    <row r="146" spans="1:12" ht="26.25" hidden="1" customHeight="1">
      <c r="A146" s="20" t="s">
        <v>104</v>
      </c>
      <c r="B146" s="58" t="s">
        <v>103</v>
      </c>
      <c r="C146" s="58"/>
      <c r="D146" s="227">
        <f t="shared" ref="D146:L146" si="130">D420</f>
        <v>0</v>
      </c>
      <c r="E146" s="227">
        <f t="shared" si="130"/>
        <v>0</v>
      </c>
      <c r="F146" s="227">
        <f t="shared" si="130"/>
        <v>0</v>
      </c>
      <c r="G146" s="227">
        <f t="shared" si="130"/>
        <v>0</v>
      </c>
      <c r="H146" s="344">
        <f t="shared" si="130"/>
        <v>0</v>
      </c>
      <c r="I146" s="227">
        <f t="shared" si="130"/>
        <v>0</v>
      </c>
      <c r="J146" s="227">
        <f t="shared" si="130"/>
        <v>0</v>
      </c>
      <c r="K146" s="227">
        <f t="shared" si="130"/>
        <v>0</v>
      </c>
      <c r="L146" s="227">
        <f t="shared" si="130"/>
        <v>0</v>
      </c>
    </row>
    <row r="147" spans="1:12" ht="26.25" hidden="1" customHeight="1">
      <c r="A147" s="20" t="s">
        <v>102</v>
      </c>
      <c r="B147" s="58" t="s">
        <v>101</v>
      </c>
      <c r="C147" s="58"/>
      <c r="D147" s="227">
        <f t="shared" ref="D147:L147" si="131">D421</f>
        <v>0</v>
      </c>
      <c r="E147" s="227">
        <f t="shared" si="131"/>
        <v>0</v>
      </c>
      <c r="F147" s="227">
        <f t="shared" si="131"/>
        <v>0</v>
      </c>
      <c r="G147" s="227">
        <f t="shared" si="131"/>
        <v>0</v>
      </c>
      <c r="H147" s="344">
        <f t="shared" si="131"/>
        <v>0</v>
      </c>
      <c r="I147" s="227">
        <f t="shared" si="131"/>
        <v>0</v>
      </c>
      <c r="J147" s="227">
        <f t="shared" si="131"/>
        <v>0</v>
      </c>
      <c r="K147" s="227">
        <f t="shared" si="131"/>
        <v>0</v>
      </c>
      <c r="L147" s="227">
        <f t="shared" si="131"/>
        <v>0</v>
      </c>
    </row>
    <row r="148" spans="1:12" ht="26.25" hidden="1" customHeight="1">
      <c r="A148" s="20" t="s">
        <v>100</v>
      </c>
      <c r="B148" s="58" t="s">
        <v>99</v>
      </c>
      <c r="C148" s="58"/>
      <c r="D148" s="227">
        <f t="shared" ref="D148:L148" si="132">D422</f>
        <v>0</v>
      </c>
      <c r="E148" s="227">
        <f t="shared" si="132"/>
        <v>0</v>
      </c>
      <c r="F148" s="227">
        <f t="shared" si="132"/>
        <v>0</v>
      </c>
      <c r="G148" s="227">
        <f t="shared" si="132"/>
        <v>0</v>
      </c>
      <c r="H148" s="344">
        <f t="shared" si="132"/>
        <v>0</v>
      </c>
      <c r="I148" s="227">
        <f t="shared" si="132"/>
        <v>0</v>
      </c>
      <c r="J148" s="227">
        <f t="shared" si="132"/>
        <v>0</v>
      </c>
      <c r="K148" s="227">
        <f t="shared" si="132"/>
        <v>0</v>
      </c>
      <c r="L148" s="227">
        <f t="shared" si="132"/>
        <v>0</v>
      </c>
    </row>
    <row r="149" spans="1:12" ht="42" hidden="1" customHeight="1">
      <c r="A149" s="243" t="s">
        <v>434</v>
      </c>
      <c r="B149" s="242" t="s">
        <v>97</v>
      </c>
      <c r="C149" s="242"/>
      <c r="D149" s="241">
        <f t="shared" ref="D149:L149" si="133">D150+D151+D152</f>
        <v>0</v>
      </c>
      <c r="E149" s="241">
        <f t="shared" si="133"/>
        <v>0</v>
      </c>
      <c r="F149" s="241">
        <f t="shared" si="133"/>
        <v>0</v>
      </c>
      <c r="G149" s="241">
        <f t="shared" si="133"/>
        <v>0</v>
      </c>
      <c r="H149" s="349">
        <f t="shared" si="133"/>
        <v>0</v>
      </c>
      <c r="I149" s="241">
        <f t="shared" si="133"/>
        <v>0</v>
      </c>
      <c r="J149" s="241">
        <f t="shared" si="133"/>
        <v>0</v>
      </c>
      <c r="K149" s="241">
        <f t="shared" si="133"/>
        <v>0</v>
      </c>
      <c r="L149" s="240">
        <f t="shared" si="133"/>
        <v>0</v>
      </c>
    </row>
    <row r="150" spans="1:12" ht="37.5" hidden="1" customHeight="1">
      <c r="A150" s="20" t="s">
        <v>96</v>
      </c>
      <c r="B150" s="58" t="s">
        <v>95</v>
      </c>
      <c r="C150" s="58"/>
      <c r="D150" s="227">
        <f t="shared" ref="D150:L150" si="134">D424</f>
        <v>0</v>
      </c>
      <c r="E150" s="227">
        <f t="shared" si="134"/>
        <v>0</v>
      </c>
      <c r="F150" s="227">
        <f t="shared" si="134"/>
        <v>0</v>
      </c>
      <c r="G150" s="227">
        <f t="shared" si="134"/>
        <v>0</v>
      </c>
      <c r="H150" s="344">
        <f t="shared" si="134"/>
        <v>0</v>
      </c>
      <c r="I150" s="227">
        <f t="shared" si="134"/>
        <v>0</v>
      </c>
      <c r="J150" s="227">
        <f t="shared" si="134"/>
        <v>0</v>
      </c>
      <c r="K150" s="227">
        <f t="shared" si="134"/>
        <v>0</v>
      </c>
      <c r="L150" s="227">
        <f t="shared" si="134"/>
        <v>0</v>
      </c>
    </row>
    <row r="151" spans="1:12" ht="37.5" hidden="1" customHeight="1">
      <c r="A151" s="20" t="s">
        <v>94</v>
      </c>
      <c r="B151" s="58" t="s">
        <v>93</v>
      </c>
      <c r="C151" s="58"/>
      <c r="D151" s="227">
        <f t="shared" ref="D151:L151" si="135">D425</f>
        <v>0</v>
      </c>
      <c r="E151" s="227">
        <f t="shared" si="135"/>
        <v>0</v>
      </c>
      <c r="F151" s="227">
        <f t="shared" si="135"/>
        <v>0</v>
      </c>
      <c r="G151" s="227">
        <f t="shared" si="135"/>
        <v>0</v>
      </c>
      <c r="H151" s="344">
        <f t="shared" si="135"/>
        <v>0</v>
      </c>
      <c r="I151" s="227">
        <f t="shared" si="135"/>
        <v>0</v>
      </c>
      <c r="J151" s="227">
        <f t="shared" si="135"/>
        <v>0</v>
      </c>
      <c r="K151" s="227">
        <f t="shared" si="135"/>
        <v>0</v>
      </c>
      <c r="L151" s="227">
        <f t="shared" si="135"/>
        <v>0</v>
      </c>
    </row>
    <row r="152" spans="1:12" ht="39.75" hidden="1" customHeight="1">
      <c r="A152" s="20" t="s">
        <v>92</v>
      </c>
      <c r="B152" s="58" t="s">
        <v>91</v>
      </c>
      <c r="C152" s="58"/>
      <c r="D152" s="227">
        <f t="shared" ref="D152:L152" si="136">D426</f>
        <v>0</v>
      </c>
      <c r="E152" s="227">
        <f t="shared" si="136"/>
        <v>0</v>
      </c>
      <c r="F152" s="227">
        <f t="shared" si="136"/>
        <v>0</v>
      </c>
      <c r="G152" s="227">
        <f t="shared" si="136"/>
        <v>0</v>
      </c>
      <c r="H152" s="344">
        <f t="shared" si="136"/>
        <v>0</v>
      </c>
      <c r="I152" s="227">
        <f t="shared" si="136"/>
        <v>0</v>
      </c>
      <c r="J152" s="227">
        <f t="shared" si="136"/>
        <v>0</v>
      </c>
      <c r="K152" s="227">
        <f t="shared" si="136"/>
        <v>0</v>
      </c>
      <c r="L152" s="227">
        <f t="shared" si="136"/>
        <v>0</v>
      </c>
    </row>
    <row r="153" spans="1:12" ht="53.25" hidden="1" customHeight="1">
      <c r="A153" s="20" t="s">
        <v>90</v>
      </c>
      <c r="B153" s="58" t="s">
        <v>89</v>
      </c>
      <c r="C153" s="58"/>
      <c r="D153" s="227">
        <f t="shared" ref="D153:L153" si="137">D427</f>
        <v>0</v>
      </c>
      <c r="E153" s="227">
        <f t="shared" si="137"/>
        <v>0</v>
      </c>
      <c r="F153" s="227">
        <f t="shared" si="137"/>
        <v>0</v>
      </c>
      <c r="G153" s="227">
        <f t="shared" si="137"/>
        <v>0</v>
      </c>
      <c r="H153" s="344">
        <f t="shared" si="137"/>
        <v>0</v>
      </c>
      <c r="I153" s="227">
        <f t="shared" si="137"/>
        <v>0</v>
      </c>
      <c r="J153" s="227">
        <f t="shared" si="137"/>
        <v>0</v>
      </c>
      <c r="K153" s="227">
        <f t="shared" si="137"/>
        <v>0</v>
      </c>
      <c r="L153" s="227">
        <f t="shared" si="137"/>
        <v>0</v>
      </c>
    </row>
    <row r="154" spans="1:12" ht="37.5" hidden="1" customHeight="1">
      <c r="A154" s="20" t="s">
        <v>88</v>
      </c>
      <c r="B154" s="58" t="s">
        <v>87</v>
      </c>
      <c r="C154" s="58"/>
      <c r="D154" s="227">
        <f t="shared" ref="D154:L154" si="138">D428</f>
        <v>0</v>
      </c>
      <c r="E154" s="227">
        <f t="shared" si="138"/>
        <v>0</v>
      </c>
      <c r="F154" s="227">
        <f t="shared" si="138"/>
        <v>0</v>
      </c>
      <c r="G154" s="227">
        <f t="shared" si="138"/>
        <v>0</v>
      </c>
      <c r="H154" s="344">
        <f t="shared" si="138"/>
        <v>0</v>
      </c>
      <c r="I154" s="227">
        <f t="shared" si="138"/>
        <v>0</v>
      </c>
      <c r="J154" s="227">
        <f t="shared" si="138"/>
        <v>0</v>
      </c>
      <c r="K154" s="227">
        <f t="shared" si="138"/>
        <v>0</v>
      </c>
      <c r="L154" s="227">
        <f t="shared" si="138"/>
        <v>0</v>
      </c>
    </row>
    <row r="155" spans="1:12" ht="17.25" hidden="1" customHeight="1">
      <c r="A155" s="20" t="s">
        <v>242</v>
      </c>
      <c r="B155" s="69" t="s">
        <v>241</v>
      </c>
      <c r="C155" s="19"/>
      <c r="D155" s="227">
        <f t="shared" ref="D155:L155" si="139">D350</f>
        <v>0</v>
      </c>
      <c r="E155" s="227">
        <f t="shared" si="139"/>
        <v>0</v>
      </c>
      <c r="F155" s="227">
        <f t="shared" si="139"/>
        <v>0</v>
      </c>
      <c r="G155" s="227">
        <f t="shared" si="139"/>
        <v>0</v>
      </c>
      <c r="H155" s="344">
        <f t="shared" si="139"/>
        <v>0</v>
      </c>
      <c r="I155" s="227">
        <f t="shared" si="139"/>
        <v>0</v>
      </c>
      <c r="J155" s="227">
        <f t="shared" si="139"/>
        <v>0</v>
      </c>
      <c r="K155" s="227">
        <f t="shared" si="139"/>
        <v>0</v>
      </c>
      <c r="L155" s="227">
        <f t="shared" si="139"/>
        <v>0</v>
      </c>
    </row>
    <row r="156" spans="1:12" ht="13.5" hidden="1" customHeight="1">
      <c r="A156" s="20" t="s">
        <v>240</v>
      </c>
      <c r="B156" s="69" t="s">
        <v>239</v>
      </c>
      <c r="C156" s="19"/>
      <c r="D156" s="227">
        <f t="shared" ref="D156:L156" si="140">D351</f>
        <v>0</v>
      </c>
      <c r="E156" s="227">
        <f t="shared" si="140"/>
        <v>0</v>
      </c>
      <c r="F156" s="227">
        <f t="shared" si="140"/>
        <v>0</v>
      </c>
      <c r="G156" s="227">
        <f t="shared" si="140"/>
        <v>0</v>
      </c>
      <c r="H156" s="344">
        <f t="shared" si="140"/>
        <v>0</v>
      </c>
      <c r="I156" s="227">
        <f t="shared" si="140"/>
        <v>0</v>
      </c>
      <c r="J156" s="227">
        <f t="shared" si="140"/>
        <v>0</v>
      </c>
      <c r="K156" s="227">
        <f t="shared" si="140"/>
        <v>0</v>
      </c>
      <c r="L156" s="227">
        <f t="shared" si="140"/>
        <v>0</v>
      </c>
    </row>
    <row r="157" spans="1:12" ht="15.75" hidden="1" customHeight="1">
      <c r="A157" s="20" t="s">
        <v>433</v>
      </c>
      <c r="B157" s="69" t="s">
        <v>85</v>
      </c>
      <c r="C157" s="19"/>
      <c r="D157" s="227">
        <f t="shared" ref="D157:L157" si="141">D429</f>
        <v>0</v>
      </c>
      <c r="E157" s="227">
        <f t="shared" si="141"/>
        <v>0</v>
      </c>
      <c r="F157" s="227">
        <f t="shared" si="141"/>
        <v>0</v>
      </c>
      <c r="G157" s="227">
        <f t="shared" si="141"/>
        <v>0</v>
      </c>
      <c r="H157" s="344">
        <f t="shared" si="141"/>
        <v>0</v>
      </c>
      <c r="I157" s="227">
        <f t="shared" si="141"/>
        <v>0</v>
      </c>
      <c r="J157" s="227">
        <f t="shared" si="141"/>
        <v>0</v>
      </c>
      <c r="K157" s="227">
        <f t="shared" si="141"/>
        <v>0</v>
      </c>
      <c r="L157" s="227">
        <f t="shared" si="141"/>
        <v>0</v>
      </c>
    </row>
    <row r="158" spans="1:12" ht="28.5" hidden="1" customHeight="1">
      <c r="A158" s="20" t="s">
        <v>238</v>
      </c>
      <c r="B158" s="19" t="s">
        <v>237</v>
      </c>
      <c r="C158" s="19"/>
      <c r="D158" s="227">
        <f t="shared" ref="D158:L158" si="142">D352</f>
        <v>0</v>
      </c>
      <c r="E158" s="227">
        <f t="shared" si="142"/>
        <v>0</v>
      </c>
      <c r="F158" s="227">
        <f t="shared" si="142"/>
        <v>0</v>
      </c>
      <c r="G158" s="227">
        <f t="shared" si="142"/>
        <v>0</v>
      </c>
      <c r="H158" s="344">
        <f t="shared" si="142"/>
        <v>0</v>
      </c>
      <c r="I158" s="227">
        <f t="shared" si="142"/>
        <v>0</v>
      </c>
      <c r="J158" s="227">
        <f t="shared" si="142"/>
        <v>0</v>
      </c>
      <c r="K158" s="227">
        <f t="shared" si="142"/>
        <v>0</v>
      </c>
      <c r="L158" s="227">
        <f t="shared" si="142"/>
        <v>0</v>
      </c>
    </row>
    <row r="159" spans="1:12" ht="15.75" hidden="1" customHeight="1">
      <c r="A159" s="20" t="s">
        <v>236</v>
      </c>
      <c r="B159" s="19" t="s">
        <v>235</v>
      </c>
      <c r="C159" s="19"/>
      <c r="D159" s="227">
        <f t="shared" ref="D159:L159" si="143">D353</f>
        <v>0</v>
      </c>
      <c r="E159" s="227">
        <f t="shared" si="143"/>
        <v>0</v>
      </c>
      <c r="F159" s="227">
        <f t="shared" si="143"/>
        <v>0</v>
      </c>
      <c r="G159" s="227">
        <f t="shared" si="143"/>
        <v>0</v>
      </c>
      <c r="H159" s="344">
        <f t="shared" si="143"/>
        <v>0</v>
      </c>
      <c r="I159" s="227">
        <f t="shared" si="143"/>
        <v>0</v>
      </c>
      <c r="J159" s="227">
        <f t="shared" si="143"/>
        <v>0</v>
      </c>
      <c r="K159" s="227">
        <f t="shared" si="143"/>
        <v>0</v>
      </c>
      <c r="L159" s="227">
        <f t="shared" si="143"/>
        <v>0</v>
      </c>
    </row>
    <row r="160" spans="1:12" ht="31.5" customHeight="1">
      <c r="A160" s="20" t="s">
        <v>234</v>
      </c>
      <c r="B160" s="19" t="s">
        <v>233</v>
      </c>
      <c r="C160" s="19"/>
      <c r="D160" s="374">
        <f t="shared" ref="D160:L160" si="144">D354</f>
        <v>0</v>
      </c>
      <c r="E160" s="374">
        <f t="shared" si="144"/>
        <v>232</v>
      </c>
      <c r="F160" s="374">
        <f t="shared" si="144"/>
        <v>952</v>
      </c>
      <c r="G160" s="374">
        <f t="shared" si="144"/>
        <v>0</v>
      </c>
      <c r="H160" s="375">
        <f t="shared" si="144"/>
        <v>0</v>
      </c>
      <c r="I160" s="374">
        <f t="shared" si="144"/>
        <v>952</v>
      </c>
      <c r="J160" s="374">
        <f t="shared" si="144"/>
        <v>952</v>
      </c>
      <c r="K160" s="374">
        <f t="shared" si="144"/>
        <v>0</v>
      </c>
      <c r="L160" s="374">
        <f t="shared" si="144"/>
        <v>0</v>
      </c>
    </row>
    <row r="161" spans="1:12" ht="28.5" hidden="1" customHeight="1">
      <c r="A161" s="20" t="s">
        <v>232</v>
      </c>
      <c r="B161" s="19" t="s">
        <v>231</v>
      </c>
      <c r="C161" s="19"/>
      <c r="D161" s="374">
        <f t="shared" ref="D161:L161" si="145">D355</f>
        <v>0</v>
      </c>
      <c r="E161" s="374">
        <f t="shared" si="145"/>
        <v>0</v>
      </c>
      <c r="F161" s="374">
        <f t="shared" si="145"/>
        <v>0</v>
      </c>
      <c r="G161" s="374">
        <f t="shared" si="145"/>
        <v>0</v>
      </c>
      <c r="H161" s="375">
        <f t="shared" si="145"/>
        <v>0</v>
      </c>
      <c r="I161" s="374">
        <f t="shared" si="145"/>
        <v>0</v>
      </c>
      <c r="J161" s="374">
        <f t="shared" si="145"/>
        <v>0</v>
      </c>
      <c r="K161" s="374">
        <f t="shared" si="145"/>
        <v>0</v>
      </c>
      <c r="L161" s="374">
        <f t="shared" si="145"/>
        <v>0</v>
      </c>
    </row>
    <row r="162" spans="1:12" ht="15.75" hidden="1" customHeight="1">
      <c r="A162" s="20" t="s">
        <v>230</v>
      </c>
      <c r="B162" s="58" t="s">
        <v>229</v>
      </c>
      <c r="C162" s="58"/>
      <c r="D162" s="374">
        <f t="shared" ref="D162:L162" si="146">D356</f>
        <v>0</v>
      </c>
      <c r="E162" s="374">
        <f t="shared" si="146"/>
        <v>0</v>
      </c>
      <c r="F162" s="374">
        <f t="shared" si="146"/>
        <v>0</v>
      </c>
      <c r="G162" s="374">
        <f t="shared" si="146"/>
        <v>0</v>
      </c>
      <c r="H162" s="375">
        <f t="shared" si="146"/>
        <v>0</v>
      </c>
      <c r="I162" s="374">
        <f t="shared" si="146"/>
        <v>0</v>
      </c>
      <c r="J162" s="374">
        <f t="shared" si="146"/>
        <v>0</v>
      </c>
      <c r="K162" s="374">
        <f t="shared" si="146"/>
        <v>0</v>
      </c>
      <c r="L162" s="374">
        <f t="shared" si="146"/>
        <v>0</v>
      </c>
    </row>
    <row r="163" spans="1:12" ht="29.25" hidden="1" customHeight="1">
      <c r="A163" s="20" t="s">
        <v>228</v>
      </c>
      <c r="B163" s="58" t="s">
        <v>227</v>
      </c>
      <c r="C163" s="58"/>
      <c r="D163" s="374">
        <f t="shared" ref="D163:L163" si="147">D357</f>
        <v>0</v>
      </c>
      <c r="E163" s="374">
        <f t="shared" si="147"/>
        <v>0</v>
      </c>
      <c r="F163" s="374">
        <f t="shared" si="147"/>
        <v>0</v>
      </c>
      <c r="G163" s="374">
        <f t="shared" si="147"/>
        <v>0</v>
      </c>
      <c r="H163" s="375">
        <f t="shared" si="147"/>
        <v>0</v>
      </c>
      <c r="I163" s="374">
        <f t="shared" si="147"/>
        <v>0</v>
      </c>
      <c r="J163" s="374">
        <f t="shared" si="147"/>
        <v>0</v>
      </c>
      <c r="K163" s="374">
        <f t="shared" si="147"/>
        <v>0</v>
      </c>
      <c r="L163" s="374">
        <f t="shared" si="147"/>
        <v>0</v>
      </c>
    </row>
    <row r="164" spans="1:12" ht="32.25" hidden="1" customHeight="1">
      <c r="A164" s="20" t="s">
        <v>84</v>
      </c>
      <c r="B164" s="58" t="s">
        <v>83</v>
      </c>
      <c r="C164" s="58"/>
      <c r="D164" s="374">
        <f t="shared" ref="D164:L164" si="148">D430</f>
        <v>0</v>
      </c>
      <c r="E164" s="374">
        <f t="shared" si="148"/>
        <v>0</v>
      </c>
      <c r="F164" s="374">
        <f t="shared" si="148"/>
        <v>0</v>
      </c>
      <c r="G164" s="374">
        <f t="shared" si="148"/>
        <v>0</v>
      </c>
      <c r="H164" s="375">
        <f t="shared" si="148"/>
        <v>0</v>
      </c>
      <c r="I164" s="374">
        <f t="shared" si="148"/>
        <v>0</v>
      </c>
      <c r="J164" s="374">
        <f t="shared" si="148"/>
        <v>0</v>
      </c>
      <c r="K164" s="374">
        <f t="shared" si="148"/>
        <v>0</v>
      </c>
      <c r="L164" s="374">
        <f t="shared" si="148"/>
        <v>0</v>
      </c>
    </row>
    <row r="165" spans="1:12" ht="17.25" customHeight="1">
      <c r="A165" s="20" t="s">
        <v>226</v>
      </c>
      <c r="B165" s="58" t="s">
        <v>225</v>
      </c>
      <c r="C165" s="58"/>
      <c r="D165" s="374">
        <f t="shared" ref="D165:L165" si="149">D358</f>
        <v>6120000</v>
      </c>
      <c r="E165" s="374">
        <f t="shared" si="149"/>
        <v>4787000</v>
      </c>
      <c r="F165" s="374">
        <f t="shared" si="149"/>
        <v>4691940</v>
      </c>
      <c r="G165" s="374">
        <f t="shared" si="149"/>
        <v>0</v>
      </c>
      <c r="H165" s="375">
        <f t="shared" si="149"/>
        <v>0</v>
      </c>
      <c r="I165" s="374">
        <f t="shared" si="149"/>
        <v>4691940</v>
      </c>
      <c r="J165" s="374">
        <f t="shared" si="149"/>
        <v>4691940</v>
      </c>
      <c r="K165" s="374">
        <f t="shared" si="149"/>
        <v>0</v>
      </c>
      <c r="L165" s="374">
        <f t="shared" si="149"/>
        <v>0</v>
      </c>
    </row>
    <row r="166" spans="1:12" ht="27" customHeight="1">
      <c r="A166" s="59" t="s">
        <v>224</v>
      </c>
      <c r="B166" s="58" t="s">
        <v>223</v>
      </c>
      <c r="C166" s="58"/>
      <c r="D166" s="374">
        <f t="shared" ref="D166:L166" si="150">D359</f>
        <v>0</v>
      </c>
      <c r="E166" s="374">
        <f t="shared" si="150"/>
        <v>1334490</v>
      </c>
      <c r="F166" s="374">
        <f t="shared" si="150"/>
        <v>1334490</v>
      </c>
      <c r="G166" s="374">
        <f t="shared" si="150"/>
        <v>0</v>
      </c>
      <c r="H166" s="375">
        <f t="shared" si="150"/>
        <v>0</v>
      </c>
      <c r="I166" s="374">
        <f t="shared" si="150"/>
        <v>1334490</v>
      </c>
      <c r="J166" s="374">
        <f t="shared" si="150"/>
        <v>1334490</v>
      </c>
      <c r="K166" s="374">
        <f t="shared" si="150"/>
        <v>0</v>
      </c>
      <c r="L166" s="374">
        <f t="shared" si="150"/>
        <v>0</v>
      </c>
    </row>
    <row r="167" spans="1:12" ht="27" customHeight="1">
      <c r="A167" s="59" t="s">
        <v>222</v>
      </c>
      <c r="B167" s="58" t="s">
        <v>221</v>
      </c>
      <c r="C167" s="58"/>
      <c r="D167" s="374">
        <f t="shared" ref="D167:L167" si="151">D360</f>
        <v>0</v>
      </c>
      <c r="E167" s="374">
        <f t="shared" si="151"/>
        <v>308717</v>
      </c>
      <c r="F167" s="374">
        <f t="shared" si="151"/>
        <v>308717</v>
      </c>
      <c r="G167" s="374">
        <f t="shared" si="151"/>
        <v>0</v>
      </c>
      <c r="H167" s="375">
        <f t="shared" si="151"/>
        <v>0</v>
      </c>
      <c r="I167" s="374">
        <f t="shared" si="151"/>
        <v>308717</v>
      </c>
      <c r="J167" s="374">
        <f t="shared" si="151"/>
        <v>308717</v>
      </c>
      <c r="K167" s="374">
        <f t="shared" si="151"/>
        <v>0</v>
      </c>
      <c r="L167" s="374">
        <f t="shared" si="151"/>
        <v>0</v>
      </c>
    </row>
    <row r="168" spans="1:12" ht="27" customHeight="1">
      <c r="A168" s="59" t="s">
        <v>220</v>
      </c>
      <c r="B168" s="58" t="s">
        <v>219</v>
      </c>
      <c r="C168" s="58"/>
      <c r="D168" s="374">
        <f t="shared" ref="D168:L168" si="152">D361</f>
        <v>0</v>
      </c>
      <c r="E168" s="374">
        <f t="shared" si="152"/>
        <v>158000</v>
      </c>
      <c r="F168" s="374">
        <f t="shared" si="152"/>
        <v>157500</v>
      </c>
      <c r="G168" s="374">
        <f t="shared" si="152"/>
        <v>0</v>
      </c>
      <c r="H168" s="375">
        <f t="shared" si="152"/>
        <v>0</v>
      </c>
      <c r="I168" s="374">
        <f t="shared" si="152"/>
        <v>157500</v>
      </c>
      <c r="J168" s="374">
        <f t="shared" si="152"/>
        <v>157500</v>
      </c>
      <c r="K168" s="374">
        <f t="shared" si="152"/>
        <v>0</v>
      </c>
      <c r="L168" s="374">
        <f t="shared" si="152"/>
        <v>0</v>
      </c>
    </row>
    <row r="169" spans="1:12" ht="38.25" hidden="1" customHeight="1">
      <c r="A169" s="20" t="s">
        <v>432</v>
      </c>
      <c r="B169" s="58" t="s">
        <v>218</v>
      </c>
      <c r="C169" s="58"/>
      <c r="D169" s="374">
        <f t="shared" ref="D169:L169" si="153">D362</f>
        <v>0</v>
      </c>
      <c r="E169" s="374">
        <f t="shared" si="153"/>
        <v>0</v>
      </c>
      <c r="F169" s="374">
        <f t="shared" si="153"/>
        <v>0</v>
      </c>
      <c r="G169" s="374">
        <f t="shared" si="153"/>
        <v>0</v>
      </c>
      <c r="H169" s="375">
        <f t="shared" si="153"/>
        <v>0</v>
      </c>
      <c r="I169" s="374">
        <f t="shared" si="153"/>
        <v>0</v>
      </c>
      <c r="J169" s="374">
        <f t="shared" si="153"/>
        <v>0</v>
      </c>
      <c r="K169" s="374">
        <f t="shared" si="153"/>
        <v>0</v>
      </c>
      <c r="L169" s="374">
        <f t="shared" si="153"/>
        <v>0</v>
      </c>
    </row>
    <row r="170" spans="1:12" ht="18" customHeight="1">
      <c r="A170" s="20" t="s">
        <v>82</v>
      </c>
      <c r="B170" s="58" t="s">
        <v>81</v>
      </c>
      <c r="C170" s="58"/>
      <c r="D170" s="374">
        <f t="shared" ref="D170:L170" si="154">D431</f>
        <v>32260500</v>
      </c>
      <c r="E170" s="374">
        <f t="shared" si="154"/>
        <v>12600000</v>
      </c>
      <c r="F170" s="374">
        <f t="shared" si="154"/>
        <v>0</v>
      </c>
      <c r="G170" s="374">
        <f t="shared" si="154"/>
        <v>0</v>
      </c>
      <c r="H170" s="375">
        <f t="shared" si="154"/>
        <v>0</v>
      </c>
      <c r="I170" s="374">
        <f t="shared" si="154"/>
        <v>0</v>
      </c>
      <c r="J170" s="374">
        <f t="shared" si="154"/>
        <v>0</v>
      </c>
      <c r="K170" s="374">
        <f t="shared" si="154"/>
        <v>0</v>
      </c>
      <c r="L170" s="374">
        <f t="shared" si="154"/>
        <v>0</v>
      </c>
    </row>
    <row r="171" spans="1:12" ht="38.25" customHeight="1">
      <c r="A171" s="20" t="str">
        <f>A432</f>
        <v xml:space="preserve">Subventii de la bugetul de stat catre bugetele locale necesare sustinerii derularii proiectelor finantate din fonduri externe  nerambursabile (FEN) postaderare aferente perioadei de programare 2014-2020 </v>
      </c>
      <c r="B171" s="239" t="s">
        <v>79</v>
      </c>
      <c r="C171" s="20">
        <f>C432</f>
        <v>0</v>
      </c>
      <c r="D171" s="376">
        <f t="shared" ref="D171:L171" si="155">D432</f>
        <v>0</v>
      </c>
      <c r="E171" s="376">
        <f t="shared" si="155"/>
        <v>6243327</v>
      </c>
      <c r="F171" s="376">
        <f t="shared" si="155"/>
        <v>6545293</v>
      </c>
      <c r="G171" s="376">
        <f t="shared" si="155"/>
        <v>0</v>
      </c>
      <c r="H171" s="377">
        <f t="shared" si="155"/>
        <v>0</v>
      </c>
      <c r="I171" s="376">
        <f t="shared" si="155"/>
        <v>6545293</v>
      </c>
      <c r="J171" s="376">
        <f t="shared" si="155"/>
        <v>6545293</v>
      </c>
      <c r="K171" s="376">
        <f t="shared" si="155"/>
        <v>0</v>
      </c>
      <c r="L171" s="378">
        <f t="shared" si="155"/>
        <v>0</v>
      </c>
    </row>
    <row r="172" spans="1:12" ht="24.75" customHeight="1">
      <c r="A172" s="144" t="s">
        <v>217</v>
      </c>
      <c r="B172" s="238" t="s">
        <v>216</v>
      </c>
      <c r="C172" s="237"/>
      <c r="D172" s="236">
        <f t="shared" ref="D172:L172" si="156">D173+D174+D175+D176+D177+D179+D180+D178</f>
        <v>0</v>
      </c>
      <c r="E172" s="236">
        <f t="shared" si="156"/>
        <v>66436</v>
      </c>
      <c r="F172" s="236">
        <f t="shared" si="156"/>
        <v>65877</v>
      </c>
      <c r="G172" s="236">
        <f t="shared" si="156"/>
        <v>0</v>
      </c>
      <c r="H172" s="344">
        <f t="shared" si="156"/>
        <v>0</v>
      </c>
      <c r="I172" s="236">
        <f t="shared" si="156"/>
        <v>65877</v>
      </c>
      <c r="J172" s="236">
        <f t="shared" si="156"/>
        <v>65877</v>
      </c>
      <c r="K172" s="236">
        <f t="shared" si="156"/>
        <v>0</v>
      </c>
      <c r="L172" s="236">
        <f t="shared" si="156"/>
        <v>0</v>
      </c>
    </row>
    <row r="173" spans="1:12" ht="24.95" hidden="1" customHeight="1">
      <c r="A173" s="59" t="s">
        <v>215</v>
      </c>
      <c r="B173" s="69" t="s">
        <v>214</v>
      </c>
      <c r="C173" s="19"/>
      <c r="D173" s="227">
        <f t="shared" ref="D173:L173" si="157">D364</f>
        <v>0</v>
      </c>
      <c r="E173" s="227">
        <f t="shared" si="157"/>
        <v>0</v>
      </c>
      <c r="F173" s="227">
        <f t="shared" si="157"/>
        <v>0</v>
      </c>
      <c r="G173" s="227">
        <f t="shared" si="157"/>
        <v>0</v>
      </c>
      <c r="H173" s="344">
        <f t="shared" si="157"/>
        <v>0</v>
      </c>
      <c r="I173" s="227">
        <f t="shared" si="157"/>
        <v>0</v>
      </c>
      <c r="J173" s="227">
        <f t="shared" si="157"/>
        <v>0</v>
      </c>
      <c r="K173" s="227">
        <f t="shared" si="157"/>
        <v>0</v>
      </c>
      <c r="L173" s="227">
        <f t="shared" si="157"/>
        <v>0</v>
      </c>
    </row>
    <row r="174" spans="1:12" ht="24.95" hidden="1" customHeight="1">
      <c r="A174" s="59" t="s">
        <v>213</v>
      </c>
      <c r="B174" s="69" t="s">
        <v>212</v>
      </c>
      <c r="C174" s="19"/>
      <c r="D174" s="227">
        <f t="shared" ref="D174:L174" si="158">D365</f>
        <v>0</v>
      </c>
      <c r="E174" s="227">
        <f t="shared" si="158"/>
        <v>0</v>
      </c>
      <c r="F174" s="227">
        <f t="shared" si="158"/>
        <v>0</v>
      </c>
      <c r="G174" s="227">
        <f t="shared" si="158"/>
        <v>0</v>
      </c>
      <c r="H174" s="344">
        <f t="shared" si="158"/>
        <v>0</v>
      </c>
      <c r="I174" s="227">
        <f t="shared" si="158"/>
        <v>0</v>
      </c>
      <c r="J174" s="227">
        <f t="shared" si="158"/>
        <v>0</v>
      </c>
      <c r="K174" s="227">
        <f t="shared" si="158"/>
        <v>0</v>
      </c>
      <c r="L174" s="227">
        <f t="shared" si="158"/>
        <v>0</v>
      </c>
    </row>
    <row r="175" spans="1:12" ht="24.95" hidden="1" customHeight="1">
      <c r="A175" s="59" t="s">
        <v>211</v>
      </c>
      <c r="B175" s="69" t="s">
        <v>210</v>
      </c>
      <c r="C175" s="19"/>
      <c r="D175" s="227">
        <f t="shared" ref="D175:L175" si="159">D366</f>
        <v>0</v>
      </c>
      <c r="E175" s="227">
        <f t="shared" si="159"/>
        <v>0</v>
      </c>
      <c r="F175" s="227">
        <f t="shared" si="159"/>
        <v>0</v>
      </c>
      <c r="G175" s="227">
        <f t="shared" si="159"/>
        <v>0</v>
      </c>
      <c r="H175" s="344">
        <f t="shared" si="159"/>
        <v>0</v>
      </c>
      <c r="I175" s="227">
        <f t="shared" si="159"/>
        <v>0</v>
      </c>
      <c r="J175" s="227">
        <f t="shared" si="159"/>
        <v>0</v>
      </c>
      <c r="K175" s="227">
        <f t="shared" si="159"/>
        <v>0</v>
      </c>
      <c r="L175" s="227">
        <f t="shared" si="159"/>
        <v>0</v>
      </c>
    </row>
    <row r="176" spans="1:12" ht="24.95" hidden="1" customHeight="1">
      <c r="A176" s="59" t="s">
        <v>209</v>
      </c>
      <c r="B176" s="69" t="s">
        <v>208</v>
      </c>
      <c r="C176" s="19"/>
      <c r="D176" s="227">
        <f t="shared" ref="D176:L176" si="160">D367</f>
        <v>0</v>
      </c>
      <c r="E176" s="227">
        <f t="shared" si="160"/>
        <v>0</v>
      </c>
      <c r="F176" s="227">
        <f t="shared" si="160"/>
        <v>0</v>
      </c>
      <c r="G176" s="227">
        <f t="shared" si="160"/>
        <v>0</v>
      </c>
      <c r="H176" s="344">
        <f t="shared" si="160"/>
        <v>0</v>
      </c>
      <c r="I176" s="227">
        <f t="shared" si="160"/>
        <v>0</v>
      </c>
      <c r="J176" s="227">
        <f t="shared" si="160"/>
        <v>0</v>
      </c>
      <c r="K176" s="227">
        <f t="shared" si="160"/>
        <v>0</v>
      </c>
      <c r="L176" s="227">
        <f t="shared" si="160"/>
        <v>0</v>
      </c>
    </row>
    <row r="177" spans="1:12" ht="24.95" hidden="1" customHeight="1">
      <c r="A177" s="59" t="s">
        <v>207</v>
      </c>
      <c r="B177" s="19" t="s">
        <v>206</v>
      </c>
      <c r="C177" s="19"/>
      <c r="D177" s="227">
        <f t="shared" ref="D177:L177" si="161">D368</f>
        <v>0</v>
      </c>
      <c r="E177" s="227">
        <f t="shared" si="161"/>
        <v>0</v>
      </c>
      <c r="F177" s="227">
        <f t="shared" si="161"/>
        <v>0</v>
      </c>
      <c r="G177" s="227">
        <f t="shared" si="161"/>
        <v>0</v>
      </c>
      <c r="H177" s="344">
        <f t="shared" si="161"/>
        <v>0</v>
      </c>
      <c r="I177" s="227">
        <f t="shared" si="161"/>
        <v>0</v>
      </c>
      <c r="J177" s="227">
        <f t="shared" si="161"/>
        <v>0</v>
      </c>
      <c r="K177" s="227">
        <f t="shared" si="161"/>
        <v>0</v>
      </c>
      <c r="L177" s="227">
        <f t="shared" si="161"/>
        <v>0</v>
      </c>
    </row>
    <row r="178" spans="1:12" ht="24.95" customHeight="1">
      <c r="A178" s="124" t="s">
        <v>205</v>
      </c>
      <c r="B178" s="123" t="s">
        <v>204</v>
      </c>
      <c r="C178" s="19"/>
      <c r="D178" s="374">
        <f t="shared" ref="D178:L178" si="162">D369</f>
        <v>0</v>
      </c>
      <c r="E178" s="374">
        <f t="shared" si="162"/>
        <v>45000</v>
      </c>
      <c r="F178" s="374">
        <f t="shared" si="162"/>
        <v>44441</v>
      </c>
      <c r="G178" s="374">
        <f t="shared" si="162"/>
        <v>0</v>
      </c>
      <c r="H178" s="375">
        <f t="shared" si="162"/>
        <v>0</v>
      </c>
      <c r="I178" s="374">
        <f t="shared" si="162"/>
        <v>44441</v>
      </c>
      <c r="J178" s="374">
        <f t="shared" si="162"/>
        <v>44441</v>
      </c>
      <c r="K178" s="374">
        <f t="shared" si="162"/>
        <v>0</v>
      </c>
      <c r="L178" s="374">
        <f t="shared" si="162"/>
        <v>0</v>
      </c>
    </row>
    <row r="179" spans="1:12" ht="35.1" customHeight="1">
      <c r="A179" s="120" t="s">
        <v>203</v>
      </c>
      <c r="B179" s="19" t="s">
        <v>202</v>
      </c>
      <c r="C179" s="19"/>
      <c r="D179" s="374">
        <f t="shared" ref="D179:L179" si="163">D370</f>
        <v>0</v>
      </c>
      <c r="E179" s="374">
        <f t="shared" si="163"/>
        <v>21436</v>
      </c>
      <c r="F179" s="374">
        <f t="shared" si="163"/>
        <v>21436</v>
      </c>
      <c r="G179" s="374">
        <f t="shared" si="163"/>
        <v>0</v>
      </c>
      <c r="H179" s="375">
        <f t="shared" si="163"/>
        <v>0</v>
      </c>
      <c r="I179" s="374">
        <f t="shared" si="163"/>
        <v>21436</v>
      </c>
      <c r="J179" s="374">
        <f t="shared" si="163"/>
        <v>21436</v>
      </c>
      <c r="K179" s="374">
        <f t="shared" si="163"/>
        <v>0</v>
      </c>
      <c r="L179" s="374">
        <f t="shared" si="163"/>
        <v>0</v>
      </c>
    </row>
    <row r="180" spans="1:12" ht="24.95" hidden="1" customHeight="1">
      <c r="A180" s="235" t="s">
        <v>201</v>
      </c>
      <c r="B180" s="117" t="s">
        <v>200</v>
      </c>
      <c r="C180" s="19"/>
      <c r="D180" s="227">
        <f t="shared" ref="D180:L180" si="164">D371</f>
        <v>0</v>
      </c>
      <c r="E180" s="227">
        <f t="shared" si="164"/>
        <v>0</v>
      </c>
      <c r="F180" s="227">
        <f t="shared" si="164"/>
        <v>0</v>
      </c>
      <c r="G180" s="227">
        <f t="shared" si="164"/>
        <v>0</v>
      </c>
      <c r="H180" s="344">
        <f t="shared" si="164"/>
        <v>0</v>
      </c>
      <c r="I180" s="227">
        <f t="shared" si="164"/>
        <v>0</v>
      </c>
      <c r="J180" s="227">
        <f t="shared" si="164"/>
        <v>0</v>
      </c>
      <c r="K180" s="227">
        <f t="shared" si="164"/>
        <v>0</v>
      </c>
      <c r="L180" s="227">
        <f t="shared" si="164"/>
        <v>0</v>
      </c>
    </row>
    <row r="181" spans="1:12" ht="40.5" hidden="1" customHeight="1">
      <c r="A181" s="31" t="s">
        <v>431</v>
      </c>
      <c r="B181" s="30" t="s">
        <v>77</v>
      </c>
      <c r="C181" s="30"/>
      <c r="D181" s="233">
        <f>D182+D186+D190+D194+D198+D202+D206+D210+D214+D218+D222</f>
        <v>0</v>
      </c>
      <c r="E181" s="233">
        <f>E182+E186+E190+E194+E198+E202+E206+E210+E214+E218+E222</f>
        <v>0</v>
      </c>
      <c r="F181" s="234">
        <f>H181+I181</f>
        <v>0</v>
      </c>
      <c r="G181" s="233">
        <f>G182+G186+G190+G194+G198+G202+G206+G210+G214+G218+G222</f>
        <v>0</v>
      </c>
      <c r="H181" s="344">
        <f>H182+H186+H190+H194+H198+H202+H206+H210+H214+H218+H222</f>
        <v>0</v>
      </c>
      <c r="I181" s="234">
        <f>J181</f>
        <v>0</v>
      </c>
      <c r="J181" s="233">
        <f>J182+J186+J190+J194+J198+J202+J206+J210+J214+J218+J222</f>
        <v>0</v>
      </c>
      <c r="K181" s="233">
        <f>K182+K186+K190+K194+K198+K202+K206+K210+K214+K218+K222</f>
        <v>0</v>
      </c>
      <c r="L181" s="232">
        <f>F181-J181-K181</f>
        <v>0</v>
      </c>
    </row>
    <row r="182" spans="1:12" ht="24" hidden="1" customHeight="1">
      <c r="A182" s="23" t="s">
        <v>76</v>
      </c>
      <c r="B182" s="22" t="s">
        <v>75</v>
      </c>
      <c r="C182" s="22"/>
      <c r="D182" s="230">
        <f t="shared" ref="D182:L182" si="165">D434</f>
        <v>0</v>
      </c>
      <c r="E182" s="230">
        <f t="shared" si="165"/>
        <v>0</v>
      </c>
      <c r="F182" s="230">
        <f t="shared" si="165"/>
        <v>0</v>
      </c>
      <c r="G182" s="230">
        <f t="shared" si="165"/>
        <v>0</v>
      </c>
      <c r="H182" s="344">
        <f t="shared" si="165"/>
        <v>0</v>
      </c>
      <c r="I182" s="230">
        <f t="shared" si="165"/>
        <v>0</v>
      </c>
      <c r="J182" s="230">
        <f t="shared" si="165"/>
        <v>0</v>
      </c>
      <c r="K182" s="230">
        <f t="shared" si="165"/>
        <v>0</v>
      </c>
      <c r="L182" s="229">
        <f t="shared" si="165"/>
        <v>0</v>
      </c>
    </row>
    <row r="183" spans="1:12" ht="14.25" hidden="1" customHeight="1">
      <c r="A183" s="20" t="s">
        <v>11</v>
      </c>
      <c r="B183" s="19" t="s">
        <v>74</v>
      </c>
      <c r="C183" s="19"/>
      <c r="D183" s="227">
        <f t="shared" ref="D183:L183" si="166">D435</f>
        <v>0</v>
      </c>
      <c r="E183" s="227">
        <f t="shared" si="166"/>
        <v>0</v>
      </c>
      <c r="F183" s="227">
        <f t="shared" si="166"/>
        <v>0</v>
      </c>
      <c r="G183" s="227">
        <f t="shared" si="166"/>
        <v>0</v>
      </c>
      <c r="H183" s="344">
        <f t="shared" si="166"/>
        <v>0</v>
      </c>
      <c r="I183" s="227">
        <f t="shared" si="166"/>
        <v>0</v>
      </c>
      <c r="J183" s="227">
        <f t="shared" si="166"/>
        <v>0</v>
      </c>
      <c r="K183" s="227">
        <f t="shared" si="166"/>
        <v>0</v>
      </c>
      <c r="L183" s="227">
        <f t="shared" si="166"/>
        <v>0</v>
      </c>
    </row>
    <row r="184" spans="1:12" ht="14.25" hidden="1" customHeight="1">
      <c r="A184" s="20" t="s">
        <v>9</v>
      </c>
      <c r="B184" s="19" t="s">
        <v>73</v>
      </c>
      <c r="C184" s="19"/>
      <c r="D184" s="227">
        <f t="shared" ref="D184:L184" si="167">D436</f>
        <v>0</v>
      </c>
      <c r="E184" s="227">
        <f t="shared" si="167"/>
        <v>0</v>
      </c>
      <c r="F184" s="227">
        <f t="shared" si="167"/>
        <v>0</v>
      </c>
      <c r="G184" s="227">
        <f t="shared" si="167"/>
        <v>0</v>
      </c>
      <c r="H184" s="344">
        <f t="shared" si="167"/>
        <v>0</v>
      </c>
      <c r="I184" s="227">
        <f t="shared" si="167"/>
        <v>0</v>
      </c>
      <c r="J184" s="227">
        <f t="shared" si="167"/>
        <v>0</v>
      </c>
      <c r="K184" s="227">
        <f t="shared" si="167"/>
        <v>0</v>
      </c>
      <c r="L184" s="227">
        <f t="shared" si="167"/>
        <v>0</v>
      </c>
    </row>
    <row r="185" spans="1:12" ht="14.25" hidden="1" customHeight="1">
      <c r="A185" s="20" t="s">
        <v>7</v>
      </c>
      <c r="B185" s="19" t="s">
        <v>72</v>
      </c>
      <c r="C185" s="19"/>
      <c r="D185" s="227">
        <f t="shared" ref="D185:L185" si="168">D437</f>
        <v>0</v>
      </c>
      <c r="E185" s="227">
        <f t="shared" si="168"/>
        <v>0</v>
      </c>
      <c r="F185" s="227">
        <f t="shared" si="168"/>
        <v>0</v>
      </c>
      <c r="G185" s="227">
        <f t="shared" si="168"/>
        <v>0</v>
      </c>
      <c r="H185" s="344">
        <f t="shared" si="168"/>
        <v>0</v>
      </c>
      <c r="I185" s="227">
        <f t="shared" si="168"/>
        <v>0</v>
      </c>
      <c r="J185" s="227">
        <f t="shared" si="168"/>
        <v>0</v>
      </c>
      <c r="K185" s="227">
        <f t="shared" si="168"/>
        <v>0</v>
      </c>
      <c r="L185" s="227">
        <f t="shared" si="168"/>
        <v>0</v>
      </c>
    </row>
    <row r="186" spans="1:12" ht="17.25" hidden="1" customHeight="1">
      <c r="A186" s="23" t="s">
        <v>71</v>
      </c>
      <c r="B186" s="22" t="s">
        <v>70</v>
      </c>
      <c r="C186" s="22"/>
      <c r="D186" s="230">
        <f t="shared" ref="D186:L186" si="169">D438</f>
        <v>0</v>
      </c>
      <c r="E186" s="230">
        <f t="shared" si="169"/>
        <v>0</v>
      </c>
      <c r="F186" s="230">
        <f t="shared" si="169"/>
        <v>0</v>
      </c>
      <c r="G186" s="230">
        <f t="shared" si="169"/>
        <v>0</v>
      </c>
      <c r="H186" s="344">
        <f t="shared" si="169"/>
        <v>0</v>
      </c>
      <c r="I186" s="230">
        <f t="shared" si="169"/>
        <v>0</v>
      </c>
      <c r="J186" s="230">
        <f t="shared" si="169"/>
        <v>0</v>
      </c>
      <c r="K186" s="230">
        <f t="shared" si="169"/>
        <v>0</v>
      </c>
      <c r="L186" s="229">
        <f t="shared" si="169"/>
        <v>0</v>
      </c>
    </row>
    <row r="187" spans="1:12" ht="12.75" hidden="1" customHeight="1">
      <c r="A187" s="20" t="s">
        <v>11</v>
      </c>
      <c r="B187" s="19" t="s">
        <v>69</v>
      </c>
      <c r="C187" s="19"/>
      <c r="D187" s="227">
        <f t="shared" ref="D187:L187" si="170">D439</f>
        <v>0</v>
      </c>
      <c r="E187" s="227">
        <f t="shared" si="170"/>
        <v>0</v>
      </c>
      <c r="F187" s="227">
        <f t="shared" si="170"/>
        <v>0</v>
      </c>
      <c r="G187" s="227">
        <f t="shared" si="170"/>
        <v>0</v>
      </c>
      <c r="H187" s="344">
        <f t="shared" si="170"/>
        <v>0</v>
      </c>
      <c r="I187" s="227">
        <f t="shared" si="170"/>
        <v>0</v>
      </c>
      <c r="J187" s="227">
        <f t="shared" si="170"/>
        <v>0</v>
      </c>
      <c r="K187" s="227">
        <f t="shared" si="170"/>
        <v>0</v>
      </c>
      <c r="L187" s="227">
        <f t="shared" si="170"/>
        <v>0</v>
      </c>
    </row>
    <row r="188" spans="1:12" ht="12.75" hidden="1" customHeight="1">
      <c r="A188" s="20" t="s">
        <v>9</v>
      </c>
      <c r="B188" s="19" t="s">
        <v>68</v>
      </c>
      <c r="C188" s="19"/>
      <c r="D188" s="231">
        <f t="shared" ref="D188:L188" si="171">D440</f>
        <v>0</v>
      </c>
      <c r="E188" s="231">
        <f t="shared" si="171"/>
        <v>0</v>
      </c>
      <c r="F188" s="231">
        <f t="shared" si="171"/>
        <v>0</v>
      </c>
      <c r="G188" s="231">
        <f t="shared" si="171"/>
        <v>0</v>
      </c>
      <c r="H188" s="344">
        <f t="shared" si="171"/>
        <v>0</v>
      </c>
      <c r="I188" s="231">
        <f t="shared" si="171"/>
        <v>0</v>
      </c>
      <c r="J188" s="231">
        <f t="shared" si="171"/>
        <v>0</v>
      </c>
      <c r="K188" s="231">
        <f t="shared" si="171"/>
        <v>0</v>
      </c>
      <c r="L188" s="231">
        <f t="shared" si="171"/>
        <v>0</v>
      </c>
    </row>
    <row r="189" spans="1:12" ht="12.75" hidden="1" customHeight="1">
      <c r="A189" s="20" t="s">
        <v>7</v>
      </c>
      <c r="B189" s="19" t="s">
        <v>67</v>
      </c>
      <c r="C189" s="19"/>
      <c r="D189" s="227">
        <f t="shared" ref="D189:L189" si="172">D441</f>
        <v>0</v>
      </c>
      <c r="E189" s="227">
        <f t="shared" si="172"/>
        <v>0</v>
      </c>
      <c r="F189" s="227">
        <f t="shared" si="172"/>
        <v>0</v>
      </c>
      <c r="G189" s="227">
        <f t="shared" si="172"/>
        <v>0</v>
      </c>
      <c r="H189" s="344">
        <f t="shared" si="172"/>
        <v>0</v>
      </c>
      <c r="I189" s="227">
        <f t="shared" si="172"/>
        <v>0</v>
      </c>
      <c r="J189" s="227">
        <f t="shared" si="172"/>
        <v>0</v>
      </c>
      <c r="K189" s="227">
        <f t="shared" si="172"/>
        <v>0</v>
      </c>
      <c r="L189" s="227">
        <f t="shared" si="172"/>
        <v>0</v>
      </c>
    </row>
    <row r="190" spans="1:12" ht="25.5" hidden="1">
      <c r="A190" s="23" t="s">
        <v>66</v>
      </c>
      <c r="B190" s="22" t="s">
        <v>65</v>
      </c>
      <c r="C190" s="22"/>
      <c r="D190" s="230">
        <f t="shared" ref="D190:L190" si="173">D442</f>
        <v>0</v>
      </c>
      <c r="E190" s="230">
        <f t="shared" si="173"/>
        <v>0</v>
      </c>
      <c r="F190" s="230">
        <f t="shared" ca="1" si="173"/>
        <v>0</v>
      </c>
      <c r="G190" s="230">
        <f t="shared" si="173"/>
        <v>0</v>
      </c>
      <c r="H190" s="344">
        <f t="shared" si="173"/>
        <v>0</v>
      </c>
      <c r="I190" s="230">
        <f t="shared" ca="1" si="173"/>
        <v>0</v>
      </c>
      <c r="J190" s="230">
        <f t="shared" si="173"/>
        <v>0</v>
      </c>
      <c r="K190" s="230">
        <f t="shared" si="173"/>
        <v>0</v>
      </c>
      <c r="L190" s="229">
        <f t="shared" ca="1" si="173"/>
        <v>0</v>
      </c>
    </row>
    <row r="191" spans="1:12" ht="15" hidden="1">
      <c r="A191" s="20" t="s">
        <v>11</v>
      </c>
      <c r="B191" s="19" t="s">
        <v>64</v>
      </c>
      <c r="C191" s="19"/>
      <c r="D191" s="227">
        <f t="shared" ref="D191:E210" si="174">D443</f>
        <v>0</v>
      </c>
      <c r="E191" s="227">
        <f t="shared" si="174"/>
        <v>0</v>
      </c>
      <c r="F191" s="222">
        <f>H191+I191</f>
        <v>0</v>
      </c>
      <c r="G191" s="227">
        <f t="shared" ref="G191:H210" si="175">G443</f>
        <v>0</v>
      </c>
      <c r="H191" s="344">
        <f t="shared" si="175"/>
        <v>0</v>
      </c>
      <c r="I191" s="228">
        <f>J191</f>
        <v>0</v>
      </c>
      <c r="J191" s="227">
        <f t="shared" ref="J191:K210" si="176">J443</f>
        <v>0</v>
      </c>
      <c r="K191" s="227">
        <f t="shared" si="176"/>
        <v>0</v>
      </c>
      <c r="L191" s="56">
        <f>F191-J191-K191</f>
        <v>0</v>
      </c>
    </row>
    <row r="192" spans="1:12" ht="12.75" hidden="1" customHeight="1">
      <c r="A192" s="20" t="s">
        <v>9</v>
      </c>
      <c r="B192" s="19" t="s">
        <v>63</v>
      </c>
      <c r="C192" s="19"/>
      <c r="D192" s="227">
        <f t="shared" si="174"/>
        <v>0</v>
      </c>
      <c r="E192" s="227">
        <f t="shared" si="174"/>
        <v>0</v>
      </c>
      <c r="F192" s="222">
        <f>H192+I192</f>
        <v>0</v>
      </c>
      <c r="G192" s="227">
        <f t="shared" si="175"/>
        <v>0</v>
      </c>
      <c r="H192" s="344">
        <f t="shared" si="175"/>
        <v>0</v>
      </c>
      <c r="I192" s="228">
        <f>J192</f>
        <v>0</v>
      </c>
      <c r="J192" s="227">
        <f t="shared" si="176"/>
        <v>0</v>
      </c>
      <c r="K192" s="227">
        <f t="shared" si="176"/>
        <v>0</v>
      </c>
      <c r="L192" s="56">
        <f>F192-J192-K192</f>
        <v>0</v>
      </c>
    </row>
    <row r="193" spans="1:12" ht="12.75" hidden="1" customHeight="1">
      <c r="A193" s="20" t="s">
        <v>7</v>
      </c>
      <c r="B193" s="19" t="s">
        <v>62</v>
      </c>
      <c r="C193" s="19"/>
      <c r="D193" s="227">
        <f t="shared" si="174"/>
        <v>0</v>
      </c>
      <c r="E193" s="227">
        <f t="shared" si="174"/>
        <v>0</v>
      </c>
      <c r="F193" s="222">
        <f>H193+I193</f>
        <v>0</v>
      </c>
      <c r="G193" s="227">
        <f t="shared" si="175"/>
        <v>0</v>
      </c>
      <c r="H193" s="344">
        <f t="shared" si="175"/>
        <v>0</v>
      </c>
      <c r="I193" s="228">
        <f>J193</f>
        <v>0</v>
      </c>
      <c r="J193" s="227">
        <f t="shared" si="176"/>
        <v>0</v>
      </c>
      <c r="K193" s="227">
        <f t="shared" si="176"/>
        <v>0</v>
      </c>
      <c r="L193" s="56">
        <f>F193-J193-K193</f>
        <v>0</v>
      </c>
    </row>
    <row r="194" spans="1:12" ht="26.25" hidden="1" customHeight="1">
      <c r="A194" s="23" t="s">
        <v>61</v>
      </c>
      <c r="B194" s="22" t="s">
        <v>60</v>
      </c>
      <c r="C194" s="22"/>
      <c r="D194" s="230">
        <f t="shared" si="174"/>
        <v>0</v>
      </c>
      <c r="E194" s="230">
        <f t="shared" si="174"/>
        <v>0</v>
      </c>
      <c r="F194" s="230">
        <f ca="1">F446</f>
        <v>0</v>
      </c>
      <c r="G194" s="230">
        <f t="shared" si="175"/>
        <v>0</v>
      </c>
      <c r="H194" s="344">
        <f t="shared" si="175"/>
        <v>0</v>
      </c>
      <c r="I194" s="230">
        <f ca="1">I446</f>
        <v>0</v>
      </c>
      <c r="J194" s="230">
        <f t="shared" si="176"/>
        <v>0</v>
      </c>
      <c r="K194" s="230">
        <f t="shared" si="176"/>
        <v>0</v>
      </c>
      <c r="L194" s="229">
        <f ca="1">L446</f>
        <v>0</v>
      </c>
    </row>
    <row r="195" spans="1:12" ht="19.5" hidden="1" customHeight="1">
      <c r="A195" s="20" t="s">
        <v>11</v>
      </c>
      <c r="B195" s="19" t="s">
        <v>59</v>
      </c>
      <c r="C195" s="19"/>
      <c r="D195" s="227">
        <f t="shared" si="174"/>
        <v>0</v>
      </c>
      <c r="E195" s="227">
        <f t="shared" si="174"/>
        <v>0</v>
      </c>
      <c r="F195" s="222">
        <f>H195+I195</f>
        <v>0</v>
      </c>
      <c r="G195" s="227">
        <f t="shared" si="175"/>
        <v>0</v>
      </c>
      <c r="H195" s="344">
        <f t="shared" si="175"/>
        <v>0</v>
      </c>
      <c r="I195" s="228">
        <f>J195</f>
        <v>0</v>
      </c>
      <c r="J195" s="227">
        <f t="shared" si="176"/>
        <v>0</v>
      </c>
      <c r="K195" s="227">
        <f t="shared" si="176"/>
        <v>0</v>
      </c>
      <c r="L195" s="56">
        <f>F195-J195-K195</f>
        <v>0</v>
      </c>
    </row>
    <row r="196" spans="1:12" ht="15" hidden="1" customHeight="1">
      <c r="A196" s="20" t="s">
        <v>9</v>
      </c>
      <c r="B196" s="19" t="s">
        <v>58</v>
      </c>
      <c r="C196" s="19"/>
      <c r="D196" s="227">
        <f t="shared" si="174"/>
        <v>0</v>
      </c>
      <c r="E196" s="227">
        <f t="shared" si="174"/>
        <v>0</v>
      </c>
      <c r="F196" s="222">
        <f>H196+I196</f>
        <v>0</v>
      </c>
      <c r="G196" s="227">
        <f t="shared" si="175"/>
        <v>0</v>
      </c>
      <c r="H196" s="344">
        <f t="shared" si="175"/>
        <v>0</v>
      </c>
      <c r="I196" s="228">
        <f>J196</f>
        <v>0</v>
      </c>
      <c r="J196" s="227">
        <f t="shared" si="176"/>
        <v>0</v>
      </c>
      <c r="K196" s="227">
        <f t="shared" si="176"/>
        <v>0</v>
      </c>
      <c r="L196" s="56">
        <f>F196-J196-K196</f>
        <v>0</v>
      </c>
    </row>
    <row r="197" spans="1:12" ht="15" hidden="1" customHeight="1">
      <c r="A197" s="20" t="s">
        <v>7</v>
      </c>
      <c r="B197" s="19" t="s">
        <v>57</v>
      </c>
      <c r="C197" s="19"/>
      <c r="D197" s="227">
        <f t="shared" si="174"/>
        <v>0</v>
      </c>
      <c r="E197" s="227">
        <f t="shared" si="174"/>
        <v>0</v>
      </c>
      <c r="F197" s="222">
        <f>H197+I197</f>
        <v>0</v>
      </c>
      <c r="G197" s="227">
        <f t="shared" si="175"/>
        <v>0</v>
      </c>
      <c r="H197" s="344">
        <f t="shared" si="175"/>
        <v>0</v>
      </c>
      <c r="I197" s="228">
        <f>J197</f>
        <v>0</v>
      </c>
      <c r="J197" s="227">
        <f t="shared" si="176"/>
        <v>0</v>
      </c>
      <c r="K197" s="227">
        <f t="shared" si="176"/>
        <v>0</v>
      </c>
      <c r="L197" s="56">
        <f>F197-J197-K197</f>
        <v>0</v>
      </c>
    </row>
    <row r="198" spans="1:12" ht="25.5" hidden="1" customHeight="1">
      <c r="A198" s="23" t="s">
        <v>56</v>
      </c>
      <c r="B198" s="22" t="s">
        <v>55</v>
      </c>
      <c r="C198" s="22"/>
      <c r="D198" s="230">
        <f t="shared" si="174"/>
        <v>0</v>
      </c>
      <c r="E198" s="230">
        <f t="shared" si="174"/>
        <v>0</v>
      </c>
      <c r="F198" s="230">
        <f ca="1">F450</f>
        <v>0</v>
      </c>
      <c r="G198" s="230">
        <f t="shared" si="175"/>
        <v>0</v>
      </c>
      <c r="H198" s="344">
        <f t="shared" si="175"/>
        <v>0</v>
      </c>
      <c r="I198" s="230">
        <f ca="1">I450</f>
        <v>0</v>
      </c>
      <c r="J198" s="230">
        <f t="shared" si="176"/>
        <v>0</v>
      </c>
      <c r="K198" s="230">
        <f t="shared" si="176"/>
        <v>0</v>
      </c>
      <c r="L198" s="229">
        <f ca="1">L450</f>
        <v>0</v>
      </c>
    </row>
    <row r="199" spans="1:12" ht="15" hidden="1" customHeight="1">
      <c r="A199" s="20" t="s">
        <v>11</v>
      </c>
      <c r="B199" s="19" t="s">
        <v>54</v>
      </c>
      <c r="C199" s="19"/>
      <c r="D199" s="227">
        <f t="shared" si="174"/>
        <v>0</v>
      </c>
      <c r="E199" s="227">
        <f t="shared" si="174"/>
        <v>0</v>
      </c>
      <c r="F199" s="222">
        <f>H199+I199</f>
        <v>0</v>
      </c>
      <c r="G199" s="227">
        <f t="shared" si="175"/>
        <v>0</v>
      </c>
      <c r="H199" s="344">
        <f t="shared" si="175"/>
        <v>0</v>
      </c>
      <c r="I199" s="228">
        <f>J199</f>
        <v>0</v>
      </c>
      <c r="J199" s="227">
        <f t="shared" si="176"/>
        <v>0</v>
      </c>
      <c r="K199" s="227">
        <f t="shared" si="176"/>
        <v>0</v>
      </c>
      <c r="L199" s="56">
        <f>F199-J199-K199</f>
        <v>0</v>
      </c>
    </row>
    <row r="200" spans="1:12" ht="15" hidden="1" customHeight="1">
      <c r="A200" s="20" t="s">
        <v>9</v>
      </c>
      <c r="B200" s="19" t="s">
        <v>53</v>
      </c>
      <c r="C200" s="19"/>
      <c r="D200" s="227">
        <f t="shared" si="174"/>
        <v>0</v>
      </c>
      <c r="E200" s="227">
        <f t="shared" si="174"/>
        <v>0</v>
      </c>
      <c r="F200" s="222">
        <f>H200+I200</f>
        <v>0</v>
      </c>
      <c r="G200" s="227">
        <f t="shared" si="175"/>
        <v>0</v>
      </c>
      <c r="H200" s="344">
        <f t="shared" si="175"/>
        <v>0</v>
      </c>
      <c r="I200" s="228">
        <f>J200</f>
        <v>0</v>
      </c>
      <c r="J200" s="227">
        <f t="shared" si="176"/>
        <v>0</v>
      </c>
      <c r="K200" s="227">
        <f t="shared" si="176"/>
        <v>0</v>
      </c>
      <c r="L200" s="56">
        <f>F200-J200-K200</f>
        <v>0</v>
      </c>
    </row>
    <row r="201" spans="1:12" ht="15" hidden="1" customHeight="1">
      <c r="A201" s="20" t="s">
        <v>7</v>
      </c>
      <c r="B201" s="19" t="s">
        <v>52</v>
      </c>
      <c r="C201" s="19"/>
      <c r="D201" s="227">
        <f t="shared" si="174"/>
        <v>0</v>
      </c>
      <c r="E201" s="227">
        <f t="shared" si="174"/>
        <v>0</v>
      </c>
      <c r="F201" s="222">
        <f>H201+I201</f>
        <v>0</v>
      </c>
      <c r="G201" s="227">
        <f t="shared" si="175"/>
        <v>0</v>
      </c>
      <c r="H201" s="344">
        <f t="shared" si="175"/>
        <v>0</v>
      </c>
      <c r="I201" s="228">
        <f>J201</f>
        <v>0</v>
      </c>
      <c r="J201" s="227">
        <f t="shared" si="176"/>
        <v>0</v>
      </c>
      <c r="K201" s="227">
        <f t="shared" si="176"/>
        <v>0</v>
      </c>
      <c r="L201" s="56">
        <f>F201-J201-K201</f>
        <v>0</v>
      </c>
    </row>
    <row r="202" spans="1:12" ht="27.75" hidden="1" customHeight="1">
      <c r="A202" s="23" t="s">
        <v>51</v>
      </c>
      <c r="B202" s="22" t="s">
        <v>50</v>
      </c>
      <c r="C202" s="22"/>
      <c r="D202" s="230">
        <f t="shared" si="174"/>
        <v>0</v>
      </c>
      <c r="E202" s="230">
        <f t="shared" si="174"/>
        <v>0</v>
      </c>
      <c r="F202" s="230">
        <f ca="1">F454</f>
        <v>0</v>
      </c>
      <c r="G202" s="230">
        <f t="shared" si="175"/>
        <v>0</v>
      </c>
      <c r="H202" s="344">
        <f t="shared" si="175"/>
        <v>0</v>
      </c>
      <c r="I202" s="230">
        <f ca="1">I454</f>
        <v>0</v>
      </c>
      <c r="J202" s="230">
        <f t="shared" si="176"/>
        <v>0</v>
      </c>
      <c r="K202" s="230">
        <f t="shared" si="176"/>
        <v>0</v>
      </c>
      <c r="L202" s="229">
        <f ca="1">L454</f>
        <v>0</v>
      </c>
    </row>
    <row r="203" spans="1:12" ht="18" hidden="1" customHeight="1">
      <c r="A203" s="20" t="s">
        <v>11</v>
      </c>
      <c r="B203" s="19" t="s">
        <v>49</v>
      </c>
      <c r="C203" s="19"/>
      <c r="D203" s="227">
        <f t="shared" si="174"/>
        <v>0</v>
      </c>
      <c r="E203" s="227">
        <f t="shared" si="174"/>
        <v>0</v>
      </c>
      <c r="F203" s="222">
        <f>H203+I203</f>
        <v>0</v>
      </c>
      <c r="G203" s="227">
        <f t="shared" si="175"/>
        <v>0</v>
      </c>
      <c r="H203" s="344">
        <f t="shared" si="175"/>
        <v>0</v>
      </c>
      <c r="I203" s="228">
        <f>J203</f>
        <v>0</v>
      </c>
      <c r="J203" s="227">
        <f t="shared" si="176"/>
        <v>0</v>
      </c>
      <c r="K203" s="227">
        <f t="shared" si="176"/>
        <v>0</v>
      </c>
      <c r="L203" s="56">
        <f>F203-J203-K203</f>
        <v>0</v>
      </c>
    </row>
    <row r="204" spans="1:12" ht="15.75" hidden="1" customHeight="1">
      <c r="A204" s="20" t="s">
        <v>9</v>
      </c>
      <c r="B204" s="19" t="s">
        <v>48</v>
      </c>
      <c r="C204" s="19"/>
      <c r="D204" s="227">
        <f t="shared" si="174"/>
        <v>0</v>
      </c>
      <c r="E204" s="227">
        <f t="shared" si="174"/>
        <v>0</v>
      </c>
      <c r="F204" s="222">
        <f>H204+I204</f>
        <v>0</v>
      </c>
      <c r="G204" s="227">
        <f t="shared" si="175"/>
        <v>0</v>
      </c>
      <c r="H204" s="344">
        <f t="shared" si="175"/>
        <v>0</v>
      </c>
      <c r="I204" s="228">
        <f>J204</f>
        <v>0</v>
      </c>
      <c r="J204" s="227">
        <f t="shared" si="176"/>
        <v>0</v>
      </c>
      <c r="K204" s="227">
        <f t="shared" si="176"/>
        <v>0</v>
      </c>
      <c r="L204" s="56">
        <f>F204-J204-K204</f>
        <v>0</v>
      </c>
    </row>
    <row r="205" spans="1:12" ht="19.5" hidden="1" customHeight="1">
      <c r="A205" s="20" t="s">
        <v>7</v>
      </c>
      <c r="B205" s="19" t="s">
        <v>47</v>
      </c>
      <c r="C205" s="19"/>
      <c r="D205" s="227">
        <f t="shared" si="174"/>
        <v>0</v>
      </c>
      <c r="E205" s="227">
        <f t="shared" si="174"/>
        <v>0</v>
      </c>
      <c r="F205" s="222">
        <f>H205+I205</f>
        <v>0</v>
      </c>
      <c r="G205" s="227">
        <f t="shared" si="175"/>
        <v>0</v>
      </c>
      <c r="H205" s="344">
        <f t="shared" si="175"/>
        <v>0</v>
      </c>
      <c r="I205" s="228">
        <f>J205</f>
        <v>0</v>
      </c>
      <c r="J205" s="227">
        <f t="shared" si="176"/>
        <v>0</v>
      </c>
      <c r="K205" s="227">
        <f t="shared" si="176"/>
        <v>0</v>
      </c>
      <c r="L205" s="56">
        <f>F205-J205-K205</f>
        <v>0</v>
      </c>
    </row>
    <row r="206" spans="1:12" ht="27.75" hidden="1" customHeight="1">
      <c r="A206" s="23" t="s">
        <v>46</v>
      </c>
      <c r="B206" s="22" t="s">
        <v>45</v>
      </c>
      <c r="C206" s="22"/>
      <c r="D206" s="230">
        <f t="shared" si="174"/>
        <v>0</v>
      </c>
      <c r="E206" s="230">
        <f t="shared" si="174"/>
        <v>0</v>
      </c>
      <c r="F206" s="230">
        <f>F458</f>
        <v>0</v>
      </c>
      <c r="G206" s="230">
        <f t="shared" si="175"/>
        <v>0</v>
      </c>
      <c r="H206" s="344">
        <f t="shared" si="175"/>
        <v>0</v>
      </c>
      <c r="I206" s="230">
        <f>I458</f>
        <v>0</v>
      </c>
      <c r="J206" s="230">
        <f t="shared" si="176"/>
        <v>0</v>
      </c>
      <c r="K206" s="230">
        <f t="shared" si="176"/>
        <v>0</v>
      </c>
      <c r="L206" s="229">
        <f>L458</f>
        <v>0</v>
      </c>
    </row>
    <row r="207" spans="1:12" ht="17.25" hidden="1" customHeight="1">
      <c r="A207" s="20" t="s">
        <v>11</v>
      </c>
      <c r="B207" s="19" t="s">
        <v>44</v>
      </c>
      <c r="C207" s="19"/>
      <c r="D207" s="227">
        <f t="shared" si="174"/>
        <v>0</v>
      </c>
      <c r="E207" s="227">
        <f t="shared" si="174"/>
        <v>0</v>
      </c>
      <c r="F207" s="227">
        <f>F459</f>
        <v>0</v>
      </c>
      <c r="G207" s="227">
        <f t="shared" si="175"/>
        <v>0</v>
      </c>
      <c r="H207" s="344">
        <f t="shared" si="175"/>
        <v>0</v>
      </c>
      <c r="I207" s="227">
        <f>I459</f>
        <v>0</v>
      </c>
      <c r="J207" s="227">
        <f t="shared" si="176"/>
        <v>0</v>
      </c>
      <c r="K207" s="227">
        <f t="shared" si="176"/>
        <v>0</v>
      </c>
      <c r="L207" s="227">
        <f>L459</f>
        <v>0</v>
      </c>
    </row>
    <row r="208" spans="1:12" ht="17.25" hidden="1" customHeight="1">
      <c r="A208" s="20" t="s">
        <v>9</v>
      </c>
      <c r="B208" s="19" t="s">
        <v>43</v>
      </c>
      <c r="C208" s="19"/>
      <c r="D208" s="227">
        <f t="shared" si="174"/>
        <v>0</v>
      </c>
      <c r="E208" s="227">
        <f t="shared" si="174"/>
        <v>0</v>
      </c>
      <c r="F208" s="227">
        <f>F460</f>
        <v>0</v>
      </c>
      <c r="G208" s="227">
        <f t="shared" si="175"/>
        <v>0</v>
      </c>
      <c r="H208" s="344">
        <f t="shared" si="175"/>
        <v>0</v>
      </c>
      <c r="I208" s="227">
        <f>I460</f>
        <v>0</v>
      </c>
      <c r="J208" s="227">
        <f t="shared" si="176"/>
        <v>0</v>
      </c>
      <c r="K208" s="227">
        <f t="shared" si="176"/>
        <v>0</v>
      </c>
      <c r="L208" s="227">
        <f>L460</f>
        <v>0</v>
      </c>
    </row>
    <row r="209" spans="1:12" ht="15" hidden="1">
      <c r="A209" s="20" t="s">
        <v>7</v>
      </c>
      <c r="B209" s="19" t="s">
        <v>42</v>
      </c>
      <c r="C209" s="19"/>
      <c r="D209" s="227">
        <f t="shared" si="174"/>
        <v>0</v>
      </c>
      <c r="E209" s="227">
        <f t="shared" si="174"/>
        <v>0</v>
      </c>
      <c r="F209" s="227">
        <f>F461</f>
        <v>0</v>
      </c>
      <c r="G209" s="227">
        <f t="shared" si="175"/>
        <v>0</v>
      </c>
      <c r="H209" s="344">
        <f t="shared" si="175"/>
        <v>0</v>
      </c>
      <c r="I209" s="227">
        <f>I461</f>
        <v>0</v>
      </c>
      <c r="J209" s="227">
        <f t="shared" si="176"/>
        <v>0</v>
      </c>
      <c r="K209" s="227">
        <f t="shared" si="176"/>
        <v>0</v>
      </c>
      <c r="L209" s="227">
        <f>L461</f>
        <v>0</v>
      </c>
    </row>
    <row r="210" spans="1:12" ht="27.75" hidden="1" customHeight="1">
      <c r="A210" s="23" t="s">
        <v>41</v>
      </c>
      <c r="B210" s="22" t="s">
        <v>40</v>
      </c>
      <c r="C210" s="22"/>
      <c r="D210" s="230">
        <f t="shared" si="174"/>
        <v>0</v>
      </c>
      <c r="E210" s="230">
        <f t="shared" si="174"/>
        <v>0</v>
      </c>
      <c r="F210" s="230">
        <f>F462</f>
        <v>0</v>
      </c>
      <c r="G210" s="230">
        <f t="shared" si="175"/>
        <v>0</v>
      </c>
      <c r="H210" s="344">
        <f t="shared" si="175"/>
        <v>0</v>
      </c>
      <c r="I210" s="230">
        <f>I462</f>
        <v>0</v>
      </c>
      <c r="J210" s="230">
        <f t="shared" si="176"/>
        <v>0</v>
      </c>
      <c r="K210" s="230">
        <f t="shared" si="176"/>
        <v>0</v>
      </c>
      <c r="L210" s="229">
        <f>L462</f>
        <v>0</v>
      </c>
    </row>
    <row r="211" spans="1:12" ht="17.25" hidden="1" customHeight="1">
      <c r="A211" s="20" t="s">
        <v>11</v>
      </c>
      <c r="B211" s="19" t="s">
        <v>39</v>
      </c>
      <c r="C211" s="19"/>
      <c r="D211" s="227">
        <f t="shared" ref="D211:E230" si="177">D463</f>
        <v>0</v>
      </c>
      <c r="E211" s="227">
        <f t="shared" si="177"/>
        <v>0</v>
      </c>
      <c r="F211" s="222">
        <f>H211+I211</f>
        <v>0</v>
      </c>
      <c r="G211" s="227">
        <f t="shared" ref="G211:H230" si="178">G463</f>
        <v>0</v>
      </c>
      <c r="H211" s="344">
        <f t="shared" si="178"/>
        <v>0</v>
      </c>
      <c r="I211" s="228">
        <f>J211</f>
        <v>0</v>
      </c>
      <c r="J211" s="227">
        <f t="shared" ref="J211:K230" si="179">J463</f>
        <v>0</v>
      </c>
      <c r="K211" s="227">
        <f t="shared" si="179"/>
        <v>0</v>
      </c>
      <c r="L211" s="56">
        <f>F211-J211-K211</f>
        <v>0</v>
      </c>
    </row>
    <row r="212" spans="1:12" ht="17.25" hidden="1" customHeight="1">
      <c r="A212" s="20" t="s">
        <v>9</v>
      </c>
      <c r="B212" s="19" t="s">
        <v>38</v>
      </c>
      <c r="C212" s="19"/>
      <c r="D212" s="227">
        <f t="shared" si="177"/>
        <v>0</v>
      </c>
      <c r="E212" s="227">
        <f t="shared" si="177"/>
        <v>0</v>
      </c>
      <c r="F212" s="222">
        <f>H212+I212</f>
        <v>0</v>
      </c>
      <c r="G212" s="227">
        <f t="shared" si="178"/>
        <v>0</v>
      </c>
      <c r="H212" s="344">
        <f t="shared" si="178"/>
        <v>0</v>
      </c>
      <c r="I212" s="228">
        <f>J212</f>
        <v>0</v>
      </c>
      <c r="J212" s="227">
        <f t="shared" si="179"/>
        <v>0</v>
      </c>
      <c r="K212" s="227">
        <f t="shared" si="179"/>
        <v>0</v>
      </c>
      <c r="L212" s="56">
        <f>F212-J212-K212</f>
        <v>0</v>
      </c>
    </row>
    <row r="213" spans="1:12" ht="20.25" hidden="1" customHeight="1">
      <c r="A213" s="20" t="s">
        <v>7</v>
      </c>
      <c r="B213" s="19" t="s">
        <v>37</v>
      </c>
      <c r="C213" s="19"/>
      <c r="D213" s="227">
        <f t="shared" si="177"/>
        <v>0</v>
      </c>
      <c r="E213" s="227">
        <f t="shared" si="177"/>
        <v>0</v>
      </c>
      <c r="F213" s="222">
        <f>H213+I213</f>
        <v>0</v>
      </c>
      <c r="G213" s="227">
        <f t="shared" si="178"/>
        <v>0</v>
      </c>
      <c r="H213" s="344">
        <f t="shared" si="178"/>
        <v>0</v>
      </c>
      <c r="I213" s="228">
        <f>J213</f>
        <v>0</v>
      </c>
      <c r="J213" s="227">
        <f t="shared" si="179"/>
        <v>0</v>
      </c>
      <c r="K213" s="227">
        <f t="shared" si="179"/>
        <v>0</v>
      </c>
      <c r="L213" s="56">
        <f>F213-J213-K213</f>
        <v>0</v>
      </c>
    </row>
    <row r="214" spans="1:12" ht="25.5" hidden="1" customHeight="1">
      <c r="A214" s="23" t="s">
        <v>36</v>
      </c>
      <c r="B214" s="22" t="s">
        <v>35</v>
      </c>
      <c r="C214" s="22"/>
      <c r="D214" s="230">
        <f t="shared" si="177"/>
        <v>0</v>
      </c>
      <c r="E214" s="230">
        <f t="shared" si="177"/>
        <v>0</v>
      </c>
      <c r="F214" s="230">
        <f>F466</f>
        <v>0</v>
      </c>
      <c r="G214" s="230">
        <f t="shared" si="178"/>
        <v>0</v>
      </c>
      <c r="H214" s="344">
        <f t="shared" si="178"/>
        <v>0</v>
      </c>
      <c r="I214" s="230">
        <f>I466</f>
        <v>0</v>
      </c>
      <c r="J214" s="230">
        <f t="shared" si="179"/>
        <v>0</v>
      </c>
      <c r="K214" s="230">
        <f t="shared" si="179"/>
        <v>0</v>
      </c>
      <c r="L214" s="229">
        <f>L466</f>
        <v>0</v>
      </c>
    </row>
    <row r="215" spans="1:12" ht="17.25" hidden="1" customHeight="1">
      <c r="A215" s="20" t="s">
        <v>11</v>
      </c>
      <c r="B215" s="19" t="s">
        <v>34</v>
      </c>
      <c r="C215" s="19"/>
      <c r="D215" s="227">
        <f t="shared" si="177"/>
        <v>0</v>
      </c>
      <c r="E215" s="227">
        <f t="shared" si="177"/>
        <v>0</v>
      </c>
      <c r="F215" s="222">
        <f>H215+I215</f>
        <v>0</v>
      </c>
      <c r="G215" s="227">
        <f t="shared" si="178"/>
        <v>0</v>
      </c>
      <c r="H215" s="344">
        <f t="shared" si="178"/>
        <v>0</v>
      </c>
      <c r="I215" s="228">
        <f>J215</f>
        <v>0</v>
      </c>
      <c r="J215" s="227">
        <f t="shared" si="179"/>
        <v>0</v>
      </c>
      <c r="K215" s="227">
        <f t="shared" si="179"/>
        <v>0</v>
      </c>
      <c r="L215" s="56">
        <f>F215-J215-K215</f>
        <v>0</v>
      </c>
    </row>
    <row r="216" spans="1:12" ht="17.25" hidden="1" customHeight="1">
      <c r="A216" s="20" t="s">
        <v>9</v>
      </c>
      <c r="B216" s="19" t="s">
        <v>33</v>
      </c>
      <c r="C216" s="19"/>
      <c r="D216" s="227">
        <f t="shared" si="177"/>
        <v>0</v>
      </c>
      <c r="E216" s="227">
        <f t="shared" si="177"/>
        <v>0</v>
      </c>
      <c r="F216" s="222">
        <f>H216+I216</f>
        <v>0</v>
      </c>
      <c r="G216" s="227">
        <f t="shared" si="178"/>
        <v>0</v>
      </c>
      <c r="H216" s="344">
        <f t="shared" si="178"/>
        <v>0</v>
      </c>
      <c r="I216" s="228">
        <f>J216</f>
        <v>0</v>
      </c>
      <c r="J216" s="227">
        <f t="shared" si="179"/>
        <v>0</v>
      </c>
      <c r="K216" s="227">
        <f t="shared" si="179"/>
        <v>0</v>
      </c>
      <c r="L216" s="56">
        <f>F216-J216-K216</f>
        <v>0</v>
      </c>
    </row>
    <row r="217" spans="1:12" ht="16.5" hidden="1" customHeight="1">
      <c r="A217" s="20" t="s">
        <v>7</v>
      </c>
      <c r="B217" s="19" t="s">
        <v>32</v>
      </c>
      <c r="C217" s="19"/>
      <c r="D217" s="227">
        <f t="shared" si="177"/>
        <v>0</v>
      </c>
      <c r="E217" s="227">
        <f t="shared" si="177"/>
        <v>0</v>
      </c>
      <c r="F217" s="222">
        <f>H217+I217</f>
        <v>0</v>
      </c>
      <c r="G217" s="227">
        <f t="shared" si="178"/>
        <v>0</v>
      </c>
      <c r="H217" s="344">
        <f t="shared" si="178"/>
        <v>0</v>
      </c>
      <c r="I217" s="228">
        <f>J217</f>
        <v>0</v>
      </c>
      <c r="J217" s="227">
        <f t="shared" si="179"/>
        <v>0</v>
      </c>
      <c r="K217" s="227">
        <f t="shared" si="179"/>
        <v>0</v>
      </c>
      <c r="L217" s="56">
        <f>F217-J217-K217</f>
        <v>0</v>
      </c>
    </row>
    <row r="218" spans="1:12" ht="27" hidden="1" customHeight="1">
      <c r="A218" s="23" t="s">
        <v>31</v>
      </c>
      <c r="B218" s="22" t="s">
        <v>30</v>
      </c>
      <c r="C218" s="22"/>
      <c r="D218" s="230">
        <f t="shared" si="177"/>
        <v>0</v>
      </c>
      <c r="E218" s="230">
        <f t="shared" si="177"/>
        <v>0</v>
      </c>
      <c r="F218" s="230">
        <f>F470</f>
        <v>0</v>
      </c>
      <c r="G218" s="230">
        <f t="shared" si="178"/>
        <v>0</v>
      </c>
      <c r="H218" s="344">
        <f t="shared" si="178"/>
        <v>0</v>
      </c>
      <c r="I218" s="230">
        <f>I470</f>
        <v>0</v>
      </c>
      <c r="J218" s="230">
        <f t="shared" si="179"/>
        <v>0</v>
      </c>
      <c r="K218" s="230">
        <f t="shared" si="179"/>
        <v>0</v>
      </c>
      <c r="L218" s="229">
        <f>L470</f>
        <v>0</v>
      </c>
    </row>
    <row r="219" spans="1:12" ht="17.25" hidden="1" customHeight="1">
      <c r="A219" s="20" t="s">
        <v>11</v>
      </c>
      <c r="B219" s="19" t="s">
        <v>29</v>
      </c>
      <c r="C219" s="19"/>
      <c r="D219" s="227">
        <f t="shared" si="177"/>
        <v>0</v>
      </c>
      <c r="E219" s="227">
        <f t="shared" si="177"/>
        <v>0</v>
      </c>
      <c r="F219" s="222">
        <f>H219+I219</f>
        <v>0</v>
      </c>
      <c r="G219" s="227">
        <f t="shared" si="178"/>
        <v>0</v>
      </c>
      <c r="H219" s="344">
        <f t="shared" si="178"/>
        <v>0</v>
      </c>
      <c r="I219" s="228">
        <f>J219</f>
        <v>0</v>
      </c>
      <c r="J219" s="227">
        <f t="shared" si="179"/>
        <v>0</v>
      </c>
      <c r="K219" s="227">
        <f t="shared" si="179"/>
        <v>0</v>
      </c>
      <c r="L219" s="56">
        <f>F219-J219-K219</f>
        <v>0</v>
      </c>
    </row>
    <row r="220" spans="1:12" ht="17.25" hidden="1" customHeight="1">
      <c r="A220" s="20" t="s">
        <v>9</v>
      </c>
      <c r="B220" s="19" t="s">
        <v>28</v>
      </c>
      <c r="C220" s="19"/>
      <c r="D220" s="227">
        <f t="shared" si="177"/>
        <v>0</v>
      </c>
      <c r="E220" s="227">
        <f t="shared" si="177"/>
        <v>0</v>
      </c>
      <c r="F220" s="222">
        <f>H220+I220</f>
        <v>0</v>
      </c>
      <c r="G220" s="227">
        <f t="shared" si="178"/>
        <v>0</v>
      </c>
      <c r="H220" s="344">
        <f t="shared" si="178"/>
        <v>0</v>
      </c>
      <c r="I220" s="228">
        <f>J220</f>
        <v>0</v>
      </c>
      <c r="J220" s="227">
        <f t="shared" si="179"/>
        <v>0</v>
      </c>
      <c r="K220" s="227">
        <f t="shared" si="179"/>
        <v>0</v>
      </c>
      <c r="L220" s="56">
        <f>F220-J220-K220</f>
        <v>0</v>
      </c>
    </row>
    <row r="221" spans="1:12" ht="24" hidden="1" customHeight="1">
      <c r="A221" s="20" t="s">
        <v>22</v>
      </c>
      <c r="B221" s="19" t="s">
        <v>27</v>
      </c>
      <c r="C221" s="19"/>
      <c r="D221" s="227">
        <f t="shared" si="177"/>
        <v>0</v>
      </c>
      <c r="E221" s="227">
        <f t="shared" si="177"/>
        <v>0</v>
      </c>
      <c r="F221" s="222">
        <f>H221+I221</f>
        <v>0</v>
      </c>
      <c r="G221" s="227">
        <f t="shared" si="178"/>
        <v>0</v>
      </c>
      <c r="H221" s="344">
        <f t="shared" si="178"/>
        <v>0</v>
      </c>
      <c r="I221" s="228">
        <f>J221</f>
        <v>0</v>
      </c>
      <c r="J221" s="227">
        <f t="shared" si="179"/>
        <v>0</v>
      </c>
      <c r="K221" s="227">
        <f t="shared" si="179"/>
        <v>0</v>
      </c>
      <c r="L221" s="56">
        <f>F221-J221-K221</f>
        <v>0</v>
      </c>
    </row>
    <row r="222" spans="1:12" ht="29.25" hidden="1" customHeight="1">
      <c r="A222" s="23" t="s">
        <v>26</v>
      </c>
      <c r="B222" s="22" t="s">
        <v>25</v>
      </c>
      <c r="C222" s="22"/>
      <c r="D222" s="230">
        <f t="shared" si="177"/>
        <v>0</v>
      </c>
      <c r="E222" s="230">
        <f t="shared" si="177"/>
        <v>0</v>
      </c>
      <c r="F222" s="230">
        <f>F474</f>
        <v>0</v>
      </c>
      <c r="G222" s="230">
        <f t="shared" si="178"/>
        <v>0</v>
      </c>
      <c r="H222" s="344">
        <f t="shared" si="178"/>
        <v>0</v>
      </c>
      <c r="I222" s="230">
        <f>I474</f>
        <v>0</v>
      </c>
      <c r="J222" s="230">
        <f t="shared" si="179"/>
        <v>0</v>
      </c>
      <c r="K222" s="230">
        <f t="shared" si="179"/>
        <v>0</v>
      </c>
      <c r="L222" s="229">
        <f>L474</f>
        <v>0</v>
      </c>
    </row>
    <row r="223" spans="1:12" ht="17.25" hidden="1" customHeight="1">
      <c r="A223" s="20" t="s">
        <v>11</v>
      </c>
      <c r="B223" s="19" t="s">
        <v>24</v>
      </c>
      <c r="C223" s="19"/>
      <c r="D223" s="227">
        <f t="shared" si="177"/>
        <v>0</v>
      </c>
      <c r="E223" s="227">
        <f t="shared" si="177"/>
        <v>0</v>
      </c>
      <c r="F223" s="222">
        <f>H223+I223</f>
        <v>0</v>
      </c>
      <c r="G223" s="227">
        <f t="shared" si="178"/>
        <v>0</v>
      </c>
      <c r="H223" s="344">
        <f t="shared" si="178"/>
        <v>0</v>
      </c>
      <c r="I223" s="228">
        <f>J223</f>
        <v>0</v>
      </c>
      <c r="J223" s="227">
        <f t="shared" si="179"/>
        <v>0</v>
      </c>
      <c r="K223" s="227">
        <f t="shared" si="179"/>
        <v>0</v>
      </c>
      <c r="L223" s="56">
        <f>F223-J223-K223</f>
        <v>0</v>
      </c>
    </row>
    <row r="224" spans="1:12" ht="17.25" hidden="1" customHeight="1">
      <c r="A224" s="20" t="s">
        <v>9</v>
      </c>
      <c r="B224" s="19" t="s">
        <v>23</v>
      </c>
      <c r="C224" s="19"/>
      <c r="D224" s="227">
        <f t="shared" si="177"/>
        <v>0</v>
      </c>
      <c r="E224" s="227">
        <f t="shared" si="177"/>
        <v>0</v>
      </c>
      <c r="F224" s="222">
        <f>H224+I224</f>
        <v>0</v>
      </c>
      <c r="G224" s="227">
        <f t="shared" si="178"/>
        <v>0</v>
      </c>
      <c r="H224" s="344">
        <f t="shared" si="178"/>
        <v>0</v>
      </c>
      <c r="I224" s="228">
        <f>J224</f>
        <v>0</v>
      </c>
      <c r="J224" s="227">
        <f t="shared" si="179"/>
        <v>0</v>
      </c>
      <c r="K224" s="227">
        <f t="shared" si="179"/>
        <v>0</v>
      </c>
      <c r="L224" s="56">
        <f>F224-J224-K224</f>
        <v>0</v>
      </c>
    </row>
    <row r="225" spans="1:12" ht="18.75" hidden="1" customHeight="1">
      <c r="A225" s="132" t="s">
        <v>22</v>
      </c>
      <c r="B225" s="123" t="s">
        <v>21</v>
      </c>
      <c r="C225" s="123"/>
      <c r="D225" s="224">
        <f t="shared" si="177"/>
        <v>0</v>
      </c>
      <c r="E225" s="224">
        <f t="shared" si="177"/>
        <v>0</v>
      </c>
      <c r="F225" s="226">
        <f>H225+I225</f>
        <v>0</v>
      </c>
      <c r="G225" s="224">
        <f t="shared" si="178"/>
        <v>0</v>
      </c>
      <c r="H225" s="350">
        <f t="shared" si="178"/>
        <v>0</v>
      </c>
      <c r="I225" s="225">
        <f>J225</f>
        <v>0</v>
      </c>
      <c r="J225" s="224">
        <f t="shared" si="179"/>
        <v>0</v>
      </c>
      <c r="K225" s="224">
        <f t="shared" si="179"/>
        <v>0</v>
      </c>
      <c r="L225" s="127">
        <f>F225-J225-K225</f>
        <v>0</v>
      </c>
    </row>
    <row r="226" spans="1:12" ht="35.1" customHeight="1">
      <c r="A226" s="31" t="s">
        <v>20</v>
      </c>
      <c r="B226" s="30" t="s">
        <v>19</v>
      </c>
      <c r="C226" s="30"/>
      <c r="D226" s="29">
        <f t="shared" ref="D226:L226" si="180">D227+D231</f>
        <v>40688640</v>
      </c>
      <c r="E226" s="29">
        <f t="shared" si="180"/>
        <v>24179790</v>
      </c>
      <c r="F226" s="29">
        <f t="shared" si="180"/>
        <v>20490578</v>
      </c>
      <c r="G226" s="29">
        <f t="shared" si="180"/>
        <v>0</v>
      </c>
      <c r="H226" s="347">
        <f t="shared" si="180"/>
        <v>0</v>
      </c>
      <c r="I226" s="29">
        <f t="shared" si="180"/>
        <v>20490578</v>
      </c>
      <c r="J226" s="29">
        <f t="shared" si="180"/>
        <v>20490578</v>
      </c>
      <c r="K226" s="29">
        <f t="shared" si="180"/>
        <v>0</v>
      </c>
      <c r="L226" s="29">
        <f t="shared" si="180"/>
        <v>0</v>
      </c>
    </row>
    <row r="227" spans="1:12" ht="24.95" customHeight="1">
      <c r="A227" s="23" t="s">
        <v>18</v>
      </c>
      <c r="B227" s="22" t="s">
        <v>17</v>
      </c>
      <c r="C227" s="22"/>
      <c r="D227" s="21">
        <f>D228+D229+D230</f>
        <v>39297855</v>
      </c>
      <c r="E227" s="21">
        <f>E228+E229+E230</f>
        <v>22425505</v>
      </c>
      <c r="F227" s="21">
        <f>H227+I227</f>
        <v>19221254</v>
      </c>
      <c r="G227" s="21">
        <f>G228+G229+G230</f>
        <v>0</v>
      </c>
      <c r="H227" s="347">
        <f>H228+H229+H230</f>
        <v>0</v>
      </c>
      <c r="I227" s="21">
        <f>I228+I229+I230</f>
        <v>19221254</v>
      </c>
      <c r="J227" s="21">
        <f>J228+J229+J230</f>
        <v>19221254</v>
      </c>
      <c r="K227" s="21">
        <f>K228+K229+K230</f>
        <v>0</v>
      </c>
      <c r="L227" s="223">
        <f>F227-J227-K227</f>
        <v>0</v>
      </c>
    </row>
    <row r="228" spans="1:12" ht="18.75" customHeight="1">
      <c r="A228" s="20" t="s">
        <v>11</v>
      </c>
      <c r="B228" s="19" t="s">
        <v>16</v>
      </c>
      <c r="C228" s="19"/>
      <c r="D228" s="16">
        <f t="shared" ref="D228:L228" si="181">D480</f>
        <v>38272855</v>
      </c>
      <c r="E228" s="16">
        <f t="shared" si="181"/>
        <v>18713008</v>
      </c>
      <c r="F228" s="16">
        <f t="shared" si="181"/>
        <v>15510434</v>
      </c>
      <c r="G228" s="16">
        <f t="shared" si="181"/>
        <v>0</v>
      </c>
      <c r="H228" s="347">
        <f t="shared" si="181"/>
        <v>0</v>
      </c>
      <c r="I228" s="16">
        <f t="shared" si="181"/>
        <v>15510434</v>
      </c>
      <c r="J228" s="16">
        <f t="shared" si="181"/>
        <v>15510434</v>
      </c>
      <c r="K228" s="16">
        <f t="shared" si="181"/>
        <v>0</v>
      </c>
      <c r="L228" s="16">
        <f t="shared" si="181"/>
        <v>0</v>
      </c>
    </row>
    <row r="229" spans="1:12" ht="18.75" customHeight="1">
      <c r="A229" s="20" t="s">
        <v>9</v>
      </c>
      <c r="B229" s="19" t="s">
        <v>15</v>
      </c>
      <c r="C229" s="19"/>
      <c r="D229" s="16">
        <f t="shared" ref="D229:L229" si="182">D481</f>
        <v>1025000</v>
      </c>
      <c r="E229" s="16">
        <f t="shared" si="182"/>
        <v>3705000</v>
      </c>
      <c r="F229" s="16">
        <f t="shared" si="182"/>
        <v>3703734</v>
      </c>
      <c r="G229" s="16">
        <f t="shared" si="182"/>
        <v>0</v>
      </c>
      <c r="H229" s="347">
        <f t="shared" si="182"/>
        <v>0</v>
      </c>
      <c r="I229" s="16">
        <f t="shared" si="182"/>
        <v>3703734</v>
      </c>
      <c r="J229" s="16">
        <f t="shared" si="182"/>
        <v>3703734</v>
      </c>
      <c r="K229" s="16">
        <f t="shared" si="182"/>
        <v>0</v>
      </c>
      <c r="L229" s="16">
        <f t="shared" si="182"/>
        <v>0</v>
      </c>
    </row>
    <row r="230" spans="1:12" ht="18.75" customHeight="1">
      <c r="A230" s="20" t="s">
        <v>7</v>
      </c>
      <c r="B230" s="19" t="s">
        <v>14</v>
      </c>
      <c r="C230" s="19"/>
      <c r="D230" s="16">
        <f t="shared" ref="D230:L230" si="183">D482</f>
        <v>0</v>
      </c>
      <c r="E230" s="16">
        <f t="shared" si="183"/>
        <v>7497</v>
      </c>
      <c r="F230" s="16">
        <f t="shared" si="183"/>
        <v>7086</v>
      </c>
      <c r="G230" s="16">
        <f t="shared" si="183"/>
        <v>0</v>
      </c>
      <c r="H230" s="347">
        <f t="shared" si="183"/>
        <v>0</v>
      </c>
      <c r="I230" s="16">
        <f t="shared" si="183"/>
        <v>7086</v>
      </c>
      <c r="J230" s="16">
        <f t="shared" si="183"/>
        <v>7086</v>
      </c>
      <c r="K230" s="16">
        <f t="shared" si="183"/>
        <v>0</v>
      </c>
      <c r="L230" s="16">
        <f t="shared" si="183"/>
        <v>0</v>
      </c>
    </row>
    <row r="231" spans="1:12" ht="24.95" customHeight="1">
      <c r="A231" s="23" t="s">
        <v>13</v>
      </c>
      <c r="B231" s="22" t="s">
        <v>12</v>
      </c>
      <c r="C231" s="22"/>
      <c r="D231" s="21">
        <f t="shared" ref="D231:L231" si="184">D232+D233+D234</f>
        <v>1390785</v>
      </c>
      <c r="E231" s="21">
        <f t="shared" si="184"/>
        <v>1754285</v>
      </c>
      <c r="F231" s="21">
        <f t="shared" si="184"/>
        <v>1269324</v>
      </c>
      <c r="G231" s="222">
        <f t="shared" si="184"/>
        <v>0</v>
      </c>
      <c r="H231" s="340">
        <f t="shared" si="184"/>
        <v>0</v>
      </c>
      <c r="I231" s="21">
        <f t="shared" si="184"/>
        <v>1269324</v>
      </c>
      <c r="J231" s="21">
        <f t="shared" si="184"/>
        <v>1269324</v>
      </c>
      <c r="K231" s="21">
        <f t="shared" si="184"/>
        <v>0</v>
      </c>
      <c r="L231" s="21">
        <f t="shared" si="184"/>
        <v>0</v>
      </c>
    </row>
    <row r="232" spans="1:12" ht="18.75" customHeight="1">
      <c r="A232" s="20" t="s">
        <v>11</v>
      </c>
      <c r="B232" s="19" t="s">
        <v>10</v>
      </c>
      <c r="C232" s="19"/>
      <c r="D232" s="379">
        <f t="shared" ref="D232:L232" si="185">D484</f>
        <v>1015000</v>
      </c>
      <c r="E232" s="379">
        <f t="shared" si="185"/>
        <v>1385000</v>
      </c>
      <c r="F232" s="379">
        <f t="shared" si="185"/>
        <v>993100</v>
      </c>
      <c r="G232" s="379">
        <f t="shared" si="185"/>
        <v>0</v>
      </c>
      <c r="H232" s="380">
        <f t="shared" si="185"/>
        <v>0</v>
      </c>
      <c r="I232" s="379">
        <f t="shared" si="185"/>
        <v>993100</v>
      </c>
      <c r="J232" s="379">
        <f t="shared" si="185"/>
        <v>993100</v>
      </c>
      <c r="K232" s="379">
        <f t="shared" si="185"/>
        <v>0</v>
      </c>
      <c r="L232" s="379">
        <f t="shared" si="185"/>
        <v>0</v>
      </c>
    </row>
    <row r="233" spans="1:12" ht="18.75" hidden="1" customHeight="1">
      <c r="A233" s="20" t="s">
        <v>9</v>
      </c>
      <c r="B233" s="19" t="s">
        <v>8</v>
      </c>
      <c r="C233" s="19"/>
      <c r="D233" s="379">
        <f t="shared" ref="D233:L233" si="186">D485</f>
        <v>0</v>
      </c>
      <c r="E233" s="379">
        <f t="shared" si="186"/>
        <v>0</v>
      </c>
      <c r="F233" s="379">
        <f t="shared" si="186"/>
        <v>0</v>
      </c>
      <c r="G233" s="379">
        <f t="shared" si="186"/>
        <v>0</v>
      </c>
      <c r="H233" s="380">
        <f t="shared" si="186"/>
        <v>0</v>
      </c>
      <c r="I233" s="379">
        <f t="shared" si="186"/>
        <v>0</v>
      </c>
      <c r="J233" s="379">
        <f t="shared" si="186"/>
        <v>0</v>
      </c>
      <c r="K233" s="379">
        <f t="shared" si="186"/>
        <v>0</v>
      </c>
      <c r="L233" s="379">
        <f t="shared" si="186"/>
        <v>0</v>
      </c>
    </row>
    <row r="234" spans="1:12" ht="18.75" customHeight="1" thickBot="1">
      <c r="A234" s="20" t="s">
        <v>7</v>
      </c>
      <c r="B234" s="19" t="s">
        <v>6</v>
      </c>
      <c r="C234" s="19"/>
      <c r="D234" s="379">
        <f>D486</f>
        <v>375785</v>
      </c>
      <c r="E234" s="379">
        <f>E486</f>
        <v>369285</v>
      </c>
      <c r="F234" s="334">
        <f>H234+I234</f>
        <v>276224</v>
      </c>
      <c r="G234" s="379"/>
      <c r="H234" s="380"/>
      <c r="I234" s="334">
        <f>J234</f>
        <v>276224</v>
      </c>
      <c r="J234" s="379">
        <f>J486</f>
        <v>276224</v>
      </c>
      <c r="K234" s="379">
        <v>0</v>
      </c>
      <c r="L234" s="381">
        <f>F234-J234-K234</f>
        <v>0</v>
      </c>
    </row>
    <row r="235" spans="1:12" ht="18.75" hidden="1" customHeight="1">
      <c r="A235" s="221"/>
      <c r="B235" s="13"/>
      <c r="C235" s="13"/>
      <c r="D235" s="218"/>
      <c r="E235" s="218"/>
      <c r="F235" s="220"/>
      <c r="G235" s="218"/>
      <c r="H235" s="351"/>
      <c r="I235" s="219"/>
      <c r="J235" s="218"/>
      <c r="K235" s="218"/>
      <c r="L235" s="217"/>
    </row>
    <row r="236" spans="1:12" ht="18.75" hidden="1" customHeight="1">
      <c r="A236" s="221"/>
      <c r="B236" s="13"/>
      <c r="C236" s="13"/>
      <c r="D236" s="218"/>
      <c r="E236" s="218"/>
      <c r="F236" s="220"/>
      <c r="G236" s="218"/>
      <c r="H236" s="351"/>
      <c r="I236" s="219"/>
      <c r="J236" s="218"/>
      <c r="K236" s="218"/>
      <c r="L236" s="217"/>
    </row>
    <row r="237" spans="1:12" ht="18.75" hidden="1" customHeight="1">
      <c r="A237" s="221"/>
      <c r="B237" s="13"/>
      <c r="C237" s="13"/>
      <c r="D237" s="218"/>
      <c r="E237" s="218"/>
      <c r="F237" s="220"/>
      <c r="G237" s="218"/>
      <c r="H237" s="351"/>
      <c r="I237" s="219"/>
      <c r="J237" s="218"/>
      <c r="K237" s="218"/>
      <c r="L237" s="217"/>
    </row>
    <row r="238" spans="1:12" ht="18.75" hidden="1" customHeight="1">
      <c r="A238" s="221"/>
      <c r="B238" s="13"/>
      <c r="C238" s="13"/>
      <c r="D238" s="218"/>
      <c r="E238" s="218"/>
      <c r="F238" s="220"/>
      <c r="G238" s="218"/>
      <c r="H238" s="351"/>
      <c r="I238" s="219"/>
      <c r="J238" s="218"/>
      <c r="K238" s="218"/>
      <c r="L238" s="217"/>
    </row>
    <row r="239" spans="1:12" ht="18.75" hidden="1" customHeight="1">
      <c r="A239" s="221"/>
      <c r="B239" s="13"/>
      <c r="C239" s="13"/>
      <c r="D239" s="218"/>
      <c r="E239" s="218"/>
      <c r="F239" s="220"/>
      <c r="G239" s="218"/>
      <c r="H239" s="351"/>
      <c r="I239" s="219"/>
      <c r="J239" s="218"/>
      <c r="K239" s="218"/>
      <c r="L239" s="217"/>
    </row>
    <row r="240" spans="1:12" ht="18.75" hidden="1" customHeight="1">
      <c r="A240" s="221"/>
      <c r="B240" s="13"/>
      <c r="C240" s="13"/>
      <c r="D240" s="218"/>
      <c r="E240" s="218"/>
      <c r="F240" s="220"/>
      <c r="G240" s="218"/>
      <c r="H240" s="351"/>
      <c r="I240" s="219"/>
      <c r="J240" s="218"/>
      <c r="K240" s="218"/>
      <c r="L240" s="217"/>
    </row>
    <row r="241" spans="1:12" ht="18.75" hidden="1" customHeight="1">
      <c r="A241" s="221"/>
      <c r="B241" s="13"/>
      <c r="C241" s="13"/>
      <c r="D241" s="218"/>
      <c r="E241" s="218"/>
      <c r="F241" s="220"/>
      <c r="G241" s="218"/>
      <c r="H241" s="351"/>
      <c r="I241" s="219"/>
      <c r="J241" s="218"/>
      <c r="K241" s="218"/>
      <c r="L241" s="217"/>
    </row>
    <row r="242" spans="1:12" ht="18.75" hidden="1" customHeight="1">
      <c r="A242" s="221"/>
      <c r="B242" s="13"/>
      <c r="C242" s="13"/>
      <c r="D242" s="218"/>
      <c r="E242" s="218"/>
      <c r="F242" s="220"/>
      <c r="G242" s="218"/>
      <c r="H242" s="351"/>
      <c r="I242" s="219"/>
      <c r="J242" s="218"/>
      <c r="K242" s="218"/>
      <c r="L242" s="217"/>
    </row>
    <row r="243" spans="1:12" ht="18.75" hidden="1" customHeight="1">
      <c r="A243" s="221"/>
      <c r="B243" s="13"/>
      <c r="C243" s="13"/>
      <c r="D243" s="218"/>
      <c r="E243" s="218"/>
      <c r="F243" s="220"/>
      <c r="G243" s="218"/>
      <c r="H243" s="351"/>
      <c r="I243" s="219"/>
      <c r="J243" s="218"/>
      <c r="K243" s="218"/>
      <c r="L243" s="217"/>
    </row>
    <row r="244" spans="1:12" ht="18.75" hidden="1" customHeight="1">
      <c r="A244" s="221"/>
      <c r="B244" s="13"/>
      <c r="C244" s="13"/>
      <c r="D244" s="218"/>
      <c r="E244" s="218"/>
      <c r="F244" s="220"/>
      <c r="G244" s="218"/>
      <c r="H244" s="351"/>
      <c r="I244" s="219"/>
      <c r="J244" s="218"/>
      <c r="K244" s="218"/>
      <c r="L244" s="217"/>
    </row>
    <row r="245" spans="1:12" ht="18.75" hidden="1" customHeight="1">
      <c r="A245" s="221"/>
      <c r="B245" s="13"/>
      <c r="C245" s="13"/>
      <c r="D245" s="218"/>
      <c r="E245" s="218"/>
      <c r="F245" s="220"/>
      <c r="G245" s="218"/>
      <c r="H245" s="351"/>
      <c r="I245" s="219"/>
      <c r="J245" s="218"/>
      <c r="K245" s="218"/>
      <c r="L245" s="217"/>
    </row>
    <row r="246" spans="1:12" ht="18.75" hidden="1" customHeight="1" thickBot="1">
      <c r="A246" s="221"/>
      <c r="B246" s="13"/>
      <c r="C246" s="13"/>
      <c r="D246" s="218"/>
      <c r="E246" s="218"/>
      <c r="F246" s="220"/>
      <c r="G246" s="218"/>
      <c r="H246" s="351"/>
      <c r="I246" s="219"/>
      <c r="J246" s="218"/>
      <c r="K246" s="218"/>
      <c r="L246" s="217"/>
    </row>
    <row r="247" spans="1:12" ht="30.75" thickBot="1">
      <c r="A247" s="111" t="s">
        <v>430</v>
      </c>
      <c r="B247" s="216" t="s">
        <v>198</v>
      </c>
      <c r="C247" s="215"/>
      <c r="D247" s="214">
        <f t="shared" ref="D247:L247" si="187">D249+D340+D347</f>
        <v>216807941</v>
      </c>
      <c r="E247" s="214">
        <f t="shared" si="187"/>
        <v>227152557</v>
      </c>
      <c r="F247" s="214">
        <f t="shared" si="187"/>
        <v>290263932</v>
      </c>
      <c r="G247" s="214">
        <f t="shared" si="187"/>
        <v>0</v>
      </c>
      <c r="H247" s="352">
        <f t="shared" si="187"/>
        <v>59478984</v>
      </c>
      <c r="I247" s="214">
        <f t="shared" si="187"/>
        <v>230784948</v>
      </c>
      <c r="J247" s="214">
        <f t="shared" si="187"/>
        <v>218817215</v>
      </c>
      <c r="K247" s="214">
        <f t="shared" si="187"/>
        <v>0</v>
      </c>
      <c r="L247" s="214">
        <f t="shared" si="187"/>
        <v>71446717</v>
      </c>
    </row>
    <row r="248" spans="1:12" ht="15">
      <c r="A248" s="213" t="s">
        <v>429</v>
      </c>
      <c r="B248" s="212" t="s">
        <v>19</v>
      </c>
      <c r="C248" s="19"/>
      <c r="D248" s="211">
        <f t="shared" ref="D248:L248" si="188">D249-D281-D336+D340</f>
        <v>207323643</v>
      </c>
      <c r="E248" s="211">
        <f t="shared" si="188"/>
        <v>195439682</v>
      </c>
      <c r="F248" s="211">
        <f t="shared" si="188"/>
        <v>250961816</v>
      </c>
      <c r="G248" s="206">
        <f t="shared" si="188"/>
        <v>0</v>
      </c>
      <c r="H248" s="353">
        <f t="shared" si="188"/>
        <v>59478984</v>
      </c>
      <c r="I248" s="211">
        <f t="shared" si="188"/>
        <v>191482832</v>
      </c>
      <c r="J248" s="211">
        <f t="shared" si="188"/>
        <v>179515099</v>
      </c>
      <c r="K248" s="211">
        <f t="shared" si="188"/>
        <v>0</v>
      </c>
      <c r="L248" s="211">
        <f t="shared" si="188"/>
        <v>71446717</v>
      </c>
    </row>
    <row r="249" spans="1:12" ht="20.25" customHeight="1">
      <c r="A249" s="210" t="s">
        <v>428</v>
      </c>
      <c r="B249" s="209" t="s">
        <v>195</v>
      </c>
      <c r="C249" s="19"/>
      <c r="D249" s="206">
        <f t="shared" ref="D249:L249" si="189">D250+D301</f>
        <v>210687941</v>
      </c>
      <c r="E249" s="206">
        <f t="shared" si="189"/>
        <v>220497682</v>
      </c>
      <c r="F249" s="206">
        <f t="shared" si="189"/>
        <v>283704456</v>
      </c>
      <c r="G249" s="206">
        <f t="shared" si="189"/>
        <v>0</v>
      </c>
      <c r="H249" s="344">
        <f t="shared" si="189"/>
        <v>59478984</v>
      </c>
      <c r="I249" s="206">
        <f t="shared" si="189"/>
        <v>224225472</v>
      </c>
      <c r="J249" s="206">
        <f t="shared" si="189"/>
        <v>212257739</v>
      </c>
      <c r="K249" s="206">
        <f t="shared" si="189"/>
        <v>0</v>
      </c>
      <c r="L249" s="206">
        <f t="shared" si="189"/>
        <v>71446717</v>
      </c>
    </row>
    <row r="250" spans="1:12" ht="25.5">
      <c r="A250" s="104" t="s">
        <v>427</v>
      </c>
      <c r="B250" s="207" t="s">
        <v>193</v>
      </c>
      <c r="C250" s="19"/>
      <c r="D250" s="206">
        <f t="shared" ref="D250:L250" si="190">D251+D267+D269+D280+D298</f>
        <v>212442545</v>
      </c>
      <c r="E250" s="206">
        <f t="shared" si="190"/>
        <v>220673130</v>
      </c>
      <c r="F250" s="206">
        <f t="shared" si="190"/>
        <v>264174030</v>
      </c>
      <c r="G250" s="206">
        <f t="shared" si="190"/>
        <v>0</v>
      </c>
      <c r="H250" s="344">
        <f t="shared" si="190"/>
        <v>54525822</v>
      </c>
      <c r="I250" s="206">
        <f t="shared" si="190"/>
        <v>209648208</v>
      </c>
      <c r="J250" s="206">
        <f t="shared" si="190"/>
        <v>209353972</v>
      </c>
      <c r="K250" s="206">
        <f t="shared" si="190"/>
        <v>0</v>
      </c>
      <c r="L250" s="206">
        <f t="shared" si="190"/>
        <v>54820058</v>
      </c>
    </row>
    <row r="251" spans="1:12" ht="27.75" customHeight="1">
      <c r="A251" s="208" t="s">
        <v>426</v>
      </c>
      <c r="B251" s="207" t="s">
        <v>425</v>
      </c>
      <c r="C251" s="19"/>
      <c r="D251" s="206">
        <f t="shared" ref="D251:L251" si="191">D252+D255+D263</f>
        <v>134819604</v>
      </c>
      <c r="E251" s="206">
        <f t="shared" si="191"/>
        <v>124016067</v>
      </c>
      <c r="F251" s="206">
        <f t="shared" si="191"/>
        <v>113489588</v>
      </c>
      <c r="G251" s="206">
        <f t="shared" si="191"/>
        <v>0</v>
      </c>
      <c r="H251" s="344">
        <f t="shared" si="191"/>
        <v>173521</v>
      </c>
      <c r="I251" s="206">
        <f t="shared" si="191"/>
        <v>113316067</v>
      </c>
      <c r="J251" s="206">
        <f t="shared" si="191"/>
        <v>113315872</v>
      </c>
      <c r="K251" s="206">
        <f t="shared" si="191"/>
        <v>0</v>
      </c>
      <c r="L251" s="206">
        <f t="shared" si="191"/>
        <v>173716</v>
      </c>
    </row>
    <row r="252" spans="1:12" ht="27.75" customHeight="1">
      <c r="A252" s="104" t="s">
        <v>424</v>
      </c>
      <c r="B252" s="207" t="s">
        <v>423</v>
      </c>
      <c r="C252" s="19"/>
      <c r="D252" s="206">
        <f t="shared" ref="D252:L253" si="192">D253</f>
        <v>600000</v>
      </c>
      <c r="E252" s="206">
        <f t="shared" si="192"/>
        <v>1070000</v>
      </c>
      <c r="F252" s="205">
        <f t="shared" si="192"/>
        <v>1069555</v>
      </c>
      <c r="G252" s="205">
        <f t="shared" si="192"/>
        <v>0</v>
      </c>
      <c r="H252" s="354">
        <f t="shared" si="192"/>
        <v>0</v>
      </c>
      <c r="I252" s="205">
        <f t="shared" si="192"/>
        <v>1069555</v>
      </c>
      <c r="J252" s="205">
        <f t="shared" si="192"/>
        <v>1069555</v>
      </c>
      <c r="K252" s="205">
        <f t="shared" si="192"/>
        <v>0</v>
      </c>
      <c r="L252" s="204">
        <f t="shared" si="192"/>
        <v>0</v>
      </c>
    </row>
    <row r="253" spans="1:12" ht="16.5" customHeight="1">
      <c r="A253" s="203" t="s">
        <v>422</v>
      </c>
      <c r="B253" s="202" t="s">
        <v>421</v>
      </c>
      <c r="C253" s="201"/>
      <c r="D253" s="200">
        <f t="shared" si="192"/>
        <v>600000</v>
      </c>
      <c r="E253" s="200">
        <f t="shared" si="192"/>
        <v>1070000</v>
      </c>
      <c r="F253" s="199">
        <f t="shared" si="192"/>
        <v>1069555</v>
      </c>
      <c r="G253" s="199">
        <f t="shared" si="192"/>
        <v>0</v>
      </c>
      <c r="H253" s="355">
        <f t="shared" si="192"/>
        <v>0</v>
      </c>
      <c r="I253" s="199">
        <f t="shared" si="192"/>
        <v>1069555</v>
      </c>
      <c r="J253" s="199">
        <f t="shared" si="192"/>
        <v>1069555</v>
      </c>
      <c r="K253" s="199">
        <f t="shared" si="192"/>
        <v>0</v>
      </c>
      <c r="L253" s="198">
        <f t="shared" si="192"/>
        <v>0</v>
      </c>
    </row>
    <row r="254" spans="1:12" ht="27.75" customHeight="1">
      <c r="A254" s="132" t="s">
        <v>420</v>
      </c>
      <c r="B254" s="197" t="s">
        <v>419</v>
      </c>
      <c r="C254" s="99"/>
      <c r="D254" s="379">
        <v>600000</v>
      </c>
      <c r="E254" s="379">
        <v>1070000</v>
      </c>
      <c r="F254" s="382">
        <f>H254+I254</f>
        <v>1069555</v>
      </c>
      <c r="G254" s="379"/>
      <c r="H254" s="380"/>
      <c r="I254" s="382">
        <f>J254</f>
        <v>1069555</v>
      </c>
      <c r="J254" s="379">
        <v>1069555</v>
      </c>
      <c r="K254" s="379">
        <v>0</v>
      </c>
      <c r="L254" s="383">
        <f>F254-J254-K254</f>
        <v>0</v>
      </c>
    </row>
    <row r="255" spans="1:12" ht="27.75" customHeight="1">
      <c r="A255" s="196" t="s">
        <v>418</v>
      </c>
      <c r="B255" s="101" t="s">
        <v>417</v>
      </c>
      <c r="C255" s="97"/>
      <c r="D255" s="29">
        <f t="shared" ref="D255:L255" si="193">D256+D259</f>
        <v>131464254</v>
      </c>
      <c r="E255" s="29">
        <f t="shared" si="193"/>
        <v>120813839</v>
      </c>
      <c r="F255" s="29">
        <f t="shared" si="193"/>
        <v>110138227</v>
      </c>
      <c r="G255" s="29">
        <f t="shared" si="193"/>
        <v>0</v>
      </c>
      <c r="H255" s="347">
        <f t="shared" si="193"/>
        <v>0</v>
      </c>
      <c r="I255" s="29">
        <f t="shared" si="193"/>
        <v>110138227</v>
      </c>
      <c r="J255" s="29">
        <f t="shared" si="193"/>
        <v>110138227</v>
      </c>
      <c r="K255" s="29">
        <f t="shared" si="193"/>
        <v>0</v>
      </c>
      <c r="L255" s="29">
        <f t="shared" si="193"/>
        <v>0</v>
      </c>
    </row>
    <row r="256" spans="1:12" ht="22.5" customHeight="1">
      <c r="A256" s="144" t="s">
        <v>416</v>
      </c>
      <c r="B256" s="195" t="s">
        <v>415</v>
      </c>
      <c r="C256" s="158"/>
      <c r="D256" s="141">
        <f t="shared" ref="D256:L256" si="194">D257+D258</f>
        <v>227254</v>
      </c>
      <c r="E256" s="141">
        <f t="shared" si="194"/>
        <v>390000</v>
      </c>
      <c r="F256" s="141">
        <f t="shared" si="194"/>
        <v>411146</v>
      </c>
      <c r="G256" s="141">
        <f t="shared" si="194"/>
        <v>0</v>
      </c>
      <c r="H256" s="347">
        <f t="shared" si="194"/>
        <v>0</v>
      </c>
      <c r="I256" s="141">
        <f t="shared" si="194"/>
        <v>411146</v>
      </c>
      <c r="J256" s="141">
        <f t="shared" si="194"/>
        <v>411146</v>
      </c>
      <c r="K256" s="141">
        <f t="shared" si="194"/>
        <v>0</v>
      </c>
      <c r="L256" s="141">
        <f t="shared" si="194"/>
        <v>0</v>
      </c>
    </row>
    <row r="257" spans="1:12" ht="18.75" hidden="1" customHeight="1">
      <c r="A257" s="194" t="s">
        <v>414</v>
      </c>
      <c r="B257" s="193" t="s">
        <v>413</v>
      </c>
      <c r="C257" s="99"/>
      <c r="D257" s="16"/>
      <c r="E257" s="25"/>
      <c r="F257" s="114">
        <v>0</v>
      </c>
      <c r="G257" s="25"/>
      <c r="H257" s="347"/>
      <c r="I257" s="114">
        <f>F257-H257</f>
        <v>0</v>
      </c>
      <c r="J257" s="25"/>
      <c r="K257" s="25">
        <v>0</v>
      </c>
      <c r="L257" s="133">
        <f>F257-J257-K257</f>
        <v>0</v>
      </c>
    </row>
    <row r="258" spans="1:12" ht="27.75" customHeight="1">
      <c r="A258" s="192" t="s">
        <v>412</v>
      </c>
      <c r="B258" s="184" t="s">
        <v>411</v>
      </c>
      <c r="C258" s="99"/>
      <c r="D258" s="379">
        <v>227254</v>
      </c>
      <c r="E258" s="379">
        <v>390000</v>
      </c>
      <c r="F258" s="382">
        <f>H258+I258</f>
        <v>411146</v>
      </c>
      <c r="G258" s="379"/>
      <c r="H258" s="380"/>
      <c r="I258" s="382">
        <f>J258</f>
        <v>411146</v>
      </c>
      <c r="J258" s="379">
        <v>411146</v>
      </c>
      <c r="K258" s="379">
        <v>0</v>
      </c>
      <c r="L258" s="383">
        <f>F258-J258-K258</f>
        <v>0</v>
      </c>
    </row>
    <row r="259" spans="1:12" ht="28.5" customHeight="1">
      <c r="A259" s="191" t="s">
        <v>410</v>
      </c>
      <c r="B259" s="181" t="s">
        <v>409</v>
      </c>
      <c r="C259" s="158"/>
      <c r="D259" s="141">
        <f t="shared" ref="D259:L259" si="195">D260+D261+D262</f>
        <v>131237000</v>
      </c>
      <c r="E259" s="141">
        <f t="shared" si="195"/>
        <v>120423839</v>
      </c>
      <c r="F259" s="141">
        <f t="shared" si="195"/>
        <v>109727081</v>
      </c>
      <c r="G259" s="141">
        <f t="shared" si="195"/>
        <v>0</v>
      </c>
      <c r="H259" s="347">
        <f t="shared" si="195"/>
        <v>0</v>
      </c>
      <c r="I259" s="141">
        <f t="shared" si="195"/>
        <v>109727081</v>
      </c>
      <c r="J259" s="141">
        <f t="shared" si="195"/>
        <v>109727081</v>
      </c>
      <c r="K259" s="141">
        <f t="shared" si="195"/>
        <v>0</v>
      </c>
      <c r="L259" s="141">
        <f t="shared" si="195"/>
        <v>0</v>
      </c>
    </row>
    <row r="260" spans="1:12" ht="19.5" customHeight="1">
      <c r="A260" s="20" t="s">
        <v>408</v>
      </c>
      <c r="B260" s="184" t="s">
        <v>407</v>
      </c>
      <c r="C260" s="99"/>
      <c r="D260" s="379">
        <v>131237000</v>
      </c>
      <c r="E260" s="379">
        <v>119923839</v>
      </c>
      <c r="F260" s="382">
        <f>H260+I260</f>
        <v>109269452</v>
      </c>
      <c r="G260" s="379"/>
      <c r="H260" s="380"/>
      <c r="I260" s="379">
        <f>J260</f>
        <v>109269452</v>
      </c>
      <c r="J260" s="379">
        <v>109269452</v>
      </c>
      <c r="K260" s="379">
        <v>0</v>
      </c>
      <c r="L260" s="383">
        <f>F260-J260-K260</f>
        <v>0</v>
      </c>
    </row>
    <row r="261" spans="1:12" ht="27.75" hidden="1" customHeight="1">
      <c r="A261" s="20" t="s">
        <v>406</v>
      </c>
      <c r="B261" s="184" t="s">
        <v>405</v>
      </c>
      <c r="C261" s="99"/>
      <c r="D261" s="379">
        <v>0</v>
      </c>
      <c r="E261" s="379"/>
      <c r="F261" s="382">
        <v>0</v>
      </c>
      <c r="G261" s="379"/>
      <c r="H261" s="380"/>
      <c r="I261" s="379">
        <f>F261-H261</f>
        <v>0</v>
      </c>
      <c r="J261" s="379"/>
      <c r="K261" s="379">
        <v>0</v>
      </c>
      <c r="L261" s="383">
        <f>F261-J261-K261</f>
        <v>0</v>
      </c>
    </row>
    <row r="262" spans="1:12" ht="27.75" customHeight="1">
      <c r="A262" s="20" t="s">
        <v>404</v>
      </c>
      <c r="B262" s="167" t="s">
        <v>403</v>
      </c>
      <c r="C262" s="99"/>
      <c r="D262" s="379">
        <v>0</v>
      </c>
      <c r="E262" s="379">
        <v>500000</v>
      </c>
      <c r="F262" s="382">
        <f>H262+I262</f>
        <v>457629</v>
      </c>
      <c r="G262" s="379"/>
      <c r="H262" s="380"/>
      <c r="I262" s="379">
        <f>J262</f>
        <v>457629</v>
      </c>
      <c r="J262" s="379">
        <v>457629</v>
      </c>
      <c r="K262" s="379">
        <v>0</v>
      </c>
      <c r="L262" s="383">
        <f>F262-J262-K262</f>
        <v>0</v>
      </c>
    </row>
    <row r="263" spans="1:12" ht="27.75" customHeight="1">
      <c r="A263" s="31" t="s">
        <v>402</v>
      </c>
      <c r="B263" s="98" t="s">
        <v>401</v>
      </c>
      <c r="C263" s="190"/>
      <c r="D263" s="29">
        <f t="shared" ref="D263:L264" si="196">D264</f>
        <v>2755350</v>
      </c>
      <c r="E263" s="29">
        <f t="shared" si="196"/>
        <v>2132228</v>
      </c>
      <c r="F263" s="29">
        <f t="shared" si="196"/>
        <v>2281806</v>
      </c>
      <c r="G263" s="29">
        <f t="shared" si="196"/>
        <v>0</v>
      </c>
      <c r="H263" s="347">
        <f t="shared" si="196"/>
        <v>173521</v>
      </c>
      <c r="I263" s="29">
        <f t="shared" si="196"/>
        <v>2108285</v>
      </c>
      <c r="J263" s="29">
        <f t="shared" si="196"/>
        <v>2108090</v>
      </c>
      <c r="K263" s="29">
        <f t="shared" si="196"/>
        <v>0</v>
      </c>
      <c r="L263" s="29">
        <f t="shared" si="196"/>
        <v>173716</v>
      </c>
    </row>
    <row r="264" spans="1:12" ht="29.25" customHeight="1">
      <c r="A264" s="144" t="s">
        <v>400</v>
      </c>
      <c r="B264" s="181" t="s">
        <v>399</v>
      </c>
      <c r="C264" s="189"/>
      <c r="D264" s="141">
        <f t="shared" si="196"/>
        <v>2755350</v>
      </c>
      <c r="E264" s="141">
        <f t="shared" si="196"/>
        <v>2132228</v>
      </c>
      <c r="F264" s="141">
        <f t="shared" si="196"/>
        <v>2281806</v>
      </c>
      <c r="G264" s="141">
        <f t="shared" si="196"/>
        <v>0</v>
      </c>
      <c r="H264" s="347">
        <f t="shared" si="196"/>
        <v>173521</v>
      </c>
      <c r="I264" s="141">
        <f t="shared" si="196"/>
        <v>2108285</v>
      </c>
      <c r="J264" s="141">
        <f t="shared" si="196"/>
        <v>2108090</v>
      </c>
      <c r="K264" s="141">
        <f t="shared" si="196"/>
        <v>0</v>
      </c>
      <c r="L264" s="141">
        <f t="shared" si="196"/>
        <v>173716</v>
      </c>
    </row>
    <row r="265" spans="1:12" ht="27.75" customHeight="1">
      <c r="A265" s="412" t="s">
        <v>398</v>
      </c>
      <c r="B265" s="413" t="s">
        <v>397</v>
      </c>
      <c r="C265" s="414"/>
      <c r="D265" s="379">
        <v>2755350</v>
      </c>
      <c r="E265" s="379">
        <v>2132228</v>
      </c>
      <c r="F265" s="382">
        <f>H265+I265</f>
        <v>2281806</v>
      </c>
      <c r="G265" s="379"/>
      <c r="H265" s="380">
        <v>173521</v>
      </c>
      <c r="I265" s="379">
        <v>2108285</v>
      </c>
      <c r="J265" s="379">
        <v>2108090</v>
      </c>
      <c r="K265" s="389">
        <f>K266</f>
        <v>0</v>
      </c>
      <c r="L265" s="383">
        <f>F265-J265-K265</f>
        <v>173716</v>
      </c>
    </row>
    <row r="266" spans="1:12" ht="24" hidden="1" customHeight="1">
      <c r="A266" s="188" t="s">
        <v>396</v>
      </c>
      <c r="B266" s="187"/>
      <c r="C266" s="183"/>
      <c r="D266" s="16">
        <f>D267</f>
        <v>0</v>
      </c>
      <c r="E266" s="25">
        <f>E267</f>
        <v>0</v>
      </c>
      <c r="F266" s="114">
        <v>0</v>
      </c>
      <c r="G266" s="25">
        <f>G267</f>
        <v>0</v>
      </c>
      <c r="H266" s="347">
        <v>0</v>
      </c>
      <c r="I266" s="25">
        <f>F266-H266</f>
        <v>0</v>
      </c>
      <c r="J266" s="25">
        <f>K266</f>
        <v>0</v>
      </c>
      <c r="K266" s="25">
        <f>K267</f>
        <v>0</v>
      </c>
      <c r="L266" s="133">
        <f>F266-J266-K266</f>
        <v>0</v>
      </c>
    </row>
    <row r="267" spans="1:12" ht="18.75" hidden="1" customHeight="1">
      <c r="A267" s="31" t="s">
        <v>395</v>
      </c>
      <c r="B267" s="98" t="s">
        <v>394</v>
      </c>
      <c r="C267" s="186"/>
      <c r="D267" s="102">
        <f>D268</f>
        <v>0</v>
      </c>
      <c r="E267" s="102">
        <f>E268</f>
        <v>0</v>
      </c>
      <c r="F267" s="102">
        <f>F268</f>
        <v>0</v>
      </c>
      <c r="G267" s="102">
        <f>G268</f>
        <v>0</v>
      </c>
      <c r="H267" s="347">
        <f>H268</f>
        <v>0</v>
      </c>
      <c r="I267" s="102">
        <f>I268</f>
        <v>0</v>
      </c>
      <c r="J267" s="102">
        <f>J268</f>
        <v>0</v>
      </c>
      <c r="K267" s="102">
        <f>K268</f>
        <v>0</v>
      </c>
      <c r="L267" s="185">
        <f>L268</f>
        <v>0</v>
      </c>
    </row>
    <row r="268" spans="1:12" ht="27.75" hidden="1" customHeight="1">
      <c r="A268" s="20" t="s">
        <v>393</v>
      </c>
      <c r="B268" s="184" t="s">
        <v>392</v>
      </c>
      <c r="C268" s="183"/>
      <c r="D268" s="16"/>
      <c r="E268" s="25"/>
      <c r="F268" s="114">
        <v>0</v>
      </c>
      <c r="G268" s="25"/>
      <c r="H268" s="347">
        <v>0</v>
      </c>
      <c r="I268" s="114">
        <f>F268-H268</f>
        <v>0</v>
      </c>
      <c r="J268" s="25"/>
      <c r="K268" s="25"/>
      <c r="L268" s="133">
        <f>F268-J268-K268</f>
        <v>0</v>
      </c>
    </row>
    <row r="269" spans="1:12" ht="27.75" customHeight="1">
      <c r="A269" s="182" t="s">
        <v>391</v>
      </c>
      <c r="B269" s="432" t="s">
        <v>390</v>
      </c>
      <c r="C269" s="432"/>
      <c r="D269" s="29">
        <f t="shared" ref="D269:L269" si="197">D270</f>
        <v>38663624</v>
      </c>
      <c r="E269" s="29">
        <f t="shared" si="197"/>
        <v>39993624</v>
      </c>
      <c r="F269" s="29">
        <f t="shared" si="197"/>
        <v>78019576</v>
      </c>
      <c r="G269" s="29">
        <f t="shared" si="197"/>
        <v>0</v>
      </c>
      <c r="H269" s="347">
        <f t="shared" si="197"/>
        <v>38027374</v>
      </c>
      <c r="I269" s="29">
        <f t="shared" si="197"/>
        <v>39992202</v>
      </c>
      <c r="J269" s="29">
        <f t="shared" si="197"/>
        <v>39895381</v>
      </c>
      <c r="K269" s="29">
        <f t="shared" si="197"/>
        <v>0</v>
      </c>
      <c r="L269" s="29">
        <f t="shared" si="197"/>
        <v>38124195</v>
      </c>
    </row>
    <row r="270" spans="1:12" ht="27.75" customHeight="1">
      <c r="A270" s="157" t="s">
        <v>389</v>
      </c>
      <c r="B270" s="181" t="s">
        <v>388</v>
      </c>
      <c r="C270" s="180"/>
      <c r="D270" s="141">
        <f t="shared" ref="D270:L270" si="198">D271+D274+D278+D279</f>
        <v>38663624</v>
      </c>
      <c r="E270" s="141">
        <f t="shared" si="198"/>
        <v>39993624</v>
      </c>
      <c r="F270" s="141">
        <f t="shared" si="198"/>
        <v>78019576</v>
      </c>
      <c r="G270" s="141">
        <f t="shared" si="198"/>
        <v>0</v>
      </c>
      <c r="H270" s="347">
        <f t="shared" si="198"/>
        <v>38027374</v>
      </c>
      <c r="I270" s="141">
        <f t="shared" si="198"/>
        <v>39992202</v>
      </c>
      <c r="J270" s="141">
        <f t="shared" si="198"/>
        <v>39895381</v>
      </c>
      <c r="K270" s="141">
        <f t="shared" si="198"/>
        <v>0</v>
      </c>
      <c r="L270" s="141">
        <f t="shared" si="198"/>
        <v>38124195</v>
      </c>
    </row>
    <row r="271" spans="1:12" ht="25.5">
      <c r="A271" s="175" t="s">
        <v>387</v>
      </c>
      <c r="B271" s="179" t="s">
        <v>386</v>
      </c>
      <c r="C271" s="178"/>
      <c r="D271" s="177">
        <f t="shared" ref="D271:L271" si="199">D272+D273</f>
        <v>31104777</v>
      </c>
      <c r="E271" s="177">
        <f t="shared" si="199"/>
        <v>32434777</v>
      </c>
      <c r="F271" s="177">
        <f t="shared" si="199"/>
        <v>64648062</v>
      </c>
      <c r="G271" s="177">
        <f t="shared" si="199"/>
        <v>0</v>
      </c>
      <c r="H271" s="347">
        <f t="shared" si="199"/>
        <v>32715523</v>
      </c>
      <c r="I271" s="177">
        <f t="shared" si="199"/>
        <v>31932539</v>
      </c>
      <c r="J271" s="177">
        <f t="shared" si="199"/>
        <v>32523311</v>
      </c>
      <c r="K271" s="177">
        <f t="shared" si="199"/>
        <v>0</v>
      </c>
      <c r="L271" s="177">
        <f t="shared" si="199"/>
        <v>32124751</v>
      </c>
    </row>
    <row r="272" spans="1:12" ht="27.75" customHeight="1">
      <c r="A272" s="378" t="s">
        <v>385</v>
      </c>
      <c r="B272" s="456" t="s">
        <v>384</v>
      </c>
      <c r="C272" s="457"/>
      <c r="D272" s="16">
        <v>11465601</v>
      </c>
      <c r="E272" s="16">
        <v>11465601</v>
      </c>
      <c r="F272" s="173">
        <f>H272+I272</f>
        <v>16356322</v>
      </c>
      <c r="G272" s="16"/>
      <c r="H272" s="347">
        <v>4147691</v>
      </c>
      <c r="I272" s="172">
        <v>12208631</v>
      </c>
      <c r="J272" s="172">
        <v>11347479</v>
      </c>
      <c r="K272" s="16">
        <v>0</v>
      </c>
      <c r="L272" s="133">
        <f>F272-J272-K272</f>
        <v>5008843</v>
      </c>
    </row>
    <row r="273" spans="1:12" ht="15">
      <c r="A273" s="378" t="s">
        <v>383</v>
      </c>
      <c r="B273" s="384" t="s">
        <v>382</v>
      </c>
      <c r="C273" s="385"/>
      <c r="D273" s="176">
        <v>19639176</v>
      </c>
      <c r="E273" s="16">
        <v>20969176</v>
      </c>
      <c r="F273" s="173">
        <f>H273+I273</f>
        <v>48291740</v>
      </c>
      <c r="G273" s="16"/>
      <c r="H273" s="347">
        <f>28567832</f>
        <v>28567832</v>
      </c>
      <c r="I273" s="172">
        <v>19723908</v>
      </c>
      <c r="J273" s="172">
        <v>21175832</v>
      </c>
      <c r="K273" s="16">
        <v>0</v>
      </c>
      <c r="L273" s="133">
        <f>F273-J273-K273</f>
        <v>27115908</v>
      </c>
    </row>
    <row r="274" spans="1:12" ht="27.75" customHeight="1">
      <c r="A274" s="175" t="s">
        <v>381</v>
      </c>
      <c r="B274" s="458" t="s">
        <v>380</v>
      </c>
      <c r="C274" s="459"/>
      <c r="D274" s="21">
        <f t="shared" ref="D274:L274" si="200">D275+D276+D277</f>
        <v>5876984</v>
      </c>
      <c r="E274" s="21">
        <f t="shared" si="200"/>
        <v>5876984</v>
      </c>
      <c r="F274" s="21">
        <f t="shared" si="200"/>
        <v>11463653</v>
      </c>
      <c r="G274" s="21">
        <f t="shared" si="200"/>
        <v>0</v>
      </c>
      <c r="H274" s="347">
        <f t="shared" si="200"/>
        <v>5063234</v>
      </c>
      <c r="I274" s="21">
        <f t="shared" si="200"/>
        <v>6400419</v>
      </c>
      <c r="J274" s="21">
        <f t="shared" si="200"/>
        <v>5725281</v>
      </c>
      <c r="K274" s="21">
        <f t="shared" si="200"/>
        <v>0</v>
      </c>
      <c r="L274" s="21">
        <f t="shared" si="200"/>
        <v>5738372</v>
      </c>
    </row>
    <row r="275" spans="1:12" ht="15">
      <c r="A275" s="378" t="s">
        <v>379</v>
      </c>
      <c r="B275" s="456" t="s">
        <v>378</v>
      </c>
      <c r="C275" s="457"/>
      <c r="D275" s="16">
        <v>2962551</v>
      </c>
      <c r="E275" s="16">
        <v>2962551</v>
      </c>
      <c r="F275" s="173">
        <f>H275+I275</f>
        <v>4754143</v>
      </c>
      <c r="G275" s="16"/>
      <c r="H275" s="347">
        <v>1549537</v>
      </c>
      <c r="I275" s="172">
        <v>3204606</v>
      </c>
      <c r="J275" s="174">
        <v>3048328</v>
      </c>
      <c r="K275" s="16">
        <v>0</v>
      </c>
      <c r="L275" s="133">
        <f>F275-J275-K275</f>
        <v>1705815</v>
      </c>
    </row>
    <row r="276" spans="1:12" ht="15">
      <c r="A276" s="378" t="s">
        <v>377</v>
      </c>
      <c r="B276" s="384" t="s">
        <v>376</v>
      </c>
      <c r="C276" s="385"/>
      <c r="D276" s="16">
        <v>1949461</v>
      </c>
      <c r="E276" s="16">
        <v>1949461</v>
      </c>
      <c r="F276" s="173">
        <f>H276+I276</f>
        <v>5069669</v>
      </c>
      <c r="G276" s="16"/>
      <c r="H276" s="347">
        <v>2848153</v>
      </c>
      <c r="I276" s="172">
        <v>2221516</v>
      </c>
      <c r="J276" s="174">
        <v>1773691</v>
      </c>
      <c r="K276" s="16">
        <v>0</v>
      </c>
      <c r="L276" s="133">
        <f>F276-J276-K276</f>
        <v>3295978</v>
      </c>
    </row>
    <row r="277" spans="1:12" ht="27.75" customHeight="1">
      <c r="A277" s="378" t="s">
        <v>375</v>
      </c>
      <c r="B277" s="384" t="s">
        <v>374</v>
      </c>
      <c r="C277" s="385"/>
      <c r="D277" s="16">
        <v>964972</v>
      </c>
      <c r="E277" s="16">
        <v>964972</v>
      </c>
      <c r="F277" s="173">
        <f>H277+I277</f>
        <v>1639841</v>
      </c>
      <c r="G277" s="16"/>
      <c r="H277" s="347">
        <v>665544</v>
      </c>
      <c r="I277" s="172">
        <v>974297</v>
      </c>
      <c r="J277" s="174">
        <v>903262</v>
      </c>
      <c r="K277" s="16">
        <v>0</v>
      </c>
      <c r="L277" s="133">
        <f>F277-J277-K277</f>
        <v>736579</v>
      </c>
    </row>
    <row r="278" spans="1:12" ht="15">
      <c r="A278" s="378" t="s">
        <v>373</v>
      </c>
      <c r="B278" s="384" t="s">
        <v>372</v>
      </c>
      <c r="C278" s="385"/>
      <c r="D278" s="16">
        <v>1681863</v>
      </c>
      <c r="E278" s="16">
        <v>1681863</v>
      </c>
      <c r="F278" s="173">
        <f>H278+I278</f>
        <v>1907861</v>
      </c>
      <c r="G278" s="16"/>
      <c r="H278" s="347">
        <v>248617</v>
      </c>
      <c r="I278" s="172">
        <v>1659244</v>
      </c>
      <c r="J278" s="174">
        <v>1646789</v>
      </c>
      <c r="K278" s="16">
        <v>0</v>
      </c>
      <c r="L278" s="133">
        <f>F278-J278-K278</f>
        <v>261072</v>
      </c>
    </row>
    <row r="279" spans="1:12" ht="15" hidden="1">
      <c r="A279" s="20" t="s">
        <v>371</v>
      </c>
      <c r="B279" s="146" t="s">
        <v>370</v>
      </c>
      <c r="C279" s="94"/>
      <c r="D279" s="16">
        <v>0</v>
      </c>
      <c r="E279" s="16">
        <f>J279</f>
        <v>0</v>
      </c>
      <c r="F279" s="173">
        <f>H279+I279</f>
        <v>0</v>
      </c>
      <c r="G279" s="16"/>
      <c r="H279" s="347">
        <v>0</v>
      </c>
      <c r="I279" s="172"/>
      <c r="J279" s="16">
        <v>0</v>
      </c>
      <c r="K279" s="16">
        <v>0</v>
      </c>
      <c r="L279" s="133">
        <f>F279-J279-K279</f>
        <v>0</v>
      </c>
    </row>
    <row r="280" spans="1:12" ht="35.25" customHeight="1">
      <c r="A280" s="171" t="s">
        <v>369</v>
      </c>
      <c r="B280" s="460" t="s">
        <v>191</v>
      </c>
      <c r="C280" s="461"/>
      <c r="D280" s="170">
        <f t="shared" ref="D280:L280" si="201">D281+D287+D289+D292</f>
        <v>38959317</v>
      </c>
      <c r="E280" s="170">
        <f t="shared" si="201"/>
        <v>56661939</v>
      </c>
      <c r="F280" s="170">
        <f t="shared" si="201"/>
        <v>72390674</v>
      </c>
      <c r="G280" s="170">
        <f t="shared" si="201"/>
        <v>0</v>
      </c>
      <c r="H280" s="356">
        <f t="shared" si="201"/>
        <v>16050735</v>
      </c>
      <c r="I280" s="170">
        <f t="shared" si="201"/>
        <v>56339939</v>
      </c>
      <c r="J280" s="170">
        <f t="shared" si="201"/>
        <v>56141623</v>
      </c>
      <c r="K280" s="170">
        <f t="shared" si="201"/>
        <v>0</v>
      </c>
      <c r="L280" s="170">
        <f t="shared" si="201"/>
        <v>16249051</v>
      </c>
    </row>
    <row r="281" spans="1:12" ht="25.5">
      <c r="A281" s="169" t="s">
        <v>368</v>
      </c>
      <c r="B281" s="443" t="s">
        <v>189</v>
      </c>
      <c r="C281" s="444"/>
      <c r="D281" s="141">
        <f t="shared" ref="D281:L281" si="202">D282+D283+D284+D285+D286</f>
        <v>27112500</v>
      </c>
      <c r="E281" s="141">
        <f t="shared" si="202"/>
        <v>44836500</v>
      </c>
      <c r="F281" s="141">
        <f t="shared" si="202"/>
        <v>44818413</v>
      </c>
      <c r="G281" s="141">
        <f t="shared" si="202"/>
        <v>0</v>
      </c>
      <c r="H281" s="347">
        <f t="shared" si="202"/>
        <v>0</v>
      </c>
      <c r="I281" s="141">
        <f t="shared" si="202"/>
        <v>44818413</v>
      </c>
      <c r="J281" s="141">
        <f t="shared" si="202"/>
        <v>44818413</v>
      </c>
      <c r="K281" s="141">
        <f t="shared" si="202"/>
        <v>0</v>
      </c>
      <c r="L281" s="141">
        <f t="shared" si="202"/>
        <v>0</v>
      </c>
    </row>
    <row r="282" spans="1:12" ht="25.5" hidden="1">
      <c r="A282" s="168" t="s">
        <v>367</v>
      </c>
      <c r="B282" s="439" t="s">
        <v>366</v>
      </c>
      <c r="C282" s="440"/>
      <c r="D282" s="16">
        <v>0</v>
      </c>
      <c r="E282" s="16"/>
      <c r="F282" s="152">
        <v>0</v>
      </c>
      <c r="G282" s="25"/>
      <c r="H282" s="347"/>
      <c r="I282" s="114">
        <f>F282-H282</f>
        <v>0</v>
      </c>
      <c r="J282" s="16"/>
      <c r="K282" s="16"/>
      <c r="L282" s="133">
        <f>F282-J282-K282</f>
        <v>0</v>
      </c>
    </row>
    <row r="283" spans="1:12" ht="54.75" customHeight="1">
      <c r="A283" s="168" t="s">
        <v>365</v>
      </c>
      <c r="B283" s="445" t="s">
        <v>364</v>
      </c>
      <c r="C283" s="446"/>
      <c r="D283" s="379">
        <v>26923500</v>
      </c>
      <c r="E283" s="379">
        <v>28436500</v>
      </c>
      <c r="F283" s="386">
        <f>H283+I283</f>
        <v>28418413</v>
      </c>
      <c r="G283" s="379"/>
      <c r="H283" s="380">
        <v>0</v>
      </c>
      <c r="I283" s="382">
        <f>J283</f>
        <v>28418413</v>
      </c>
      <c r="J283" s="379">
        <v>28418413</v>
      </c>
      <c r="K283" s="379">
        <v>0</v>
      </c>
      <c r="L283" s="383">
        <f>F283-J283-K283</f>
        <v>0</v>
      </c>
    </row>
    <row r="284" spans="1:12" ht="25.5" hidden="1">
      <c r="A284" s="168" t="s">
        <v>363</v>
      </c>
      <c r="B284" s="67" t="s">
        <v>362</v>
      </c>
      <c r="C284" s="166"/>
      <c r="D284" s="379">
        <v>0</v>
      </c>
      <c r="E284" s="379"/>
      <c r="F284" s="386">
        <f>H284+I284</f>
        <v>0</v>
      </c>
      <c r="G284" s="379"/>
      <c r="H284" s="380"/>
      <c r="I284" s="382">
        <v>0</v>
      </c>
      <c r="J284" s="379"/>
      <c r="K284" s="379">
        <v>0</v>
      </c>
      <c r="L284" s="383">
        <f>F284-J284-K284</f>
        <v>0</v>
      </c>
    </row>
    <row r="285" spans="1:12" ht="25.5">
      <c r="A285" s="168" t="s">
        <v>361</v>
      </c>
      <c r="B285" s="67" t="s">
        <v>360</v>
      </c>
      <c r="C285" s="166"/>
      <c r="D285" s="379">
        <v>0</v>
      </c>
      <c r="E285" s="379">
        <v>16154000</v>
      </c>
      <c r="F285" s="386">
        <f>H285+I285</f>
        <v>16154000</v>
      </c>
      <c r="G285" s="379"/>
      <c r="H285" s="380"/>
      <c r="I285" s="382">
        <f>J285</f>
        <v>16154000</v>
      </c>
      <c r="J285" s="379">
        <v>16154000</v>
      </c>
      <c r="K285" s="379">
        <v>0</v>
      </c>
      <c r="L285" s="383">
        <f>F285-J285-K285</f>
        <v>0</v>
      </c>
    </row>
    <row r="286" spans="1:12" ht="38.25">
      <c r="A286" s="168" t="s">
        <v>359</v>
      </c>
      <c r="B286" s="167" t="s">
        <v>358</v>
      </c>
      <c r="C286" s="166"/>
      <c r="D286" s="379">
        <v>189000</v>
      </c>
      <c r="E286" s="379">
        <v>246000</v>
      </c>
      <c r="F286" s="386">
        <f>H286+I286</f>
        <v>246000</v>
      </c>
      <c r="G286" s="379"/>
      <c r="H286" s="380"/>
      <c r="I286" s="382">
        <f>J286</f>
        <v>246000</v>
      </c>
      <c r="J286" s="379">
        <v>246000</v>
      </c>
      <c r="K286" s="379">
        <v>0</v>
      </c>
      <c r="L286" s="383">
        <f>F286-J286-K286</f>
        <v>0</v>
      </c>
    </row>
    <row r="287" spans="1:12" ht="27.75" hidden="1" customHeight="1">
      <c r="A287" s="157" t="s">
        <v>357</v>
      </c>
      <c r="B287" s="143" t="s">
        <v>356</v>
      </c>
      <c r="C287" s="154"/>
      <c r="D287" s="141">
        <f t="shared" ref="D287:L287" si="203">D288</f>
        <v>0</v>
      </c>
      <c r="E287" s="141">
        <f t="shared" si="203"/>
        <v>0</v>
      </c>
      <c r="F287" s="141">
        <f t="shared" si="203"/>
        <v>0</v>
      </c>
      <c r="G287" s="141">
        <f t="shared" si="203"/>
        <v>0</v>
      </c>
      <c r="H287" s="347">
        <f t="shared" si="203"/>
        <v>0</v>
      </c>
      <c r="I287" s="141">
        <f t="shared" si="203"/>
        <v>0</v>
      </c>
      <c r="J287" s="141">
        <f t="shared" si="203"/>
        <v>0</v>
      </c>
      <c r="K287" s="141">
        <f t="shared" si="203"/>
        <v>0</v>
      </c>
      <c r="L287" s="141">
        <f t="shared" si="203"/>
        <v>0</v>
      </c>
    </row>
    <row r="288" spans="1:12" ht="15" hidden="1">
      <c r="A288" s="165" t="s">
        <v>355</v>
      </c>
      <c r="B288" s="164" t="s">
        <v>354</v>
      </c>
      <c r="C288" s="163"/>
      <c r="D288" s="160"/>
      <c r="E288" s="160"/>
      <c r="F288" s="162">
        <f>H288+I288</f>
        <v>0</v>
      </c>
      <c r="G288" s="160"/>
      <c r="H288" s="347">
        <v>0</v>
      </c>
      <c r="I288" s="161"/>
      <c r="J288" s="160">
        <v>0</v>
      </c>
      <c r="K288" s="160">
        <v>0</v>
      </c>
      <c r="L288" s="159">
        <f>F288-J288-K288</f>
        <v>0</v>
      </c>
    </row>
    <row r="289" spans="1:12" ht="17.25" customHeight="1">
      <c r="A289" s="157" t="s">
        <v>353</v>
      </c>
      <c r="B289" s="143" t="s">
        <v>352</v>
      </c>
      <c r="C289" s="158"/>
      <c r="D289" s="141">
        <f t="shared" ref="D289:J289" si="204">D290+D291</f>
        <v>48378</v>
      </c>
      <c r="E289" s="141">
        <f t="shared" si="204"/>
        <v>67000</v>
      </c>
      <c r="F289" s="141">
        <f t="shared" si="204"/>
        <v>67398</v>
      </c>
      <c r="G289" s="141">
        <f t="shared" si="204"/>
        <v>0</v>
      </c>
      <c r="H289" s="347">
        <f t="shared" si="204"/>
        <v>0</v>
      </c>
      <c r="I289" s="141">
        <f t="shared" si="204"/>
        <v>67398</v>
      </c>
      <c r="J289" s="141">
        <f t="shared" si="204"/>
        <v>67398</v>
      </c>
      <c r="K289" s="141">
        <v>0</v>
      </c>
      <c r="L289" s="141">
        <f>L290+L291</f>
        <v>0</v>
      </c>
    </row>
    <row r="290" spans="1:12" ht="16.5" customHeight="1">
      <c r="A290" s="20" t="s">
        <v>351</v>
      </c>
      <c r="B290" s="67" t="s">
        <v>350</v>
      </c>
      <c r="C290" s="99"/>
      <c r="D290" s="379">
        <v>48378</v>
      </c>
      <c r="E290" s="379">
        <v>67000</v>
      </c>
      <c r="F290" s="382">
        <f>H290+I290</f>
        <v>67398</v>
      </c>
      <c r="G290" s="379"/>
      <c r="H290" s="380">
        <v>0</v>
      </c>
      <c r="I290" s="379">
        <v>67398</v>
      </c>
      <c r="J290" s="379">
        <v>67398</v>
      </c>
      <c r="K290" s="379">
        <v>0</v>
      </c>
      <c r="L290" s="383">
        <f>F290-J290-K290</f>
        <v>0</v>
      </c>
    </row>
    <row r="291" spans="1:12" ht="15.75" hidden="1" customHeight="1">
      <c r="A291" s="20" t="s">
        <v>349</v>
      </c>
      <c r="B291" s="67" t="s">
        <v>348</v>
      </c>
      <c r="C291" s="99"/>
      <c r="D291" s="16">
        <v>0</v>
      </c>
      <c r="E291" s="16"/>
      <c r="F291" s="114">
        <v>0</v>
      </c>
      <c r="G291" s="25"/>
      <c r="H291" s="347"/>
      <c r="I291" s="114">
        <f>J291</f>
        <v>0</v>
      </c>
      <c r="J291" s="25">
        <v>0</v>
      </c>
      <c r="K291" s="16">
        <v>0</v>
      </c>
      <c r="L291" s="133">
        <f>F291-J291-K291</f>
        <v>0</v>
      </c>
    </row>
    <row r="292" spans="1:12" ht="38.25">
      <c r="A292" s="157" t="s">
        <v>347</v>
      </c>
      <c r="B292" s="143" t="s">
        <v>346</v>
      </c>
      <c r="C292" s="99"/>
      <c r="D292" s="141">
        <f t="shared" ref="D292:L292" si="205">D293+D296+D297</f>
        <v>11798439</v>
      </c>
      <c r="E292" s="141">
        <f t="shared" si="205"/>
        <v>11758439</v>
      </c>
      <c r="F292" s="141">
        <f t="shared" si="205"/>
        <v>27504863</v>
      </c>
      <c r="G292" s="141">
        <f t="shared" si="205"/>
        <v>0</v>
      </c>
      <c r="H292" s="347">
        <f t="shared" si="205"/>
        <v>16050735</v>
      </c>
      <c r="I292" s="141">
        <f t="shared" si="205"/>
        <v>11454128</v>
      </c>
      <c r="J292" s="141">
        <f t="shared" si="205"/>
        <v>11255812</v>
      </c>
      <c r="K292" s="141">
        <f t="shared" si="205"/>
        <v>0</v>
      </c>
      <c r="L292" s="141">
        <f t="shared" si="205"/>
        <v>16249051</v>
      </c>
    </row>
    <row r="293" spans="1:12" ht="25.5">
      <c r="A293" s="156" t="s">
        <v>345</v>
      </c>
      <c r="B293" s="155" t="s">
        <v>344</v>
      </c>
      <c r="C293" s="134"/>
      <c r="D293" s="21">
        <f t="shared" ref="D293:L293" si="206">D294+D295</f>
        <v>11242365</v>
      </c>
      <c r="E293" s="21">
        <f t="shared" si="206"/>
        <v>11242365</v>
      </c>
      <c r="F293" s="21">
        <f t="shared" si="206"/>
        <v>27008321</v>
      </c>
      <c r="G293" s="21">
        <f t="shared" si="206"/>
        <v>0</v>
      </c>
      <c r="H293" s="347">
        <f t="shared" si="206"/>
        <v>16050735</v>
      </c>
      <c r="I293" s="21">
        <f t="shared" si="206"/>
        <v>10957586</v>
      </c>
      <c r="J293" s="21">
        <f t="shared" si="206"/>
        <v>10760271</v>
      </c>
      <c r="K293" s="21">
        <f t="shared" si="206"/>
        <v>0</v>
      </c>
      <c r="L293" s="21">
        <f t="shared" si="206"/>
        <v>16248050</v>
      </c>
    </row>
    <row r="294" spans="1:12" ht="25.5">
      <c r="A294" s="378" t="s">
        <v>343</v>
      </c>
      <c r="B294" s="387" t="s">
        <v>342</v>
      </c>
      <c r="C294" s="388"/>
      <c r="D294" s="379">
        <v>7165533</v>
      </c>
      <c r="E294" s="379">
        <v>7165533</v>
      </c>
      <c r="F294" s="386">
        <f>H294+I294</f>
        <v>16469153</v>
      </c>
      <c r="G294" s="379"/>
      <c r="H294" s="380">
        <v>8998686</v>
      </c>
      <c r="I294" s="386">
        <v>7470467</v>
      </c>
      <c r="J294" s="380">
        <v>7035292</v>
      </c>
      <c r="K294" s="379">
        <v>0</v>
      </c>
      <c r="L294" s="383">
        <f>F294-J294-K294</f>
        <v>9433861</v>
      </c>
    </row>
    <row r="295" spans="1:12" ht="28.5" customHeight="1">
      <c r="A295" s="378" t="s">
        <v>341</v>
      </c>
      <c r="B295" s="387" t="s">
        <v>340</v>
      </c>
      <c r="C295" s="388"/>
      <c r="D295" s="379">
        <v>4076832</v>
      </c>
      <c r="E295" s="379">
        <v>4076832</v>
      </c>
      <c r="F295" s="386">
        <f>H295+I295</f>
        <v>10539168</v>
      </c>
      <c r="G295" s="379"/>
      <c r="H295" s="380">
        <v>7052049</v>
      </c>
      <c r="I295" s="386">
        <v>3487119</v>
      </c>
      <c r="J295" s="380">
        <v>3724979</v>
      </c>
      <c r="K295" s="379">
        <v>0</v>
      </c>
      <c r="L295" s="383">
        <f>F295-J295-K295</f>
        <v>6814189</v>
      </c>
    </row>
    <row r="296" spans="1:12" ht="25.5" customHeight="1">
      <c r="A296" s="378" t="s">
        <v>339</v>
      </c>
      <c r="B296" s="387" t="s">
        <v>338</v>
      </c>
      <c r="C296" s="388"/>
      <c r="D296" s="379">
        <v>556074</v>
      </c>
      <c r="E296" s="379">
        <v>516074</v>
      </c>
      <c r="F296" s="386">
        <f>H296+I296</f>
        <v>496542</v>
      </c>
      <c r="G296" s="379"/>
      <c r="H296" s="380">
        <v>0</v>
      </c>
      <c r="I296" s="389">
        <v>496542</v>
      </c>
      <c r="J296" s="389">
        <v>495541</v>
      </c>
      <c r="K296" s="379">
        <v>0</v>
      </c>
      <c r="L296" s="383">
        <f>F296-J296-K296</f>
        <v>1001</v>
      </c>
    </row>
    <row r="297" spans="1:12" ht="27" hidden="1" customHeight="1">
      <c r="A297" s="20" t="s">
        <v>337</v>
      </c>
      <c r="B297" s="67" t="s">
        <v>336</v>
      </c>
      <c r="C297" s="99"/>
      <c r="D297" s="16">
        <v>0</v>
      </c>
      <c r="E297" s="16"/>
      <c r="F297" s="152">
        <v>0</v>
      </c>
      <c r="G297" s="25"/>
      <c r="H297" s="347"/>
      <c r="I297" s="152">
        <f>F297-H297</f>
        <v>0</v>
      </c>
      <c r="J297" s="16"/>
      <c r="K297" s="16">
        <v>0</v>
      </c>
      <c r="L297" s="133">
        <f>F297-J297-K297</f>
        <v>0</v>
      </c>
    </row>
    <row r="298" spans="1:12" ht="15.75" customHeight="1">
      <c r="A298" s="31" t="s">
        <v>335</v>
      </c>
      <c r="B298" s="432" t="s">
        <v>334</v>
      </c>
      <c r="C298" s="432"/>
      <c r="D298" s="29">
        <f t="shared" ref="D298:L299" si="207">D299</f>
        <v>0</v>
      </c>
      <c r="E298" s="29">
        <f t="shared" si="207"/>
        <v>1500</v>
      </c>
      <c r="F298" s="29">
        <f t="shared" si="207"/>
        <v>274192</v>
      </c>
      <c r="G298" s="29">
        <f t="shared" si="207"/>
        <v>0</v>
      </c>
      <c r="H298" s="347">
        <f t="shared" si="207"/>
        <v>274192</v>
      </c>
      <c r="I298" s="29">
        <f t="shared" si="207"/>
        <v>0</v>
      </c>
      <c r="J298" s="29">
        <f t="shared" si="207"/>
        <v>1096</v>
      </c>
      <c r="K298" s="29">
        <f t="shared" si="207"/>
        <v>0</v>
      </c>
      <c r="L298" s="29">
        <f t="shared" si="207"/>
        <v>273096</v>
      </c>
    </row>
    <row r="299" spans="1:12" ht="21" customHeight="1">
      <c r="A299" s="31" t="s">
        <v>333</v>
      </c>
      <c r="B299" s="462" t="s">
        <v>332</v>
      </c>
      <c r="C299" s="463"/>
      <c r="D299" s="29">
        <f t="shared" si="207"/>
        <v>0</v>
      </c>
      <c r="E299" s="29">
        <f t="shared" si="207"/>
        <v>1500</v>
      </c>
      <c r="F299" s="29">
        <f t="shared" si="207"/>
        <v>274192</v>
      </c>
      <c r="G299" s="29">
        <f t="shared" si="207"/>
        <v>0</v>
      </c>
      <c r="H299" s="347">
        <f t="shared" si="207"/>
        <v>274192</v>
      </c>
      <c r="I299" s="29">
        <f t="shared" si="207"/>
        <v>0</v>
      </c>
      <c r="J299" s="29">
        <f t="shared" si="207"/>
        <v>1096</v>
      </c>
      <c r="K299" s="29">
        <f t="shared" si="207"/>
        <v>0</v>
      </c>
      <c r="L299" s="29">
        <f t="shared" si="207"/>
        <v>273096</v>
      </c>
    </row>
    <row r="300" spans="1:12" ht="15.75" customHeight="1">
      <c r="A300" s="20" t="s">
        <v>331</v>
      </c>
      <c r="B300" s="439" t="s">
        <v>330</v>
      </c>
      <c r="C300" s="440"/>
      <c r="D300" s="379">
        <v>0</v>
      </c>
      <c r="E300" s="379">
        <v>1500</v>
      </c>
      <c r="F300" s="382">
        <f>H300+I300</f>
        <v>274192</v>
      </c>
      <c r="G300" s="379"/>
      <c r="H300" s="380">
        <v>274192</v>
      </c>
      <c r="I300" s="379">
        <v>0</v>
      </c>
      <c r="J300" s="379">
        <v>1096</v>
      </c>
      <c r="K300" s="379">
        <v>0</v>
      </c>
      <c r="L300" s="383">
        <f>F300-J300-K300</f>
        <v>273096</v>
      </c>
    </row>
    <row r="301" spans="1:12" ht="15" customHeight="1">
      <c r="A301" s="31" t="s">
        <v>329</v>
      </c>
      <c r="B301" s="432" t="s">
        <v>185</v>
      </c>
      <c r="C301" s="432"/>
      <c r="D301" s="29">
        <f t="shared" ref="D301:L301" si="208">D302+D312</f>
        <v>-1754604</v>
      </c>
      <c r="E301" s="29">
        <f t="shared" si="208"/>
        <v>-175448</v>
      </c>
      <c r="F301" s="29">
        <f t="shared" si="208"/>
        <v>19530426</v>
      </c>
      <c r="G301" s="29">
        <f t="shared" si="208"/>
        <v>0</v>
      </c>
      <c r="H301" s="347">
        <f t="shared" si="208"/>
        <v>4953162</v>
      </c>
      <c r="I301" s="29">
        <f t="shared" si="208"/>
        <v>14577264</v>
      </c>
      <c r="J301" s="29">
        <f t="shared" si="208"/>
        <v>2903767</v>
      </c>
      <c r="K301" s="29">
        <f t="shared" si="208"/>
        <v>0</v>
      </c>
      <c r="L301" s="29">
        <f t="shared" si="208"/>
        <v>16626659</v>
      </c>
    </row>
    <row r="302" spans="1:12" ht="14.25" customHeight="1">
      <c r="A302" s="31" t="s">
        <v>328</v>
      </c>
      <c r="B302" s="432" t="s">
        <v>327</v>
      </c>
      <c r="C302" s="432"/>
      <c r="D302" s="29">
        <f t="shared" ref="D302:L302" si="209">D303+D310</f>
        <v>10777618</v>
      </c>
      <c r="E302" s="29">
        <f t="shared" si="209"/>
        <v>9767072</v>
      </c>
      <c r="F302" s="29">
        <f t="shared" si="209"/>
        <v>8929612</v>
      </c>
      <c r="G302" s="29">
        <f t="shared" si="209"/>
        <v>0</v>
      </c>
      <c r="H302" s="347">
        <f t="shared" si="209"/>
        <v>1073276</v>
      </c>
      <c r="I302" s="29">
        <f t="shared" si="209"/>
        <v>7856336</v>
      </c>
      <c r="J302" s="29">
        <f t="shared" si="209"/>
        <v>4779608</v>
      </c>
      <c r="K302" s="29">
        <f t="shared" si="209"/>
        <v>0</v>
      </c>
      <c r="L302" s="29">
        <f t="shared" si="209"/>
        <v>4150004</v>
      </c>
    </row>
    <row r="303" spans="1:12" ht="30" customHeight="1">
      <c r="A303" s="144" t="s">
        <v>326</v>
      </c>
      <c r="B303" s="143" t="s">
        <v>325</v>
      </c>
      <c r="C303" s="154"/>
      <c r="D303" s="141">
        <f t="shared" ref="D303:L303" si="210">D304+D305+D306+D307+D309</f>
        <v>9808891</v>
      </c>
      <c r="E303" s="141">
        <f t="shared" si="210"/>
        <v>9723891</v>
      </c>
      <c r="F303" s="141">
        <f t="shared" si="210"/>
        <v>8929612</v>
      </c>
      <c r="G303" s="141">
        <f t="shared" si="210"/>
        <v>0</v>
      </c>
      <c r="H303" s="347">
        <f t="shared" si="210"/>
        <v>1073276</v>
      </c>
      <c r="I303" s="141">
        <f t="shared" si="210"/>
        <v>7856336</v>
      </c>
      <c r="J303" s="141">
        <f t="shared" si="210"/>
        <v>4779608</v>
      </c>
      <c r="K303" s="141">
        <f t="shared" si="210"/>
        <v>0</v>
      </c>
      <c r="L303" s="141">
        <f t="shared" si="210"/>
        <v>4150004</v>
      </c>
    </row>
    <row r="304" spans="1:12" ht="25.5" hidden="1" customHeight="1">
      <c r="A304" s="20" t="s">
        <v>324</v>
      </c>
      <c r="B304" s="447" t="s">
        <v>323</v>
      </c>
      <c r="C304" s="448"/>
      <c r="D304" s="16"/>
      <c r="E304" s="16"/>
      <c r="F304" s="114">
        <v>0</v>
      </c>
      <c r="G304" s="25"/>
      <c r="H304" s="347"/>
      <c r="I304" s="114">
        <f>F304-H304</f>
        <v>0</v>
      </c>
      <c r="J304" s="16"/>
      <c r="K304" s="16"/>
      <c r="L304" s="133">
        <f>F304-J304-K304</f>
        <v>0</v>
      </c>
    </row>
    <row r="305" spans="1:12" ht="27" hidden="1" customHeight="1">
      <c r="A305" s="20" t="s">
        <v>322</v>
      </c>
      <c r="B305" s="447" t="s">
        <v>321</v>
      </c>
      <c r="C305" s="448"/>
      <c r="D305" s="16"/>
      <c r="E305" s="16"/>
      <c r="F305" s="114">
        <v>0</v>
      </c>
      <c r="G305" s="25"/>
      <c r="H305" s="347"/>
      <c r="I305" s="114">
        <f>F305-H305</f>
        <v>0</v>
      </c>
      <c r="J305" s="16"/>
      <c r="K305" s="16"/>
      <c r="L305" s="133">
        <f>F305-J305-K305</f>
        <v>0</v>
      </c>
    </row>
    <row r="306" spans="1:12" ht="15.75" customHeight="1">
      <c r="A306" s="378" t="s">
        <v>320</v>
      </c>
      <c r="B306" s="456" t="s">
        <v>319</v>
      </c>
      <c r="C306" s="457"/>
      <c r="D306" s="379">
        <v>2752347</v>
      </c>
      <c r="E306" s="379">
        <v>3137347</v>
      </c>
      <c r="F306" s="382">
        <f>H306+I306</f>
        <v>7361323</v>
      </c>
      <c r="G306" s="379"/>
      <c r="H306" s="380">
        <v>1073276</v>
      </c>
      <c r="I306" s="382">
        <v>6288047</v>
      </c>
      <c r="J306" s="379">
        <v>3211319</v>
      </c>
      <c r="K306" s="379">
        <v>0</v>
      </c>
      <c r="L306" s="383">
        <f>F306-J306-K306</f>
        <v>4150004</v>
      </c>
    </row>
    <row r="307" spans="1:12" ht="15">
      <c r="A307" s="411" t="s">
        <v>318</v>
      </c>
      <c r="B307" s="464" t="s">
        <v>317</v>
      </c>
      <c r="C307" s="465"/>
      <c r="D307" s="338">
        <f>D308</f>
        <v>7056000</v>
      </c>
      <c r="E307" s="338">
        <f>E308</f>
        <v>6586000</v>
      </c>
      <c r="F307" s="354">
        <f>H307+I307</f>
        <v>1568289</v>
      </c>
      <c r="G307" s="338">
        <f t="shared" ref="G307:L307" si="211">G308</f>
        <v>0</v>
      </c>
      <c r="H307" s="347">
        <f t="shared" si="211"/>
        <v>0</v>
      </c>
      <c r="I307" s="338">
        <f t="shared" si="211"/>
        <v>1568289</v>
      </c>
      <c r="J307" s="338">
        <f t="shared" si="211"/>
        <v>1568289</v>
      </c>
      <c r="K307" s="338">
        <f t="shared" si="211"/>
        <v>0</v>
      </c>
      <c r="L307" s="338">
        <f t="shared" si="211"/>
        <v>0</v>
      </c>
    </row>
    <row r="308" spans="1:12" ht="14.25" customHeight="1">
      <c r="A308" s="153" t="s">
        <v>316</v>
      </c>
      <c r="B308" s="58" t="s">
        <v>315</v>
      </c>
      <c r="C308" s="58"/>
      <c r="D308" s="16">
        <v>7056000</v>
      </c>
      <c r="E308" s="16">
        <v>6586000</v>
      </c>
      <c r="F308" s="57">
        <f>H308+I308</f>
        <v>1568289</v>
      </c>
      <c r="G308" s="25"/>
      <c r="H308" s="347"/>
      <c r="I308" s="114">
        <v>1568289</v>
      </c>
      <c r="J308" s="16">
        <v>1568289</v>
      </c>
      <c r="K308" s="16">
        <v>0</v>
      </c>
      <c r="L308" s="133">
        <f>F308-J308-K308</f>
        <v>0</v>
      </c>
    </row>
    <row r="309" spans="1:12" ht="13.5" customHeight="1">
      <c r="A309" s="20" t="s">
        <v>314</v>
      </c>
      <c r="B309" s="439" t="s">
        <v>313</v>
      </c>
      <c r="C309" s="440"/>
      <c r="D309" s="16">
        <v>544</v>
      </c>
      <c r="E309" s="16">
        <v>544</v>
      </c>
      <c r="F309" s="57">
        <f>H309+I309</f>
        <v>0</v>
      </c>
      <c r="G309" s="25"/>
      <c r="H309" s="347"/>
      <c r="I309" s="114">
        <v>0</v>
      </c>
      <c r="J309" s="16">
        <v>0</v>
      </c>
      <c r="K309" s="16">
        <v>0</v>
      </c>
      <c r="L309" s="133">
        <f>F309-J309-K309</f>
        <v>0</v>
      </c>
    </row>
    <row r="310" spans="1:12" ht="15" customHeight="1">
      <c r="A310" s="144" t="s">
        <v>312</v>
      </c>
      <c r="B310" s="443" t="s">
        <v>311</v>
      </c>
      <c r="C310" s="444"/>
      <c r="D310" s="141">
        <f t="shared" ref="D310:L310" si="212">D311</f>
        <v>968727</v>
      </c>
      <c r="E310" s="141">
        <f t="shared" si="212"/>
        <v>43181</v>
      </c>
      <c r="F310" s="141">
        <f t="shared" si="212"/>
        <v>0</v>
      </c>
      <c r="G310" s="141">
        <f t="shared" si="212"/>
        <v>0</v>
      </c>
      <c r="H310" s="347">
        <f t="shared" si="212"/>
        <v>0</v>
      </c>
      <c r="I310" s="141">
        <f t="shared" si="212"/>
        <v>0</v>
      </c>
      <c r="J310" s="141">
        <f t="shared" si="212"/>
        <v>0</v>
      </c>
      <c r="K310" s="141">
        <f t="shared" si="212"/>
        <v>0</v>
      </c>
      <c r="L310" s="141">
        <f t="shared" si="212"/>
        <v>0</v>
      </c>
    </row>
    <row r="311" spans="1:12" ht="15">
      <c r="A311" s="20" t="s">
        <v>310</v>
      </c>
      <c r="B311" s="445" t="s">
        <v>309</v>
      </c>
      <c r="C311" s="446"/>
      <c r="D311" s="379">
        <v>968727</v>
      </c>
      <c r="E311" s="379">
        <v>43181</v>
      </c>
      <c r="F311" s="382">
        <f>H311+I311</f>
        <v>0</v>
      </c>
      <c r="G311" s="379"/>
      <c r="H311" s="380"/>
      <c r="I311" s="379">
        <v>0</v>
      </c>
      <c r="J311" s="379">
        <v>0</v>
      </c>
      <c r="K311" s="379">
        <v>0</v>
      </c>
      <c r="L311" s="383">
        <f>F311-J311-K311</f>
        <v>0</v>
      </c>
    </row>
    <row r="312" spans="1:12" ht="26.25" customHeight="1">
      <c r="A312" s="31" t="s">
        <v>308</v>
      </c>
      <c r="B312" s="432" t="s">
        <v>183</v>
      </c>
      <c r="C312" s="432"/>
      <c r="D312" s="29">
        <f t="shared" ref="D312:L312" si="213">D313+D321+D324+D329+D336</f>
        <v>-12532222</v>
      </c>
      <c r="E312" s="29">
        <f t="shared" si="213"/>
        <v>-9942520</v>
      </c>
      <c r="F312" s="29">
        <f t="shared" si="213"/>
        <v>10600814</v>
      </c>
      <c r="G312" s="29">
        <f t="shared" si="213"/>
        <v>0</v>
      </c>
      <c r="H312" s="347">
        <f t="shared" si="213"/>
        <v>3879886</v>
      </c>
      <c r="I312" s="29">
        <f t="shared" si="213"/>
        <v>6720928</v>
      </c>
      <c r="J312" s="29">
        <f t="shared" si="213"/>
        <v>-1875841</v>
      </c>
      <c r="K312" s="29">
        <f t="shared" si="213"/>
        <v>0</v>
      </c>
      <c r="L312" s="29">
        <f t="shared" si="213"/>
        <v>12476655</v>
      </c>
    </row>
    <row r="313" spans="1:12" ht="39" customHeight="1">
      <c r="A313" s="144" t="s">
        <v>307</v>
      </c>
      <c r="B313" s="449" t="s">
        <v>306</v>
      </c>
      <c r="C313" s="450"/>
      <c r="D313" s="141">
        <f t="shared" ref="D313:L313" si="214">D314+D315+D316+D317+D318+D319+D320</f>
        <v>193262</v>
      </c>
      <c r="E313" s="141">
        <f t="shared" si="214"/>
        <v>128262</v>
      </c>
      <c r="F313" s="141">
        <f t="shared" si="214"/>
        <v>5669569</v>
      </c>
      <c r="G313" s="141">
        <f t="shared" si="214"/>
        <v>0</v>
      </c>
      <c r="H313" s="347">
        <f t="shared" si="214"/>
        <v>223679</v>
      </c>
      <c r="I313" s="141">
        <f t="shared" si="214"/>
        <v>5445890</v>
      </c>
      <c r="J313" s="141">
        <f t="shared" si="214"/>
        <v>127188</v>
      </c>
      <c r="K313" s="141">
        <f t="shared" si="214"/>
        <v>0</v>
      </c>
      <c r="L313" s="141">
        <f t="shared" si="214"/>
        <v>5542381</v>
      </c>
    </row>
    <row r="314" spans="1:12" ht="16.5" hidden="1" customHeight="1">
      <c r="A314" s="20" t="s">
        <v>305</v>
      </c>
      <c r="B314" s="439" t="s">
        <v>304</v>
      </c>
      <c r="C314" s="440"/>
      <c r="D314" s="16">
        <v>0</v>
      </c>
      <c r="E314" s="16"/>
      <c r="F314" s="114">
        <v>0</v>
      </c>
      <c r="G314" s="25"/>
      <c r="H314" s="347"/>
      <c r="I314" s="114">
        <f>F314-H314</f>
        <v>0</v>
      </c>
      <c r="J314" s="16"/>
      <c r="K314" s="16">
        <v>0</v>
      </c>
      <c r="L314" s="133">
        <f t="shared" ref="L314:L320" si="215">F314-J314-K314</f>
        <v>0</v>
      </c>
    </row>
    <row r="315" spans="1:12" ht="30" customHeight="1">
      <c r="A315" s="20" t="s">
        <v>303</v>
      </c>
      <c r="B315" s="445" t="s">
        <v>302</v>
      </c>
      <c r="C315" s="446"/>
      <c r="D315" s="379">
        <v>175000</v>
      </c>
      <c r="E315" s="379">
        <v>100000</v>
      </c>
      <c r="F315" s="382">
        <f>H315+I315</f>
        <v>98847</v>
      </c>
      <c r="G315" s="379"/>
      <c r="H315" s="380"/>
      <c r="I315" s="382">
        <v>98847</v>
      </c>
      <c r="J315" s="379">
        <v>98847</v>
      </c>
      <c r="K315" s="379">
        <v>0</v>
      </c>
      <c r="L315" s="383">
        <f t="shared" si="215"/>
        <v>0</v>
      </c>
    </row>
    <row r="316" spans="1:12" ht="30.75" hidden="1" customHeight="1">
      <c r="A316" s="20" t="s">
        <v>301</v>
      </c>
      <c r="B316" s="439" t="s">
        <v>300</v>
      </c>
      <c r="C316" s="440"/>
      <c r="D316" s="16">
        <v>0</v>
      </c>
      <c r="E316" s="16"/>
      <c r="F316" s="114">
        <v>0</v>
      </c>
      <c r="G316" s="25"/>
      <c r="H316" s="347"/>
      <c r="I316" s="114">
        <f>F316-H316</f>
        <v>0</v>
      </c>
      <c r="J316" s="16"/>
      <c r="K316" s="16"/>
      <c r="L316" s="133">
        <f t="shared" si="215"/>
        <v>0</v>
      </c>
    </row>
    <row r="317" spans="1:12" ht="15.75" hidden="1" customHeight="1">
      <c r="A317" s="20" t="s">
        <v>299</v>
      </c>
      <c r="B317" s="439" t="s">
        <v>298</v>
      </c>
      <c r="C317" s="440"/>
      <c r="D317" s="16">
        <v>0</v>
      </c>
      <c r="E317" s="16"/>
      <c r="F317" s="114">
        <v>0</v>
      </c>
      <c r="G317" s="25"/>
      <c r="H317" s="347"/>
      <c r="I317" s="114">
        <f>F317-H317</f>
        <v>0</v>
      </c>
      <c r="J317" s="16"/>
      <c r="K317" s="16"/>
      <c r="L317" s="133">
        <f t="shared" si="215"/>
        <v>0</v>
      </c>
    </row>
    <row r="318" spans="1:12" ht="28.5" hidden="1" customHeight="1">
      <c r="A318" s="378" t="s">
        <v>297</v>
      </c>
      <c r="B318" s="456" t="s">
        <v>296</v>
      </c>
      <c r="C318" s="457"/>
      <c r="D318" s="379">
        <v>0</v>
      </c>
      <c r="E318" s="379"/>
      <c r="F318" s="382">
        <v>0</v>
      </c>
      <c r="G318" s="379"/>
      <c r="H318" s="380"/>
      <c r="I318" s="382">
        <f>F318-H318</f>
        <v>0</v>
      </c>
      <c r="J318" s="379"/>
      <c r="K318" s="379">
        <v>0</v>
      </c>
      <c r="L318" s="383">
        <f t="shared" si="215"/>
        <v>0</v>
      </c>
    </row>
    <row r="319" spans="1:12" ht="15" customHeight="1">
      <c r="A319" s="378" t="s">
        <v>295</v>
      </c>
      <c r="B319" s="456" t="s">
        <v>294</v>
      </c>
      <c r="C319" s="457"/>
      <c r="D319" s="379">
        <v>18262</v>
      </c>
      <c r="E319" s="379">
        <v>18262</v>
      </c>
      <c r="F319" s="382">
        <f>H319+I319</f>
        <v>5559647</v>
      </c>
      <c r="G319" s="379"/>
      <c r="H319" s="380">
        <v>223679</v>
      </c>
      <c r="I319" s="380">
        <v>5335968</v>
      </c>
      <c r="J319" s="380">
        <v>17266</v>
      </c>
      <c r="K319" s="379">
        <v>0</v>
      </c>
      <c r="L319" s="383">
        <f t="shared" si="215"/>
        <v>5542381</v>
      </c>
    </row>
    <row r="320" spans="1:12" ht="17.25" customHeight="1">
      <c r="A320" s="20" t="s">
        <v>293</v>
      </c>
      <c r="B320" s="447" t="s">
        <v>292</v>
      </c>
      <c r="C320" s="448"/>
      <c r="D320" s="379">
        <v>0</v>
      </c>
      <c r="E320" s="379">
        <v>10000</v>
      </c>
      <c r="F320" s="382">
        <f>H320+I320</f>
        <v>11075</v>
      </c>
      <c r="G320" s="379"/>
      <c r="H320" s="380"/>
      <c r="I320" s="382">
        <v>11075</v>
      </c>
      <c r="J320" s="379">
        <v>11075</v>
      </c>
      <c r="K320" s="379">
        <v>0</v>
      </c>
      <c r="L320" s="383">
        <f t="shared" si="215"/>
        <v>0</v>
      </c>
    </row>
    <row r="321" spans="1:12" ht="30.75" customHeight="1">
      <c r="A321" s="144" t="s">
        <v>291</v>
      </c>
      <c r="B321" s="443" t="s">
        <v>290</v>
      </c>
      <c r="C321" s="444"/>
      <c r="D321" s="141">
        <f t="shared" ref="D321:J321" si="216">D322+D323</f>
        <v>121397</v>
      </c>
      <c r="E321" s="141">
        <f t="shared" si="216"/>
        <v>104397</v>
      </c>
      <c r="F321" s="141">
        <f t="shared" si="216"/>
        <v>104275</v>
      </c>
      <c r="G321" s="141">
        <f t="shared" si="216"/>
        <v>0</v>
      </c>
      <c r="H321" s="347">
        <f t="shared" si="216"/>
        <v>0</v>
      </c>
      <c r="I321" s="141">
        <f t="shared" si="216"/>
        <v>104275</v>
      </c>
      <c r="J321" s="141">
        <f t="shared" si="216"/>
        <v>104275</v>
      </c>
      <c r="K321" s="141">
        <v>0</v>
      </c>
      <c r="L321" s="141">
        <f>L322+L323</f>
        <v>0</v>
      </c>
    </row>
    <row r="322" spans="1:12" ht="14.25" customHeight="1">
      <c r="A322" s="378" t="s">
        <v>289</v>
      </c>
      <c r="B322" s="456" t="s">
        <v>288</v>
      </c>
      <c r="C322" s="457"/>
      <c r="D322" s="379">
        <v>9779</v>
      </c>
      <c r="E322" s="379">
        <v>2779</v>
      </c>
      <c r="F322" s="382">
        <f>H322+I322</f>
        <v>2355</v>
      </c>
      <c r="G322" s="379"/>
      <c r="H322" s="380">
        <v>0</v>
      </c>
      <c r="I322" s="379">
        <v>2355</v>
      </c>
      <c r="J322" s="379">
        <v>2355</v>
      </c>
      <c r="K322" s="379">
        <v>0</v>
      </c>
      <c r="L322" s="383">
        <f>F322-J322-K322</f>
        <v>0</v>
      </c>
    </row>
    <row r="323" spans="1:12" ht="14.25" customHeight="1">
      <c r="A323" s="378" t="s">
        <v>287</v>
      </c>
      <c r="B323" s="456" t="s">
        <v>286</v>
      </c>
      <c r="C323" s="457"/>
      <c r="D323" s="379">
        <v>111618</v>
      </c>
      <c r="E323" s="379">
        <v>101618</v>
      </c>
      <c r="F323" s="382">
        <f>H323+I323</f>
        <v>101920</v>
      </c>
      <c r="G323" s="379"/>
      <c r="H323" s="380"/>
      <c r="I323" s="379">
        <v>101920</v>
      </c>
      <c r="J323" s="379">
        <v>101920</v>
      </c>
      <c r="K323" s="379">
        <v>0</v>
      </c>
      <c r="L323" s="383">
        <f>F323-J323-K323</f>
        <v>0</v>
      </c>
    </row>
    <row r="324" spans="1:12" ht="31.5" customHeight="1">
      <c r="A324" s="144" t="s">
        <v>285</v>
      </c>
      <c r="B324" s="443" t="s">
        <v>284</v>
      </c>
      <c r="C324" s="466"/>
      <c r="D324" s="141">
        <f t="shared" ref="D324:L324" si="217">D325+D326+D327+D328</f>
        <v>5106416</v>
      </c>
      <c r="E324" s="141">
        <f t="shared" si="217"/>
        <v>3598416</v>
      </c>
      <c r="F324" s="141">
        <f t="shared" si="217"/>
        <v>10075737</v>
      </c>
      <c r="G324" s="141">
        <f t="shared" si="217"/>
        <v>0</v>
      </c>
      <c r="H324" s="347">
        <f t="shared" si="217"/>
        <v>3125353</v>
      </c>
      <c r="I324" s="141">
        <f t="shared" si="217"/>
        <v>6950384</v>
      </c>
      <c r="J324" s="141">
        <f t="shared" si="217"/>
        <v>3642692</v>
      </c>
      <c r="K324" s="141">
        <f t="shared" si="217"/>
        <v>0</v>
      </c>
      <c r="L324" s="141">
        <f t="shared" si="217"/>
        <v>6433045</v>
      </c>
    </row>
    <row r="325" spans="1:12" ht="27.75" customHeight="1">
      <c r="A325" s="390" t="s">
        <v>283</v>
      </c>
      <c r="B325" s="467" t="s">
        <v>282</v>
      </c>
      <c r="C325" s="468"/>
      <c r="D325" s="379">
        <v>5095278</v>
      </c>
      <c r="E325" s="379">
        <v>3595278</v>
      </c>
      <c r="F325" s="382">
        <f>H325+I325</f>
        <v>8219023</v>
      </c>
      <c r="G325" s="379"/>
      <c r="H325" s="380">
        <v>1270840</v>
      </c>
      <c r="I325" s="380">
        <v>6948183</v>
      </c>
      <c r="J325" s="380">
        <v>3640491</v>
      </c>
      <c r="K325" s="379">
        <v>0</v>
      </c>
      <c r="L325" s="383">
        <f>F325-J325-K325</f>
        <v>4578532</v>
      </c>
    </row>
    <row r="326" spans="1:12" ht="27.75" hidden="1" customHeight="1">
      <c r="A326" s="390" t="s">
        <v>281</v>
      </c>
      <c r="B326" s="456" t="s">
        <v>280</v>
      </c>
      <c r="C326" s="469"/>
      <c r="D326" s="379">
        <v>0</v>
      </c>
      <c r="E326" s="379"/>
      <c r="F326" s="382">
        <v>0</v>
      </c>
      <c r="G326" s="379"/>
      <c r="H326" s="380"/>
      <c r="I326" s="386">
        <f>F326-H326</f>
        <v>0</v>
      </c>
      <c r="J326" s="379"/>
      <c r="K326" s="379">
        <v>0</v>
      </c>
      <c r="L326" s="383">
        <f>F326-J326-K326</f>
        <v>0</v>
      </c>
    </row>
    <row r="327" spans="1:12" ht="24.75" hidden="1" customHeight="1">
      <c r="A327" s="390" t="s">
        <v>279</v>
      </c>
      <c r="B327" s="456" t="s">
        <v>278</v>
      </c>
      <c r="C327" s="469"/>
      <c r="D327" s="379">
        <v>0</v>
      </c>
      <c r="E327" s="379"/>
      <c r="F327" s="382">
        <v>0</v>
      </c>
      <c r="G327" s="379"/>
      <c r="H327" s="380"/>
      <c r="I327" s="386">
        <f>F327-H327</f>
        <v>0</v>
      </c>
      <c r="J327" s="379"/>
      <c r="K327" s="379">
        <v>0</v>
      </c>
      <c r="L327" s="383">
        <f>F327-J327-K327</f>
        <v>0</v>
      </c>
    </row>
    <row r="328" spans="1:12" ht="20.100000000000001" customHeight="1">
      <c r="A328" s="390" t="s">
        <v>277</v>
      </c>
      <c r="B328" s="470" t="s">
        <v>276</v>
      </c>
      <c r="C328" s="471"/>
      <c r="D328" s="379">
        <v>11138</v>
      </c>
      <c r="E328" s="379">
        <v>3138</v>
      </c>
      <c r="F328" s="382">
        <f>H328+I328</f>
        <v>1856714</v>
      </c>
      <c r="G328" s="379"/>
      <c r="H328" s="380">
        <v>1854513</v>
      </c>
      <c r="I328" s="386">
        <v>2201</v>
      </c>
      <c r="J328" s="379">
        <v>2201</v>
      </c>
      <c r="K328" s="379">
        <v>0</v>
      </c>
      <c r="L328" s="383">
        <f>F328-J328-K328</f>
        <v>1854513</v>
      </c>
    </row>
    <row r="329" spans="1:12" ht="27.75" customHeight="1">
      <c r="A329" s="144" t="s">
        <v>275</v>
      </c>
      <c r="B329" s="143" t="s">
        <v>181</v>
      </c>
      <c r="C329" s="151"/>
      <c r="D329" s="141">
        <f t="shared" ref="D329:L329" si="218">D330+D331+D332+D333+D335+D334</f>
        <v>5794905</v>
      </c>
      <c r="E329" s="141">
        <f t="shared" si="218"/>
        <v>6004905</v>
      </c>
      <c r="F329" s="141">
        <f t="shared" si="218"/>
        <v>6827006</v>
      </c>
      <c r="G329" s="141">
        <f t="shared" si="218"/>
        <v>0</v>
      </c>
      <c r="H329" s="347">
        <f t="shared" si="218"/>
        <v>530854</v>
      </c>
      <c r="I329" s="141">
        <f t="shared" si="218"/>
        <v>6296152</v>
      </c>
      <c r="J329" s="141">
        <f t="shared" si="218"/>
        <v>6325777</v>
      </c>
      <c r="K329" s="141">
        <f t="shared" si="218"/>
        <v>0</v>
      </c>
      <c r="L329" s="141">
        <f t="shared" si="218"/>
        <v>501229</v>
      </c>
    </row>
    <row r="330" spans="1:12" ht="20.25" hidden="1" customHeight="1">
      <c r="A330" s="20" t="s">
        <v>274</v>
      </c>
      <c r="B330" s="58" t="s">
        <v>273</v>
      </c>
      <c r="C330" s="150"/>
      <c r="D330" s="16">
        <v>0</v>
      </c>
      <c r="E330" s="16"/>
      <c r="F330" s="114">
        <v>0</v>
      </c>
      <c r="G330" s="25"/>
      <c r="H330" s="347"/>
      <c r="I330" s="114">
        <f>F330-H330</f>
        <v>0</v>
      </c>
      <c r="J330" s="16"/>
      <c r="K330" s="16">
        <v>0</v>
      </c>
      <c r="L330" s="133">
        <f t="shared" ref="L330:L335" si="219">F330-J330-K330</f>
        <v>0</v>
      </c>
    </row>
    <row r="331" spans="1:12" ht="24.75" hidden="1" customHeight="1">
      <c r="A331" s="20" t="s">
        <v>272</v>
      </c>
      <c r="B331" s="146" t="s">
        <v>271</v>
      </c>
      <c r="C331" s="145"/>
      <c r="D331" s="16">
        <v>0</v>
      </c>
      <c r="E331" s="16"/>
      <c r="F331" s="114">
        <v>0</v>
      </c>
      <c r="G331" s="25"/>
      <c r="H331" s="347"/>
      <c r="I331" s="114">
        <f>F331-H331</f>
        <v>0</v>
      </c>
      <c r="J331" s="16"/>
      <c r="K331" s="16">
        <v>0</v>
      </c>
      <c r="L331" s="133">
        <f t="shared" si="219"/>
        <v>0</v>
      </c>
    </row>
    <row r="332" spans="1:12" ht="15">
      <c r="A332" s="378" t="s">
        <v>270</v>
      </c>
      <c r="B332" s="385" t="s">
        <v>269</v>
      </c>
      <c r="C332" s="391"/>
      <c r="D332" s="379">
        <v>456619</v>
      </c>
      <c r="E332" s="379">
        <v>316619</v>
      </c>
      <c r="F332" s="382">
        <f>H332+I332</f>
        <v>815154</v>
      </c>
      <c r="G332" s="379"/>
      <c r="H332" s="380">
        <v>530854</v>
      </c>
      <c r="I332" s="382">
        <v>284300</v>
      </c>
      <c r="J332" s="380">
        <v>313925</v>
      </c>
      <c r="K332" s="379">
        <v>0</v>
      </c>
      <c r="L332" s="383">
        <f t="shared" si="219"/>
        <v>501229</v>
      </c>
    </row>
    <row r="333" spans="1:12" ht="15.75" hidden="1" customHeight="1">
      <c r="A333" s="20" t="s">
        <v>268</v>
      </c>
      <c r="B333" s="439" t="s">
        <v>267</v>
      </c>
      <c r="C333" s="472"/>
      <c r="D333" s="16">
        <v>0</v>
      </c>
      <c r="E333" s="16"/>
      <c r="F333" s="114">
        <v>0</v>
      </c>
      <c r="G333" s="25"/>
      <c r="H333" s="347"/>
      <c r="I333" s="114">
        <f>F333-H333</f>
        <v>0</v>
      </c>
      <c r="J333" s="16"/>
      <c r="K333" s="16">
        <v>0</v>
      </c>
      <c r="L333" s="133">
        <f t="shared" si="219"/>
        <v>0</v>
      </c>
    </row>
    <row r="334" spans="1:12" ht="25.5" hidden="1">
      <c r="A334" s="20" t="s">
        <v>266</v>
      </c>
      <c r="B334" s="94" t="s">
        <v>265</v>
      </c>
      <c r="C334" s="145"/>
      <c r="D334" s="16"/>
      <c r="E334" s="16"/>
      <c r="F334" s="114">
        <v>0</v>
      </c>
      <c r="G334" s="25"/>
      <c r="H334" s="347"/>
      <c r="I334" s="114">
        <f>F334-H334</f>
        <v>0</v>
      </c>
      <c r="J334" s="16"/>
      <c r="K334" s="16">
        <v>0</v>
      </c>
      <c r="L334" s="133">
        <f t="shared" si="219"/>
        <v>0</v>
      </c>
    </row>
    <row r="335" spans="1:12" ht="16.5" customHeight="1">
      <c r="A335" s="378" t="s">
        <v>264</v>
      </c>
      <c r="B335" s="456" t="s">
        <v>263</v>
      </c>
      <c r="C335" s="469"/>
      <c r="D335" s="379">
        <v>5338286</v>
      </c>
      <c r="E335" s="379">
        <v>5688286</v>
      </c>
      <c r="F335" s="382">
        <f>H335+I335</f>
        <v>6011852</v>
      </c>
      <c r="G335" s="379"/>
      <c r="H335" s="380">
        <v>0</v>
      </c>
      <c r="I335" s="382">
        <f>J335</f>
        <v>6011852</v>
      </c>
      <c r="J335" s="379">
        <v>6011852</v>
      </c>
      <c r="K335" s="379">
        <v>0</v>
      </c>
      <c r="L335" s="383">
        <f t="shared" si="219"/>
        <v>0</v>
      </c>
    </row>
    <row r="336" spans="1:12" ht="25.5">
      <c r="A336" s="144" t="s">
        <v>262</v>
      </c>
      <c r="B336" s="149" t="s">
        <v>171</v>
      </c>
      <c r="C336" s="148"/>
      <c r="D336" s="141">
        <f t="shared" ref="D336:J336" si="220">D337+D338+D339</f>
        <v>-23748202</v>
      </c>
      <c r="E336" s="141">
        <f t="shared" si="220"/>
        <v>-19778500</v>
      </c>
      <c r="F336" s="141">
        <f t="shared" si="220"/>
        <v>-12075773</v>
      </c>
      <c r="G336" s="141">
        <f t="shared" si="220"/>
        <v>0</v>
      </c>
      <c r="H336" s="347">
        <f t="shared" si="220"/>
        <v>0</v>
      </c>
      <c r="I336" s="141">
        <f t="shared" si="220"/>
        <v>-12075773</v>
      </c>
      <c r="J336" s="141">
        <f t="shared" si="220"/>
        <v>-12075773</v>
      </c>
      <c r="K336" s="141">
        <v>0</v>
      </c>
      <c r="L336" s="141">
        <f>L337+L338+L339</f>
        <v>0</v>
      </c>
    </row>
    <row r="337" spans="1:12" ht="18.75" hidden="1" customHeight="1">
      <c r="A337" s="20" t="s">
        <v>261</v>
      </c>
      <c r="B337" s="146" t="s">
        <v>260</v>
      </c>
      <c r="C337" s="145"/>
      <c r="D337" s="16">
        <v>0</v>
      </c>
      <c r="E337" s="16">
        <v>0</v>
      </c>
      <c r="F337" s="57">
        <f>H337+I337</f>
        <v>0</v>
      </c>
      <c r="G337" s="16"/>
      <c r="H337" s="347"/>
      <c r="I337" s="41">
        <v>0</v>
      </c>
      <c r="J337" s="16">
        <v>0</v>
      </c>
      <c r="K337" s="16">
        <v>0</v>
      </c>
      <c r="L337" s="133">
        <f>F337-J337-K337</f>
        <v>0</v>
      </c>
    </row>
    <row r="338" spans="1:12" ht="42" customHeight="1">
      <c r="A338" s="147" t="s">
        <v>259</v>
      </c>
      <c r="B338" s="94" t="s">
        <v>258</v>
      </c>
      <c r="C338" s="145"/>
      <c r="D338" s="16">
        <v>-23748202</v>
      </c>
      <c r="E338" s="16">
        <v>-19803500</v>
      </c>
      <c r="F338" s="57">
        <f>H338+I338</f>
        <v>-12100132</v>
      </c>
      <c r="G338" s="16"/>
      <c r="H338" s="347"/>
      <c r="I338" s="41">
        <f>J338</f>
        <v>-12100132</v>
      </c>
      <c r="J338" s="16">
        <v>-12100132</v>
      </c>
      <c r="K338" s="16">
        <v>0</v>
      </c>
      <c r="L338" s="133">
        <f>F338-J338-K338</f>
        <v>0</v>
      </c>
    </row>
    <row r="339" spans="1:12" ht="15">
      <c r="A339" s="20" t="s">
        <v>257</v>
      </c>
      <c r="B339" s="146" t="s">
        <v>256</v>
      </c>
      <c r="C339" s="145"/>
      <c r="D339" s="16">
        <v>0</v>
      </c>
      <c r="E339" s="16">
        <v>25000</v>
      </c>
      <c r="F339" s="57">
        <f>H339+I339</f>
        <v>24359</v>
      </c>
      <c r="G339" s="16"/>
      <c r="H339" s="347"/>
      <c r="I339" s="41">
        <f>J339</f>
        <v>24359</v>
      </c>
      <c r="J339" s="16">
        <v>24359</v>
      </c>
      <c r="K339" s="16">
        <v>0</v>
      </c>
      <c r="L339" s="133">
        <f>F339-J339-K339</f>
        <v>0</v>
      </c>
    </row>
    <row r="340" spans="1:12" ht="21" hidden="1" customHeight="1">
      <c r="A340" s="144" t="s">
        <v>154</v>
      </c>
      <c r="B340" s="473" t="s">
        <v>153</v>
      </c>
      <c r="C340" s="474"/>
      <c r="D340" s="141">
        <f t="shared" ref="D340:L340" si="221">D341</f>
        <v>0</v>
      </c>
      <c r="E340" s="141">
        <f t="shared" si="221"/>
        <v>0</v>
      </c>
      <c r="F340" s="141">
        <f t="shared" si="221"/>
        <v>0</v>
      </c>
      <c r="G340" s="141">
        <f t="shared" si="221"/>
        <v>0</v>
      </c>
      <c r="H340" s="347">
        <f t="shared" si="221"/>
        <v>0</v>
      </c>
      <c r="I340" s="141">
        <f t="shared" si="221"/>
        <v>0</v>
      </c>
      <c r="J340" s="141">
        <f t="shared" si="221"/>
        <v>0</v>
      </c>
      <c r="K340" s="141">
        <f t="shared" si="221"/>
        <v>0</v>
      </c>
      <c r="L340" s="141">
        <f t="shared" si="221"/>
        <v>0</v>
      </c>
    </row>
    <row r="341" spans="1:12" ht="26.25" hidden="1" customHeight="1">
      <c r="A341" s="144" t="s">
        <v>255</v>
      </c>
      <c r="B341" s="143" t="s">
        <v>151</v>
      </c>
      <c r="C341" s="142"/>
      <c r="D341" s="141">
        <f t="shared" ref="D341:L341" si="222">D342+D343+D344+D345+D346</f>
        <v>0</v>
      </c>
      <c r="E341" s="141">
        <f t="shared" si="222"/>
        <v>0</v>
      </c>
      <c r="F341" s="141">
        <f t="shared" si="222"/>
        <v>0</v>
      </c>
      <c r="G341" s="141">
        <f t="shared" si="222"/>
        <v>0</v>
      </c>
      <c r="H341" s="347">
        <f t="shared" si="222"/>
        <v>0</v>
      </c>
      <c r="I341" s="141">
        <f t="shared" si="222"/>
        <v>0</v>
      </c>
      <c r="J341" s="141">
        <f t="shared" si="222"/>
        <v>0</v>
      </c>
      <c r="K341" s="141">
        <f t="shared" si="222"/>
        <v>0</v>
      </c>
      <c r="L341" s="141">
        <f t="shared" si="222"/>
        <v>0</v>
      </c>
    </row>
    <row r="342" spans="1:12" ht="24.95" hidden="1" customHeight="1">
      <c r="A342" s="59" t="s">
        <v>254</v>
      </c>
      <c r="B342" s="446" t="s">
        <v>253</v>
      </c>
      <c r="C342" s="475"/>
      <c r="D342" s="16"/>
      <c r="E342" s="16"/>
      <c r="F342" s="114">
        <v>0</v>
      </c>
      <c r="G342" s="25"/>
      <c r="H342" s="347"/>
      <c r="I342" s="114">
        <f>F342-H342</f>
        <v>0</v>
      </c>
      <c r="J342" s="16"/>
      <c r="K342" s="16"/>
      <c r="L342" s="133">
        <f>F342-J342-K342</f>
        <v>0</v>
      </c>
    </row>
    <row r="343" spans="1:12" ht="24.95" hidden="1" customHeight="1">
      <c r="A343" s="59" t="s">
        <v>252</v>
      </c>
      <c r="B343" s="446" t="s">
        <v>251</v>
      </c>
      <c r="C343" s="475"/>
      <c r="D343" s="16"/>
      <c r="E343" s="16"/>
      <c r="F343" s="114">
        <v>0</v>
      </c>
      <c r="G343" s="25"/>
      <c r="H343" s="347"/>
      <c r="I343" s="114">
        <f>F343-H343</f>
        <v>0</v>
      </c>
      <c r="J343" s="16"/>
      <c r="K343" s="16"/>
      <c r="L343" s="133">
        <f>F343-J343-K343</f>
        <v>0</v>
      </c>
    </row>
    <row r="344" spans="1:12" ht="24.95" hidden="1" customHeight="1">
      <c r="A344" s="59" t="s">
        <v>250</v>
      </c>
      <c r="B344" s="446" t="s">
        <v>249</v>
      </c>
      <c r="C344" s="475"/>
      <c r="D344" s="16"/>
      <c r="E344" s="16"/>
      <c r="F344" s="114">
        <v>0</v>
      </c>
      <c r="G344" s="25"/>
      <c r="H344" s="347"/>
      <c r="I344" s="114">
        <f>F344-H344</f>
        <v>0</v>
      </c>
      <c r="J344" s="16"/>
      <c r="K344" s="16"/>
      <c r="L344" s="133">
        <f>F344-J344-K344</f>
        <v>0</v>
      </c>
    </row>
    <row r="345" spans="1:12" ht="24.95" hidden="1" customHeight="1">
      <c r="A345" s="59" t="s">
        <v>248</v>
      </c>
      <c r="B345" s="446" t="s">
        <v>247</v>
      </c>
      <c r="C345" s="475"/>
      <c r="D345" s="16"/>
      <c r="E345" s="16"/>
      <c r="F345" s="114">
        <v>0</v>
      </c>
      <c r="G345" s="25"/>
      <c r="H345" s="347"/>
      <c r="I345" s="114">
        <f>F345-H345</f>
        <v>0</v>
      </c>
      <c r="J345" s="16"/>
      <c r="K345" s="16"/>
      <c r="L345" s="133">
        <f>F345-J345-K345</f>
        <v>0</v>
      </c>
    </row>
    <row r="346" spans="1:12" ht="15.75" hidden="1" customHeight="1">
      <c r="A346" s="20" t="s">
        <v>246</v>
      </c>
      <c r="B346" s="140" t="s">
        <v>245</v>
      </c>
      <c r="C346" s="139"/>
      <c r="D346" s="16"/>
      <c r="E346" s="16"/>
      <c r="F346" s="114">
        <v>0</v>
      </c>
      <c r="G346" s="25"/>
      <c r="H346" s="347"/>
      <c r="I346" s="114">
        <f>F346-H346</f>
        <v>0</v>
      </c>
      <c r="J346" s="16"/>
      <c r="K346" s="16">
        <v>0</v>
      </c>
      <c r="L346" s="133">
        <f>F346-J346-K346</f>
        <v>0</v>
      </c>
    </row>
    <row r="347" spans="1:12" ht="20.25" customHeight="1">
      <c r="A347" s="23" t="s">
        <v>144</v>
      </c>
      <c r="B347" s="138" t="s">
        <v>143</v>
      </c>
      <c r="C347" s="136"/>
      <c r="D347" s="21">
        <f t="shared" ref="D347:L347" si="223">D348</f>
        <v>6120000</v>
      </c>
      <c r="E347" s="21">
        <f t="shared" si="223"/>
        <v>6654875</v>
      </c>
      <c r="F347" s="21">
        <f t="shared" si="223"/>
        <v>6559476</v>
      </c>
      <c r="G347" s="21">
        <f t="shared" si="223"/>
        <v>0</v>
      </c>
      <c r="H347" s="347">
        <f t="shared" si="223"/>
        <v>0</v>
      </c>
      <c r="I347" s="21">
        <f t="shared" si="223"/>
        <v>6559476</v>
      </c>
      <c r="J347" s="21">
        <f t="shared" si="223"/>
        <v>6559476</v>
      </c>
      <c r="K347" s="21">
        <f t="shared" si="223"/>
        <v>0</v>
      </c>
      <c r="L347" s="21">
        <f t="shared" si="223"/>
        <v>0</v>
      </c>
    </row>
    <row r="348" spans="1:12" ht="30.75" customHeight="1">
      <c r="A348" s="23" t="s">
        <v>244</v>
      </c>
      <c r="B348" s="138" t="s">
        <v>141</v>
      </c>
      <c r="C348" s="136"/>
      <c r="D348" s="21">
        <f t="shared" ref="D348:L348" si="224">D349+D363</f>
        <v>6120000</v>
      </c>
      <c r="E348" s="21">
        <f t="shared" si="224"/>
        <v>6654875</v>
      </c>
      <c r="F348" s="21">
        <f t="shared" si="224"/>
        <v>6559476</v>
      </c>
      <c r="G348" s="21">
        <f t="shared" si="224"/>
        <v>0</v>
      </c>
      <c r="H348" s="347">
        <f t="shared" si="224"/>
        <v>0</v>
      </c>
      <c r="I348" s="21">
        <f t="shared" si="224"/>
        <v>6559476</v>
      </c>
      <c r="J348" s="21">
        <f t="shared" si="224"/>
        <v>6559476</v>
      </c>
      <c r="K348" s="21">
        <f t="shared" si="224"/>
        <v>0</v>
      </c>
      <c r="L348" s="21">
        <f t="shared" si="224"/>
        <v>0</v>
      </c>
    </row>
    <row r="349" spans="1:12" ht="43.5" customHeight="1">
      <c r="A349" s="23" t="s">
        <v>243</v>
      </c>
      <c r="B349" s="137" t="s">
        <v>139</v>
      </c>
      <c r="C349" s="136"/>
      <c r="D349" s="21">
        <f t="shared" ref="D349:L349" si="225">D350+D351+D352+D353+D354+D355+D356+D357+D358+D359+D360+D361+D362</f>
        <v>6120000</v>
      </c>
      <c r="E349" s="21">
        <f t="shared" si="225"/>
        <v>6588439</v>
      </c>
      <c r="F349" s="21">
        <f t="shared" si="225"/>
        <v>6493599</v>
      </c>
      <c r="G349" s="21">
        <f t="shared" si="225"/>
        <v>0</v>
      </c>
      <c r="H349" s="347">
        <f t="shared" si="225"/>
        <v>0</v>
      </c>
      <c r="I349" s="21">
        <f t="shared" si="225"/>
        <v>6493599</v>
      </c>
      <c r="J349" s="21">
        <f t="shared" si="225"/>
        <v>6493599</v>
      </c>
      <c r="K349" s="21">
        <f t="shared" si="225"/>
        <v>0</v>
      </c>
      <c r="L349" s="21">
        <f t="shared" si="225"/>
        <v>0</v>
      </c>
    </row>
    <row r="350" spans="1:12" ht="20.100000000000001" hidden="1" customHeight="1">
      <c r="A350" s="59" t="s">
        <v>242</v>
      </c>
      <c r="B350" s="69" t="s">
        <v>241</v>
      </c>
      <c r="C350" s="99"/>
      <c r="D350" s="16"/>
      <c r="E350" s="16"/>
      <c r="F350" s="114">
        <v>0</v>
      </c>
      <c r="G350" s="25"/>
      <c r="H350" s="347"/>
      <c r="I350" s="114">
        <f>F350-H350</f>
        <v>0</v>
      </c>
      <c r="J350" s="16"/>
      <c r="K350" s="16"/>
      <c r="L350" s="133">
        <f t="shared" ref="L350:L362" si="226">F350-J350-K350</f>
        <v>0</v>
      </c>
    </row>
    <row r="351" spans="1:12" ht="20.100000000000001" hidden="1" customHeight="1">
      <c r="A351" s="59" t="s">
        <v>240</v>
      </c>
      <c r="B351" s="69" t="s">
        <v>239</v>
      </c>
      <c r="C351" s="99"/>
      <c r="D351" s="16"/>
      <c r="E351" s="16"/>
      <c r="F351" s="114">
        <v>0</v>
      </c>
      <c r="G351" s="25"/>
      <c r="H351" s="347"/>
      <c r="I351" s="114">
        <f>F351-H351</f>
        <v>0</v>
      </c>
      <c r="J351" s="16"/>
      <c r="K351" s="16"/>
      <c r="L351" s="133">
        <f t="shared" si="226"/>
        <v>0</v>
      </c>
    </row>
    <row r="352" spans="1:12" ht="20.100000000000001" hidden="1" customHeight="1">
      <c r="A352" s="59" t="s">
        <v>238</v>
      </c>
      <c r="B352" s="19" t="s">
        <v>237</v>
      </c>
      <c r="C352" s="99"/>
      <c r="D352" s="16"/>
      <c r="E352" s="16"/>
      <c r="F352" s="114">
        <v>0</v>
      </c>
      <c r="G352" s="25"/>
      <c r="H352" s="347"/>
      <c r="I352" s="114">
        <f>F352-H352</f>
        <v>0</v>
      </c>
      <c r="J352" s="16"/>
      <c r="K352" s="16"/>
      <c r="L352" s="133">
        <f t="shared" si="226"/>
        <v>0</v>
      </c>
    </row>
    <row r="353" spans="1:12" ht="20.100000000000001" hidden="1" customHeight="1">
      <c r="A353" s="59" t="s">
        <v>236</v>
      </c>
      <c r="B353" s="19" t="s">
        <v>235</v>
      </c>
      <c r="C353" s="99"/>
      <c r="D353" s="16"/>
      <c r="E353" s="16"/>
      <c r="F353" s="114">
        <v>0</v>
      </c>
      <c r="G353" s="25"/>
      <c r="H353" s="347"/>
      <c r="I353" s="114">
        <f>F353-H353</f>
        <v>0</v>
      </c>
      <c r="J353" s="16"/>
      <c r="K353" s="16">
        <v>0</v>
      </c>
      <c r="L353" s="133">
        <f t="shared" si="226"/>
        <v>0</v>
      </c>
    </row>
    <row r="354" spans="1:12" ht="20.100000000000001" customHeight="1">
      <c r="A354" s="59" t="s">
        <v>234</v>
      </c>
      <c r="B354" s="19" t="s">
        <v>233</v>
      </c>
      <c r="C354" s="99"/>
      <c r="D354" s="16">
        <v>0</v>
      </c>
      <c r="E354" s="16">
        <v>232</v>
      </c>
      <c r="F354" s="57">
        <f>H354+I354</f>
        <v>952</v>
      </c>
      <c r="G354" s="16"/>
      <c r="H354" s="347"/>
      <c r="I354" s="57">
        <v>952</v>
      </c>
      <c r="J354" s="16">
        <v>952</v>
      </c>
      <c r="K354" s="16">
        <v>0</v>
      </c>
      <c r="L354" s="133">
        <f t="shared" si="226"/>
        <v>0</v>
      </c>
    </row>
    <row r="355" spans="1:12" ht="20.100000000000001" hidden="1" customHeight="1">
      <c r="A355" s="59" t="s">
        <v>232</v>
      </c>
      <c r="B355" s="19" t="s">
        <v>231</v>
      </c>
      <c r="C355" s="99"/>
      <c r="D355" s="16"/>
      <c r="E355" s="16"/>
      <c r="F355" s="57">
        <v>0</v>
      </c>
      <c r="G355" s="16"/>
      <c r="H355" s="347"/>
      <c r="I355" s="57">
        <f>F355-H355</f>
        <v>0</v>
      </c>
      <c r="J355" s="16"/>
      <c r="K355" s="16"/>
      <c r="L355" s="133">
        <f t="shared" si="226"/>
        <v>0</v>
      </c>
    </row>
    <row r="356" spans="1:12" ht="20.100000000000001" hidden="1" customHeight="1">
      <c r="A356" s="59" t="s">
        <v>230</v>
      </c>
      <c r="B356" s="58" t="s">
        <v>229</v>
      </c>
      <c r="C356" s="99"/>
      <c r="D356" s="16"/>
      <c r="E356" s="16"/>
      <c r="F356" s="57">
        <v>0</v>
      </c>
      <c r="G356" s="16"/>
      <c r="H356" s="347"/>
      <c r="I356" s="57">
        <f>F356-H356</f>
        <v>0</v>
      </c>
      <c r="J356" s="16"/>
      <c r="K356" s="16"/>
      <c r="L356" s="133">
        <f t="shared" si="226"/>
        <v>0</v>
      </c>
    </row>
    <row r="357" spans="1:12" ht="20.100000000000001" hidden="1" customHeight="1">
      <c r="A357" s="59" t="s">
        <v>228</v>
      </c>
      <c r="B357" s="58" t="s">
        <v>227</v>
      </c>
      <c r="C357" s="99"/>
      <c r="D357" s="16"/>
      <c r="E357" s="16"/>
      <c r="F357" s="57">
        <v>0</v>
      </c>
      <c r="G357" s="16"/>
      <c r="H357" s="347"/>
      <c r="I357" s="57">
        <f>F357-H357</f>
        <v>0</v>
      </c>
      <c r="J357" s="16"/>
      <c r="K357" s="16"/>
      <c r="L357" s="133">
        <f t="shared" si="226"/>
        <v>0</v>
      </c>
    </row>
    <row r="358" spans="1:12" ht="20.100000000000001" customHeight="1">
      <c r="A358" s="59" t="s">
        <v>226</v>
      </c>
      <c r="B358" s="58" t="s">
        <v>225</v>
      </c>
      <c r="C358" s="99"/>
      <c r="D358" s="16">
        <v>6120000</v>
      </c>
      <c r="E358" s="16">
        <v>4787000</v>
      </c>
      <c r="F358" s="57">
        <f>H358+I358</f>
        <v>4691940</v>
      </c>
      <c r="G358" s="16"/>
      <c r="H358" s="347"/>
      <c r="I358" s="57">
        <f>J358</f>
        <v>4691940</v>
      </c>
      <c r="J358" s="16">
        <v>4691940</v>
      </c>
      <c r="K358" s="16">
        <v>0</v>
      </c>
      <c r="L358" s="133">
        <f t="shared" si="226"/>
        <v>0</v>
      </c>
    </row>
    <row r="359" spans="1:12" ht="20.100000000000001" customHeight="1">
      <c r="A359" s="59" t="s">
        <v>224</v>
      </c>
      <c r="B359" s="58" t="s">
        <v>223</v>
      </c>
      <c r="C359" s="99"/>
      <c r="D359" s="16">
        <v>0</v>
      </c>
      <c r="E359" s="16">
        <v>1334490</v>
      </c>
      <c r="F359" s="57">
        <f>H359+I359</f>
        <v>1334490</v>
      </c>
      <c r="G359" s="16"/>
      <c r="H359" s="347"/>
      <c r="I359" s="57">
        <f>J359</f>
        <v>1334490</v>
      </c>
      <c r="J359" s="16">
        <v>1334490</v>
      </c>
      <c r="K359" s="16">
        <v>0</v>
      </c>
      <c r="L359" s="133">
        <f t="shared" si="226"/>
        <v>0</v>
      </c>
    </row>
    <row r="360" spans="1:12" ht="20.100000000000001" customHeight="1">
      <c r="A360" s="59" t="s">
        <v>222</v>
      </c>
      <c r="B360" s="58" t="s">
        <v>221</v>
      </c>
      <c r="C360" s="99"/>
      <c r="D360" s="16">
        <v>0</v>
      </c>
      <c r="E360" s="16">
        <v>308717</v>
      </c>
      <c r="F360" s="114">
        <f>H360+I360</f>
        <v>308717</v>
      </c>
      <c r="G360" s="25"/>
      <c r="H360" s="347"/>
      <c r="I360" s="114">
        <f>J360</f>
        <v>308717</v>
      </c>
      <c r="J360" s="16">
        <v>308717</v>
      </c>
      <c r="K360" s="16">
        <v>0</v>
      </c>
      <c r="L360" s="133">
        <f t="shared" si="226"/>
        <v>0</v>
      </c>
    </row>
    <row r="361" spans="1:12" ht="20.100000000000001" customHeight="1">
      <c r="A361" s="59" t="s">
        <v>220</v>
      </c>
      <c r="B361" s="58" t="s">
        <v>219</v>
      </c>
      <c r="C361" s="99"/>
      <c r="D361" s="16">
        <v>0</v>
      </c>
      <c r="E361" s="16">
        <v>158000</v>
      </c>
      <c r="F361" s="114">
        <f>H361+I361</f>
        <v>157500</v>
      </c>
      <c r="G361" s="25"/>
      <c r="H361" s="347"/>
      <c r="I361" s="114">
        <f>J361</f>
        <v>157500</v>
      </c>
      <c r="J361" s="16">
        <v>157500</v>
      </c>
      <c r="K361" s="16">
        <v>0</v>
      </c>
      <c r="L361" s="133">
        <f t="shared" si="226"/>
        <v>0</v>
      </c>
    </row>
    <row r="362" spans="1:12" ht="15" hidden="1">
      <c r="B362" s="58" t="s">
        <v>218</v>
      </c>
      <c r="C362" s="99"/>
      <c r="D362" s="16"/>
      <c r="E362" s="16"/>
      <c r="F362" s="114">
        <v>0</v>
      </c>
      <c r="G362" s="25"/>
      <c r="H362" s="347"/>
      <c r="I362" s="114">
        <f>F362-H362</f>
        <v>0</v>
      </c>
      <c r="J362" s="16"/>
      <c r="K362" s="16"/>
      <c r="L362" s="133">
        <f t="shared" si="226"/>
        <v>0</v>
      </c>
    </row>
    <row r="363" spans="1:12" ht="29.25" customHeight="1">
      <c r="A363" s="23" t="s">
        <v>217</v>
      </c>
      <c r="B363" s="135" t="s">
        <v>216</v>
      </c>
      <c r="C363" s="134"/>
      <c r="D363" s="21">
        <f t="shared" ref="D363:L363" si="227">D364+D365+D366+D367+D368+D370+D371+D369</f>
        <v>0</v>
      </c>
      <c r="E363" s="21">
        <f t="shared" si="227"/>
        <v>66436</v>
      </c>
      <c r="F363" s="21">
        <f t="shared" si="227"/>
        <v>65877</v>
      </c>
      <c r="G363" s="21">
        <f t="shared" si="227"/>
        <v>0</v>
      </c>
      <c r="H363" s="347">
        <f t="shared" si="227"/>
        <v>0</v>
      </c>
      <c r="I363" s="21">
        <f t="shared" si="227"/>
        <v>65877</v>
      </c>
      <c r="J363" s="21">
        <f t="shared" si="227"/>
        <v>65877</v>
      </c>
      <c r="K363" s="21">
        <f t="shared" si="227"/>
        <v>0</v>
      </c>
      <c r="L363" s="21">
        <f t="shared" si="227"/>
        <v>0</v>
      </c>
    </row>
    <row r="364" spans="1:12" ht="27.75" hidden="1" customHeight="1">
      <c r="A364" s="20" t="s">
        <v>215</v>
      </c>
      <c r="B364" s="69" t="s">
        <v>214</v>
      </c>
      <c r="C364" s="99"/>
      <c r="D364" s="16"/>
      <c r="E364" s="25"/>
      <c r="F364" s="114">
        <v>0</v>
      </c>
      <c r="G364" s="25"/>
      <c r="H364" s="347"/>
      <c r="I364" s="114">
        <f>F364</f>
        <v>0</v>
      </c>
      <c r="J364" s="25"/>
      <c r="K364" s="16"/>
      <c r="L364" s="133">
        <f>F364-J364-K364</f>
        <v>0</v>
      </c>
    </row>
    <row r="365" spans="1:12" ht="26.25" hidden="1" customHeight="1">
      <c r="A365" s="20" t="s">
        <v>213</v>
      </c>
      <c r="B365" s="69" t="s">
        <v>212</v>
      </c>
      <c r="C365" s="99"/>
      <c r="D365" s="16"/>
      <c r="E365" s="25"/>
      <c r="F365" s="114">
        <v>0</v>
      </c>
      <c r="G365" s="25"/>
      <c r="H365" s="347"/>
      <c r="I365" s="114">
        <f>F365</f>
        <v>0</v>
      </c>
      <c r="J365" s="25"/>
      <c r="K365" s="16"/>
      <c r="L365" s="133">
        <f>F365-J365-K365</f>
        <v>0</v>
      </c>
    </row>
    <row r="366" spans="1:12" ht="29.25" hidden="1" customHeight="1">
      <c r="A366" s="20" t="s">
        <v>211</v>
      </c>
      <c r="B366" s="69" t="s">
        <v>210</v>
      </c>
      <c r="C366" s="99"/>
      <c r="D366" s="16"/>
      <c r="E366" s="25"/>
      <c r="F366" s="51">
        <v>0</v>
      </c>
      <c r="G366" s="25"/>
      <c r="H366" s="347"/>
      <c r="I366" s="114">
        <f>F366</f>
        <v>0</v>
      </c>
      <c r="J366" s="25"/>
      <c r="K366" s="16"/>
      <c r="L366" s="56">
        <f>F366-J366-K366</f>
        <v>0</v>
      </c>
    </row>
    <row r="367" spans="1:12" ht="27" hidden="1" customHeight="1">
      <c r="A367" s="132" t="s">
        <v>209</v>
      </c>
      <c r="B367" s="131" t="s">
        <v>208</v>
      </c>
      <c r="C367" s="122"/>
      <c r="D367" s="128"/>
      <c r="E367" s="129"/>
      <c r="F367" s="130">
        <v>0</v>
      </c>
      <c r="G367" s="129"/>
      <c r="H367" s="357"/>
      <c r="I367" s="114">
        <f>F367</f>
        <v>0</v>
      </c>
      <c r="J367" s="129"/>
      <c r="K367" s="128"/>
      <c r="L367" s="127">
        <f>F367-J367-K367</f>
        <v>0</v>
      </c>
    </row>
    <row r="368" spans="1:12" ht="27" hidden="1" customHeight="1">
      <c r="A368" s="126" t="s">
        <v>207</v>
      </c>
      <c r="B368" s="123" t="s">
        <v>206</v>
      </c>
      <c r="C368" s="122"/>
      <c r="D368" s="125"/>
      <c r="E368" s="116"/>
      <c r="F368" s="115">
        <v>0</v>
      </c>
      <c r="G368" s="113"/>
      <c r="H368" s="358"/>
      <c r="I368" s="114">
        <f>F368</f>
        <v>0</v>
      </c>
      <c r="J368" s="113"/>
      <c r="K368" s="121">
        <v>0</v>
      </c>
      <c r="L368" s="112">
        <f>F368-J368-K368</f>
        <v>0</v>
      </c>
    </row>
    <row r="369" spans="1:12" ht="41.25" customHeight="1">
      <c r="A369" s="124" t="s">
        <v>205</v>
      </c>
      <c r="B369" s="123" t="s">
        <v>204</v>
      </c>
      <c r="C369" s="122"/>
      <c r="D369" s="121">
        <v>0</v>
      </c>
      <c r="E369" s="121">
        <v>45000</v>
      </c>
      <c r="F369" s="119">
        <f>H369+I369</f>
        <v>44441</v>
      </c>
      <c r="G369" s="121"/>
      <c r="H369" s="358"/>
      <c r="I369" s="65">
        <f>J369</f>
        <v>44441</v>
      </c>
      <c r="J369" s="121">
        <v>44441</v>
      </c>
      <c r="K369" s="121">
        <v>0</v>
      </c>
      <c r="L369" s="112"/>
    </row>
    <row r="370" spans="1:12" ht="39.950000000000003" customHeight="1" thickBot="1">
      <c r="A370" s="120" t="s">
        <v>203</v>
      </c>
      <c r="B370" s="19" t="s">
        <v>202</v>
      </c>
      <c r="C370" s="99"/>
      <c r="D370" s="64">
        <v>0</v>
      </c>
      <c r="E370" s="64">
        <v>21436</v>
      </c>
      <c r="F370" s="119">
        <f>H370+I370</f>
        <v>21436</v>
      </c>
      <c r="G370" s="64"/>
      <c r="H370" s="356"/>
      <c r="I370" s="65">
        <f>J370</f>
        <v>21436</v>
      </c>
      <c r="J370" s="64">
        <v>21436</v>
      </c>
      <c r="K370" s="64">
        <v>0</v>
      </c>
      <c r="L370" s="112">
        <f>F370-J370-K370</f>
        <v>0</v>
      </c>
    </row>
    <row r="371" spans="1:12" ht="38.1" hidden="1" customHeight="1" thickBot="1">
      <c r="A371" s="118" t="s">
        <v>201</v>
      </c>
      <c r="B371" s="117" t="s">
        <v>200</v>
      </c>
      <c r="C371" s="99"/>
      <c r="D371" s="116"/>
      <c r="E371" s="116"/>
      <c r="F371" s="115">
        <v>0</v>
      </c>
      <c r="G371" s="28"/>
      <c r="H371" s="358"/>
      <c r="I371" s="114">
        <f>F371</f>
        <v>0</v>
      </c>
      <c r="J371" s="113"/>
      <c r="K371" s="28"/>
      <c r="L371" s="112">
        <f>F371-J371-K371</f>
        <v>0</v>
      </c>
    </row>
    <row r="372" spans="1:12" ht="29.25" customHeight="1" thickBot="1">
      <c r="A372" s="111" t="s">
        <v>199</v>
      </c>
      <c r="B372" s="110" t="s">
        <v>198</v>
      </c>
      <c r="C372" s="109"/>
      <c r="D372" s="108">
        <f>D374+D388+D395+D400+D433+D478</f>
        <v>96836095</v>
      </c>
      <c r="E372" s="108">
        <f>E374+E388+E395+E400+E433+E478</f>
        <v>63643803</v>
      </c>
      <c r="F372" s="108">
        <f>F374+F388+F395+F400+F478</f>
        <v>39871364</v>
      </c>
      <c r="G372" s="108">
        <f>G374+G388+G395+G400+G433+G478</f>
        <v>0</v>
      </c>
      <c r="H372" s="359">
        <f>H374+H388+H395+H400+H433+H478</f>
        <v>0</v>
      </c>
      <c r="I372" s="108">
        <f ca="1">I374+I388+I395+I400+I433+I478</f>
        <v>39871364</v>
      </c>
      <c r="J372" s="108">
        <f>J374+J388+J395+J400+J433+J478</f>
        <v>39871364</v>
      </c>
      <c r="K372" s="108">
        <f>K374+K388+K395+K400+K433+K478</f>
        <v>0</v>
      </c>
      <c r="L372" s="108">
        <f>L374+L388+L395+L400+L478</f>
        <v>0</v>
      </c>
    </row>
    <row r="373" spans="1:12" ht="26.25" customHeight="1">
      <c r="A373" s="107" t="s">
        <v>197</v>
      </c>
      <c r="B373" s="106" t="s">
        <v>19</v>
      </c>
      <c r="C373" s="100"/>
      <c r="D373" s="105">
        <f t="shared" ref="D373:K373" si="228">D374-D377-D386+D388+D395</f>
        <v>138753</v>
      </c>
      <c r="E373" s="105">
        <f t="shared" si="228"/>
        <v>817186</v>
      </c>
      <c r="F373" s="105">
        <f t="shared" si="228"/>
        <v>710835</v>
      </c>
      <c r="G373" s="105">
        <f t="shared" si="228"/>
        <v>0</v>
      </c>
      <c r="H373" s="360">
        <f t="shared" si="228"/>
        <v>0</v>
      </c>
      <c r="I373" s="105">
        <f t="shared" si="228"/>
        <v>710835</v>
      </c>
      <c r="J373" s="105">
        <f t="shared" si="228"/>
        <v>710835</v>
      </c>
      <c r="K373" s="105">
        <f t="shared" si="228"/>
        <v>0</v>
      </c>
      <c r="L373" s="105">
        <f>F373-J373-K373</f>
        <v>0</v>
      </c>
    </row>
    <row r="374" spans="1:12" ht="13.5" customHeight="1">
      <c r="A374" s="104" t="s">
        <v>196</v>
      </c>
      <c r="B374" s="103" t="s">
        <v>195</v>
      </c>
      <c r="C374" s="100"/>
      <c r="D374" s="29">
        <f t="shared" ref="D374:L374" si="229">D375+D379</f>
        <v>23886157</v>
      </c>
      <c r="E374" s="29">
        <f t="shared" si="229"/>
        <v>20034278</v>
      </c>
      <c r="F374" s="29">
        <f t="shared" si="229"/>
        <v>12214524</v>
      </c>
      <c r="G374" s="29">
        <f t="shared" si="229"/>
        <v>0</v>
      </c>
      <c r="H374" s="347">
        <f t="shared" si="229"/>
        <v>0</v>
      </c>
      <c r="I374" s="29">
        <f t="shared" si="229"/>
        <v>12214524</v>
      </c>
      <c r="J374" s="29">
        <f t="shared" si="229"/>
        <v>12214524</v>
      </c>
      <c r="K374" s="29">
        <f t="shared" si="229"/>
        <v>0</v>
      </c>
      <c r="L374" s="29">
        <f t="shared" si="229"/>
        <v>0</v>
      </c>
    </row>
    <row r="375" spans="1:12" ht="15.75" hidden="1" customHeight="1">
      <c r="A375" s="104" t="s">
        <v>194</v>
      </c>
      <c r="B375" s="103" t="s">
        <v>193</v>
      </c>
      <c r="C375" s="100"/>
      <c r="D375" s="102">
        <f t="shared" ref="D375:L377" si="230">D376</f>
        <v>0</v>
      </c>
      <c r="E375" s="102">
        <f t="shared" si="230"/>
        <v>0</v>
      </c>
      <c r="F375" s="102">
        <f t="shared" si="230"/>
        <v>0</v>
      </c>
      <c r="G375" s="102">
        <f t="shared" si="230"/>
        <v>0</v>
      </c>
      <c r="H375" s="347">
        <f t="shared" si="230"/>
        <v>0</v>
      </c>
      <c r="I375" s="102">
        <f t="shared" si="230"/>
        <v>0</v>
      </c>
      <c r="J375" s="102">
        <f t="shared" si="230"/>
        <v>0</v>
      </c>
      <c r="K375" s="102">
        <f t="shared" si="230"/>
        <v>0</v>
      </c>
      <c r="L375" s="102">
        <f t="shared" si="230"/>
        <v>0</v>
      </c>
    </row>
    <row r="376" spans="1:12" ht="29.25" hidden="1" customHeight="1">
      <c r="A376" s="31" t="s">
        <v>192</v>
      </c>
      <c r="B376" s="101" t="s">
        <v>191</v>
      </c>
      <c r="C376" s="100"/>
      <c r="D376" s="29">
        <f t="shared" si="230"/>
        <v>0</v>
      </c>
      <c r="E376" s="29">
        <f t="shared" si="230"/>
        <v>0</v>
      </c>
      <c r="F376" s="29">
        <f t="shared" si="230"/>
        <v>0</v>
      </c>
      <c r="G376" s="29">
        <f t="shared" si="230"/>
        <v>0</v>
      </c>
      <c r="H376" s="347">
        <f t="shared" si="230"/>
        <v>0</v>
      </c>
      <c r="I376" s="29">
        <f t="shared" si="230"/>
        <v>0</v>
      </c>
      <c r="J376" s="29">
        <f t="shared" si="230"/>
        <v>0</v>
      </c>
      <c r="K376" s="29">
        <f t="shared" si="230"/>
        <v>0</v>
      </c>
      <c r="L376" s="29">
        <f t="shared" si="230"/>
        <v>0</v>
      </c>
    </row>
    <row r="377" spans="1:12" ht="17.25" hidden="1" customHeight="1">
      <c r="A377" s="31" t="s">
        <v>190</v>
      </c>
      <c r="B377" s="101" t="s">
        <v>189</v>
      </c>
      <c r="C377" s="100"/>
      <c r="D377" s="29">
        <f t="shared" si="230"/>
        <v>0</v>
      </c>
      <c r="E377" s="29">
        <f t="shared" si="230"/>
        <v>0</v>
      </c>
      <c r="F377" s="29">
        <f t="shared" si="230"/>
        <v>0</v>
      </c>
      <c r="G377" s="29">
        <f t="shared" si="230"/>
        <v>0</v>
      </c>
      <c r="H377" s="347">
        <f t="shared" si="230"/>
        <v>0</v>
      </c>
      <c r="I377" s="29">
        <f t="shared" si="230"/>
        <v>0</v>
      </c>
      <c r="J377" s="29">
        <f t="shared" si="230"/>
        <v>0</v>
      </c>
      <c r="K377" s="29">
        <f t="shared" si="230"/>
        <v>0</v>
      </c>
      <c r="L377" s="29">
        <f t="shared" si="230"/>
        <v>0</v>
      </c>
    </row>
    <row r="378" spans="1:12" ht="37.5" hidden="1" customHeight="1">
      <c r="A378" s="20" t="s">
        <v>188</v>
      </c>
      <c r="B378" s="67" t="s">
        <v>187</v>
      </c>
      <c r="C378" s="99"/>
      <c r="D378" s="25"/>
      <c r="E378" s="25"/>
      <c r="F378" s="51">
        <v>0</v>
      </c>
      <c r="G378" s="25"/>
      <c r="H378" s="347"/>
      <c r="I378" s="51">
        <f>F378-H378</f>
        <v>0</v>
      </c>
      <c r="J378" s="25"/>
      <c r="K378" s="25">
        <v>0</v>
      </c>
      <c r="L378" s="60">
        <f>F378-J378-K378</f>
        <v>0</v>
      </c>
    </row>
    <row r="379" spans="1:12" ht="13.5" customHeight="1">
      <c r="A379" s="31" t="s">
        <v>186</v>
      </c>
      <c r="B379" s="98" t="s">
        <v>185</v>
      </c>
      <c r="C379" s="97"/>
      <c r="D379" s="29">
        <f t="shared" ref="D379:L379" si="231">D380</f>
        <v>23886157</v>
      </c>
      <c r="E379" s="29">
        <f t="shared" si="231"/>
        <v>20034278</v>
      </c>
      <c r="F379" s="29">
        <f t="shared" si="231"/>
        <v>12214524</v>
      </c>
      <c r="G379" s="29">
        <f t="shared" si="231"/>
        <v>0</v>
      </c>
      <c r="H379" s="347">
        <f t="shared" si="231"/>
        <v>0</v>
      </c>
      <c r="I379" s="29">
        <f t="shared" si="231"/>
        <v>12214524</v>
      </c>
      <c r="J379" s="29">
        <f t="shared" si="231"/>
        <v>12214524</v>
      </c>
      <c r="K379" s="29">
        <f t="shared" si="231"/>
        <v>0</v>
      </c>
      <c r="L379" s="29">
        <f t="shared" si="231"/>
        <v>0</v>
      </c>
    </row>
    <row r="380" spans="1:12" ht="27.75" customHeight="1">
      <c r="A380" s="31" t="s">
        <v>184</v>
      </c>
      <c r="B380" s="432" t="s">
        <v>183</v>
      </c>
      <c r="C380" s="432"/>
      <c r="D380" s="29">
        <f t="shared" ref="D380:L380" si="232">D381+D386</f>
        <v>23886157</v>
      </c>
      <c r="E380" s="29">
        <f t="shared" si="232"/>
        <v>20034278</v>
      </c>
      <c r="F380" s="29">
        <f t="shared" si="232"/>
        <v>12214524</v>
      </c>
      <c r="G380" s="29">
        <f t="shared" si="232"/>
        <v>0</v>
      </c>
      <c r="H380" s="347">
        <f t="shared" si="232"/>
        <v>0</v>
      </c>
      <c r="I380" s="29">
        <f t="shared" si="232"/>
        <v>12214524</v>
      </c>
      <c r="J380" s="29">
        <f t="shared" si="232"/>
        <v>12214524</v>
      </c>
      <c r="K380" s="29">
        <f t="shared" si="232"/>
        <v>0</v>
      </c>
      <c r="L380" s="29">
        <f t="shared" si="232"/>
        <v>0</v>
      </c>
    </row>
    <row r="381" spans="1:12" ht="15">
      <c r="A381" s="82" t="s">
        <v>182</v>
      </c>
      <c r="B381" s="83" t="s">
        <v>181</v>
      </c>
      <c r="C381" s="95"/>
      <c r="D381" s="79">
        <f t="shared" ref="D381:L381" si="233">D382+D383+D384+D385</f>
        <v>137955</v>
      </c>
      <c r="E381" s="79">
        <f t="shared" si="233"/>
        <v>230778</v>
      </c>
      <c r="F381" s="79">
        <f t="shared" si="233"/>
        <v>114392</v>
      </c>
      <c r="G381" s="79">
        <f t="shared" si="233"/>
        <v>0</v>
      </c>
      <c r="H381" s="347">
        <f t="shared" si="233"/>
        <v>0</v>
      </c>
      <c r="I381" s="79">
        <f t="shared" si="233"/>
        <v>114392</v>
      </c>
      <c r="J381" s="79">
        <f t="shared" si="233"/>
        <v>114392</v>
      </c>
      <c r="K381" s="79">
        <f t="shared" si="233"/>
        <v>0</v>
      </c>
      <c r="L381" s="79">
        <f t="shared" si="233"/>
        <v>0</v>
      </c>
    </row>
    <row r="382" spans="1:12" ht="18" hidden="1" customHeight="1">
      <c r="A382" s="20" t="s">
        <v>180</v>
      </c>
      <c r="B382" s="446" t="s">
        <v>179</v>
      </c>
      <c r="C382" s="446"/>
      <c r="D382" s="25"/>
      <c r="E382" s="25"/>
      <c r="F382" s="51">
        <v>0</v>
      </c>
      <c r="G382" s="25"/>
      <c r="H382" s="347"/>
      <c r="I382" s="51">
        <f>F382-H382</f>
        <v>0</v>
      </c>
      <c r="J382" s="25"/>
      <c r="K382" s="25">
        <v>0</v>
      </c>
      <c r="L382" s="60">
        <f>F382-J382-K382</f>
        <v>0</v>
      </c>
    </row>
    <row r="383" spans="1:12" ht="27.95" hidden="1" customHeight="1">
      <c r="A383" s="20" t="s">
        <v>178</v>
      </c>
      <c r="B383" s="58" t="s">
        <v>177</v>
      </c>
      <c r="C383" s="58"/>
      <c r="D383" s="25"/>
      <c r="E383" s="25"/>
      <c r="F383" s="51">
        <v>0</v>
      </c>
      <c r="G383" s="25"/>
      <c r="H383" s="347"/>
      <c r="I383" s="51">
        <f>F383-H383</f>
        <v>0</v>
      </c>
      <c r="J383" s="25"/>
      <c r="K383" s="25">
        <v>0</v>
      </c>
      <c r="L383" s="60">
        <f>F383-J383-K383</f>
        <v>0</v>
      </c>
    </row>
    <row r="384" spans="1:12" ht="27.95" customHeight="1">
      <c r="A384" s="20" t="s">
        <v>176</v>
      </c>
      <c r="B384" s="58" t="s">
        <v>175</v>
      </c>
      <c r="C384" s="58"/>
      <c r="D384" s="392">
        <v>54955</v>
      </c>
      <c r="E384" s="392">
        <v>54955</v>
      </c>
      <c r="F384" s="365">
        <f>H384+I384</f>
        <v>0</v>
      </c>
      <c r="G384" s="393"/>
      <c r="H384" s="394"/>
      <c r="I384" s="374">
        <v>0</v>
      </c>
      <c r="J384" s="393">
        <v>0</v>
      </c>
      <c r="K384" s="393">
        <v>0</v>
      </c>
      <c r="L384" s="395">
        <f>F384-J384-K384</f>
        <v>0</v>
      </c>
    </row>
    <row r="385" spans="1:12" ht="16.5" customHeight="1">
      <c r="A385" s="20" t="s">
        <v>174</v>
      </c>
      <c r="B385" s="58" t="s">
        <v>173</v>
      </c>
      <c r="C385" s="58"/>
      <c r="D385" s="392">
        <v>83000</v>
      </c>
      <c r="E385" s="392">
        <v>175823</v>
      </c>
      <c r="F385" s="365">
        <f>H385+I385</f>
        <v>114392</v>
      </c>
      <c r="G385" s="393"/>
      <c r="H385" s="394"/>
      <c r="I385" s="374">
        <f>J385</f>
        <v>114392</v>
      </c>
      <c r="J385" s="393">
        <v>114392</v>
      </c>
      <c r="K385" s="393">
        <v>0</v>
      </c>
      <c r="L385" s="395">
        <f>F385-J385-K385</f>
        <v>0</v>
      </c>
    </row>
    <row r="386" spans="1:12" ht="25.5" customHeight="1">
      <c r="A386" s="91" t="s">
        <v>172</v>
      </c>
      <c r="B386" s="83" t="s">
        <v>171</v>
      </c>
      <c r="C386" s="95"/>
      <c r="D386" s="79">
        <f t="shared" ref="D386:L386" si="234">D387</f>
        <v>23748202</v>
      </c>
      <c r="E386" s="79">
        <f t="shared" si="234"/>
        <v>19803500</v>
      </c>
      <c r="F386" s="79">
        <f t="shared" si="234"/>
        <v>12100132</v>
      </c>
      <c r="G386" s="79">
        <f t="shared" si="234"/>
        <v>0</v>
      </c>
      <c r="H386" s="347">
        <f t="shared" si="234"/>
        <v>0</v>
      </c>
      <c r="I386" s="79">
        <f t="shared" si="234"/>
        <v>12100132</v>
      </c>
      <c r="J386" s="79">
        <f t="shared" si="234"/>
        <v>12100132</v>
      </c>
      <c r="K386" s="79">
        <f t="shared" si="234"/>
        <v>0</v>
      </c>
      <c r="L386" s="79">
        <f t="shared" si="234"/>
        <v>0</v>
      </c>
    </row>
    <row r="387" spans="1:12" ht="21" customHeight="1">
      <c r="A387" s="20" t="s">
        <v>170</v>
      </c>
      <c r="B387" s="94" t="s">
        <v>169</v>
      </c>
      <c r="C387" s="93"/>
      <c r="D387" s="379">
        <v>23748202</v>
      </c>
      <c r="E387" s="379">
        <v>19803500</v>
      </c>
      <c r="F387" s="396">
        <f>H387+I387</f>
        <v>12100132</v>
      </c>
      <c r="G387" s="379"/>
      <c r="H387" s="380"/>
      <c r="I387" s="398">
        <f>J387</f>
        <v>12100132</v>
      </c>
      <c r="J387" s="379">
        <v>12100132</v>
      </c>
      <c r="K387" s="379">
        <v>0</v>
      </c>
      <c r="L387" s="399">
        <f>F387-J387-K387</f>
        <v>0</v>
      </c>
    </row>
    <row r="388" spans="1:12" ht="15.75" customHeight="1">
      <c r="A388" s="92" t="s">
        <v>168</v>
      </c>
      <c r="B388" s="476" t="s">
        <v>167</v>
      </c>
      <c r="C388" s="476"/>
      <c r="D388" s="79">
        <f>D389</f>
        <v>798</v>
      </c>
      <c r="E388" s="79">
        <f>E389</f>
        <v>586408</v>
      </c>
      <c r="F388" s="89">
        <f>H388+I388</f>
        <v>596443</v>
      </c>
      <c r="G388" s="79">
        <f t="shared" ref="G388:L388" si="235">G389</f>
        <v>0</v>
      </c>
      <c r="H388" s="347">
        <f t="shared" si="235"/>
        <v>0</v>
      </c>
      <c r="I388" s="79">
        <f t="shared" si="235"/>
        <v>596443</v>
      </c>
      <c r="J388" s="79">
        <f t="shared" si="235"/>
        <v>596443</v>
      </c>
      <c r="K388" s="79">
        <f t="shared" si="235"/>
        <v>0</v>
      </c>
      <c r="L388" s="79">
        <f t="shared" si="235"/>
        <v>0</v>
      </c>
    </row>
    <row r="389" spans="1:12" ht="24.75" customHeight="1">
      <c r="A389" s="91" t="s">
        <v>166</v>
      </c>
      <c r="B389" s="81" t="s">
        <v>165</v>
      </c>
      <c r="C389" s="90"/>
      <c r="D389" s="79">
        <f>D390+D391+D392+D393+D394</f>
        <v>798</v>
      </c>
      <c r="E389" s="79">
        <f>E390+E391+E392+E393+E394</f>
        <v>586408</v>
      </c>
      <c r="F389" s="89">
        <f>H389+I389</f>
        <v>596443</v>
      </c>
      <c r="G389" s="79">
        <f t="shared" ref="G389:L389" si="236">G390+G391+G392+G393+G394</f>
        <v>0</v>
      </c>
      <c r="H389" s="347">
        <f t="shared" si="236"/>
        <v>0</v>
      </c>
      <c r="I389" s="79">
        <f t="shared" si="236"/>
        <v>596443</v>
      </c>
      <c r="J389" s="79">
        <f t="shared" si="236"/>
        <v>596443</v>
      </c>
      <c r="K389" s="79">
        <f t="shared" si="236"/>
        <v>0</v>
      </c>
      <c r="L389" s="79">
        <f t="shared" si="236"/>
        <v>0</v>
      </c>
    </row>
    <row r="390" spans="1:12" ht="25.5" customHeight="1">
      <c r="A390" s="20" t="s">
        <v>164</v>
      </c>
      <c r="B390" s="445" t="s">
        <v>163</v>
      </c>
      <c r="C390" s="446"/>
      <c r="D390" s="379">
        <v>798</v>
      </c>
      <c r="E390" s="379">
        <v>25451</v>
      </c>
      <c r="F390" s="396">
        <f>H390+I390</f>
        <v>30233</v>
      </c>
      <c r="G390" s="392"/>
      <c r="H390" s="397"/>
      <c r="I390" s="398">
        <f t="shared" ref="I390:I395" si="237">J390</f>
        <v>30233</v>
      </c>
      <c r="J390" s="379">
        <v>30233</v>
      </c>
      <c r="K390" s="379">
        <v>0</v>
      </c>
      <c r="L390" s="399">
        <f>F390-J390-K390</f>
        <v>0</v>
      </c>
    </row>
    <row r="391" spans="1:12" ht="24.75" customHeight="1">
      <c r="A391" s="20" t="s">
        <v>162</v>
      </c>
      <c r="B391" s="445" t="s">
        <v>161</v>
      </c>
      <c r="C391" s="446"/>
      <c r="D391" s="379">
        <v>0</v>
      </c>
      <c r="E391" s="379">
        <v>5882</v>
      </c>
      <c r="F391" s="396">
        <f>H391+I391</f>
        <v>5882</v>
      </c>
      <c r="G391" s="392"/>
      <c r="H391" s="397"/>
      <c r="I391" s="398">
        <f t="shared" si="237"/>
        <v>5882</v>
      </c>
      <c r="J391" s="379">
        <v>5882</v>
      </c>
      <c r="K391" s="379">
        <v>0</v>
      </c>
      <c r="L391" s="399">
        <f>F391-J391-K391</f>
        <v>0</v>
      </c>
    </row>
    <row r="392" spans="1:12" ht="15" hidden="1">
      <c r="A392" s="20" t="s">
        <v>160</v>
      </c>
      <c r="B392" s="445" t="s">
        <v>159</v>
      </c>
      <c r="C392" s="446"/>
      <c r="D392" s="379">
        <v>0</v>
      </c>
      <c r="E392" s="379">
        <f>J392</f>
        <v>0</v>
      </c>
      <c r="F392" s="396">
        <v>0</v>
      </c>
      <c r="G392" s="392"/>
      <c r="H392" s="397"/>
      <c r="I392" s="398">
        <f t="shared" si="237"/>
        <v>0</v>
      </c>
      <c r="J392" s="379"/>
      <c r="K392" s="379">
        <v>0</v>
      </c>
      <c r="L392" s="399">
        <f>F392-J392-K392</f>
        <v>0</v>
      </c>
    </row>
    <row r="393" spans="1:12" ht="28.5" customHeight="1">
      <c r="A393" s="20" t="s">
        <v>158</v>
      </c>
      <c r="B393" s="445" t="s">
        <v>157</v>
      </c>
      <c r="C393" s="446"/>
      <c r="D393" s="379">
        <v>0</v>
      </c>
      <c r="E393" s="379">
        <v>555075</v>
      </c>
      <c r="F393" s="396">
        <f>H393+I393</f>
        <v>560328</v>
      </c>
      <c r="G393" s="392"/>
      <c r="H393" s="397"/>
      <c r="I393" s="398">
        <f t="shared" si="237"/>
        <v>560328</v>
      </c>
      <c r="J393" s="379">
        <v>560328</v>
      </c>
      <c r="K393" s="379">
        <v>0</v>
      </c>
      <c r="L393" s="399">
        <f>F393-J393-K393</f>
        <v>0</v>
      </c>
    </row>
    <row r="394" spans="1:12" ht="18" hidden="1" customHeight="1">
      <c r="A394" s="20" t="s">
        <v>156</v>
      </c>
      <c r="B394" s="58" t="s">
        <v>155</v>
      </c>
      <c r="C394" s="77"/>
      <c r="D394" s="53">
        <v>0</v>
      </c>
      <c r="E394" s="53">
        <f>J394</f>
        <v>0</v>
      </c>
      <c r="F394" s="87">
        <f>H394+I394</f>
        <v>0</v>
      </c>
      <c r="G394" s="86"/>
      <c r="H394" s="361"/>
      <c r="I394" s="85">
        <f t="shared" si="237"/>
        <v>0</v>
      </c>
      <c r="J394" s="53"/>
      <c r="K394" s="53">
        <v>0</v>
      </c>
      <c r="L394" s="84">
        <f>F394-J394-K394</f>
        <v>0</v>
      </c>
    </row>
    <row r="395" spans="1:12" ht="17.25" hidden="1" customHeight="1">
      <c r="A395" s="82" t="s">
        <v>154</v>
      </c>
      <c r="B395" s="83" t="s">
        <v>153</v>
      </c>
      <c r="C395" s="80"/>
      <c r="D395" s="79">
        <f>D396</f>
        <v>0</v>
      </c>
      <c r="E395" s="79">
        <f>E396</f>
        <v>0</v>
      </c>
      <c r="F395" s="79">
        <f>F396</f>
        <v>0</v>
      </c>
      <c r="G395" s="79">
        <f>G396</f>
        <v>0</v>
      </c>
      <c r="H395" s="347">
        <f>H396</f>
        <v>0</v>
      </c>
      <c r="I395" s="79">
        <f t="shared" si="237"/>
        <v>0</v>
      </c>
      <c r="J395" s="79">
        <f>J396</f>
        <v>0</v>
      </c>
      <c r="K395" s="79">
        <f>K396</f>
        <v>0</v>
      </c>
      <c r="L395" s="79">
        <f>L396</f>
        <v>0</v>
      </c>
    </row>
    <row r="396" spans="1:12" ht="28.5" hidden="1" customHeight="1">
      <c r="A396" s="82" t="s">
        <v>152</v>
      </c>
      <c r="B396" s="81" t="s">
        <v>151</v>
      </c>
      <c r="C396" s="80"/>
      <c r="D396" s="79">
        <f t="shared" ref="D396:L396" si="238">D397+D398+D399</f>
        <v>0</v>
      </c>
      <c r="E396" s="79">
        <f t="shared" si="238"/>
        <v>0</v>
      </c>
      <c r="F396" s="79">
        <f t="shared" si="238"/>
        <v>0</v>
      </c>
      <c r="G396" s="79">
        <f t="shared" si="238"/>
        <v>0</v>
      </c>
      <c r="H396" s="347">
        <f t="shared" si="238"/>
        <v>0</v>
      </c>
      <c r="I396" s="79">
        <f t="shared" si="238"/>
        <v>0</v>
      </c>
      <c r="J396" s="79">
        <f t="shared" si="238"/>
        <v>0</v>
      </c>
      <c r="K396" s="79">
        <f t="shared" si="238"/>
        <v>0</v>
      </c>
      <c r="L396" s="79">
        <f t="shared" si="238"/>
        <v>0</v>
      </c>
    </row>
    <row r="397" spans="1:12" ht="28.5" hidden="1" customHeight="1">
      <c r="A397" s="20" t="s">
        <v>150</v>
      </c>
      <c r="B397" s="58" t="s">
        <v>149</v>
      </c>
      <c r="C397" s="77"/>
      <c r="D397" s="25"/>
      <c r="E397" s="25"/>
      <c r="F397" s="51">
        <v>0</v>
      </c>
      <c r="G397" s="25"/>
      <c r="H397" s="347"/>
      <c r="I397" s="51">
        <f>F397-H397</f>
        <v>0</v>
      </c>
      <c r="J397" s="25"/>
      <c r="K397" s="25">
        <v>0</v>
      </c>
      <c r="L397" s="60">
        <f>F397-J397-K397</f>
        <v>0</v>
      </c>
    </row>
    <row r="398" spans="1:12" ht="28.5" hidden="1" customHeight="1">
      <c r="A398" s="20" t="s">
        <v>148</v>
      </c>
      <c r="B398" s="58" t="s">
        <v>147</v>
      </c>
      <c r="C398" s="77"/>
      <c r="D398" s="28"/>
      <c r="E398" s="28"/>
      <c r="F398" s="27">
        <f>H398+I398</f>
        <v>0</v>
      </c>
      <c r="G398" s="28"/>
      <c r="H398" s="356"/>
      <c r="I398" s="78">
        <f>J398</f>
        <v>0</v>
      </c>
      <c r="J398" s="28">
        <v>0</v>
      </c>
      <c r="K398" s="28">
        <v>0</v>
      </c>
      <c r="L398" s="76">
        <f>F398-J398-K398</f>
        <v>0</v>
      </c>
    </row>
    <row r="399" spans="1:12" ht="28.5" hidden="1" customHeight="1">
      <c r="A399" s="20" t="s">
        <v>146</v>
      </c>
      <c r="B399" s="58" t="s">
        <v>145</v>
      </c>
      <c r="C399" s="77"/>
      <c r="D399" s="28"/>
      <c r="E399" s="28"/>
      <c r="F399" s="27">
        <v>0</v>
      </c>
      <c r="G399" s="28"/>
      <c r="H399" s="356"/>
      <c r="I399" s="51">
        <f>F399-H399</f>
        <v>0</v>
      </c>
      <c r="J399" s="28"/>
      <c r="K399" s="28">
        <v>0</v>
      </c>
      <c r="L399" s="76">
        <f>F399-J399-K399</f>
        <v>0</v>
      </c>
    </row>
    <row r="400" spans="1:12" ht="17.25" customHeight="1">
      <c r="A400" s="75" t="s">
        <v>144</v>
      </c>
      <c r="B400" s="74" t="s">
        <v>143</v>
      </c>
      <c r="C400" s="73"/>
      <c r="D400" s="72">
        <f t="shared" ref="D400:L401" si="239">D401</f>
        <v>32260500</v>
      </c>
      <c r="E400" s="72">
        <f t="shared" si="239"/>
        <v>18843327</v>
      </c>
      <c r="F400" s="72">
        <f t="shared" si="239"/>
        <v>6569819</v>
      </c>
      <c r="G400" s="72">
        <f t="shared" si="239"/>
        <v>0</v>
      </c>
      <c r="H400" s="347">
        <f t="shared" si="239"/>
        <v>0</v>
      </c>
      <c r="I400" s="72">
        <f t="shared" si="239"/>
        <v>6569819</v>
      </c>
      <c r="J400" s="72">
        <f t="shared" si="239"/>
        <v>6569819</v>
      </c>
      <c r="K400" s="72">
        <f t="shared" si="239"/>
        <v>0</v>
      </c>
      <c r="L400" s="72">
        <f t="shared" si="239"/>
        <v>0</v>
      </c>
    </row>
    <row r="401" spans="1:12" ht="25.5" customHeight="1">
      <c r="A401" s="75" t="s">
        <v>142</v>
      </c>
      <c r="B401" s="74" t="s">
        <v>141</v>
      </c>
      <c r="C401" s="73"/>
      <c r="D401" s="72">
        <f t="shared" si="239"/>
        <v>32260500</v>
      </c>
      <c r="E401" s="72">
        <f t="shared" si="239"/>
        <v>18843327</v>
      </c>
      <c r="F401" s="72">
        <f t="shared" si="239"/>
        <v>6569819</v>
      </c>
      <c r="G401" s="72">
        <f t="shared" si="239"/>
        <v>0</v>
      </c>
      <c r="H401" s="347">
        <f t="shared" si="239"/>
        <v>0</v>
      </c>
      <c r="I401" s="72">
        <f t="shared" si="239"/>
        <v>6569819</v>
      </c>
      <c r="J401" s="72">
        <f t="shared" si="239"/>
        <v>6569819</v>
      </c>
      <c r="K401" s="72">
        <f t="shared" si="239"/>
        <v>0</v>
      </c>
      <c r="L401" s="72">
        <f t="shared" si="239"/>
        <v>0</v>
      </c>
    </row>
    <row r="402" spans="1:12" ht="39" customHeight="1">
      <c r="A402" s="31" t="s">
        <v>140</v>
      </c>
      <c r="B402" s="71" t="s">
        <v>139</v>
      </c>
      <c r="C402" s="70"/>
      <c r="D402" s="29">
        <f t="shared" ref="D402:L402" si="240">D403+D404+D405+D406+D407+D408+D413+D414+D415+D416+D417+D418+D422+D423+D427+D428+D429+D430+D431+D432</f>
        <v>32260500</v>
      </c>
      <c r="E402" s="29">
        <f t="shared" si="240"/>
        <v>18843327</v>
      </c>
      <c r="F402" s="29">
        <f t="shared" si="240"/>
        <v>6569819</v>
      </c>
      <c r="G402" s="29">
        <f t="shared" si="240"/>
        <v>0</v>
      </c>
      <c r="H402" s="347">
        <f t="shared" si="240"/>
        <v>0</v>
      </c>
      <c r="I402" s="29">
        <f t="shared" si="240"/>
        <v>6569819</v>
      </c>
      <c r="J402" s="29">
        <f t="shared" si="240"/>
        <v>6569819</v>
      </c>
      <c r="K402" s="29">
        <f t="shared" si="240"/>
        <v>0</v>
      </c>
      <c r="L402" s="29">
        <f t="shared" si="240"/>
        <v>0</v>
      </c>
    </row>
    <row r="403" spans="1:12" ht="24.75" hidden="1" customHeight="1">
      <c r="A403" s="20" t="s">
        <v>138</v>
      </c>
      <c r="B403" s="69" t="s">
        <v>137</v>
      </c>
      <c r="C403" s="19"/>
      <c r="D403" s="25">
        <v>0</v>
      </c>
      <c r="E403" s="25"/>
      <c r="F403" s="51">
        <v>0</v>
      </c>
      <c r="G403" s="25"/>
      <c r="H403" s="347"/>
      <c r="I403" s="51">
        <f t="shared" ref="I403:I408" si="241">J403</f>
        <v>0</v>
      </c>
      <c r="J403" s="25"/>
      <c r="K403" s="25"/>
      <c r="L403" s="60">
        <f t="shared" ref="L403:L408" si="242">F403-J403-K403</f>
        <v>0</v>
      </c>
    </row>
    <row r="404" spans="1:12" ht="21" hidden="1" customHeight="1">
      <c r="A404" s="20" t="s">
        <v>136</v>
      </c>
      <c r="B404" s="19" t="s">
        <v>135</v>
      </c>
      <c r="C404" s="19"/>
      <c r="D404" s="16"/>
      <c r="E404" s="16"/>
      <c r="F404" s="18">
        <f>H404+I404</f>
        <v>0</v>
      </c>
      <c r="G404" s="16"/>
      <c r="H404" s="347"/>
      <c r="I404" s="18">
        <f t="shared" si="241"/>
        <v>0</v>
      </c>
      <c r="J404" s="16"/>
      <c r="K404" s="16"/>
      <c r="L404" s="56">
        <f t="shared" si="242"/>
        <v>0</v>
      </c>
    </row>
    <row r="405" spans="1:12" ht="18" hidden="1" customHeight="1">
      <c r="A405" s="20" t="s">
        <v>134</v>
      </c>
      <c r="B405" s="19" t="s">
        <v>133</v>
      </c>
      <c r="C405" s="19"/>
      <c r="D405" s="16"/>
      <c r="E405" s="16"/>
      <c r="F405" s="18">
        <f>H405+I405</f>
        <v>0</v>
      </c>
      <c r="G405" s="16"/>
      <c r="H405" s="347"/>
      <c r="I405" s="18">
        <f t="shared" si="241"/>
        <v>0</v>
      </c>
      <c r="J405" s="16"/>
      <c r="K405" s="16"/>
      <c r="L405" s="56">
        <f t="shared" si="242"/>
        <v>0</v>
      </c>
    </row>
    <row r="406" spans="1:12" ht="12.75" customHeight="1">
      <c r="A406" s="20" t="s">
        <v>132</v>
      </c>
      <c r="B406" s="454" t="s">
        <v>131</v>
      </c>
      <c r="C406" s="455"/>
      <c r="D406" s="400"/>
      <c r="E406" s="400"/>
      <c r="F406" s="18">
        <f>H406+I406</f>
        <v>24526</v>
      </c>
      <c r="G406" s="402"/>
      <c r="H406" s="403"/>
      <c r="I406" s="18">
        <f t="shared" si="241"/>
        <v>24526</v>
      </c>
      <c r="J406" s="402">
        <v>24526</v>
      </c>
      <c r="K406" s="402"/>
      <c r="L406" s="56">
        <f t="shared" si="242"/>
        <v>0</v>
      </c>
    </row>
    <row r="407" spans="1:12" ht="24.75" hidden="1" customHeight="1">
      <c r="A407" s="20" t="s">
        <v>130</v>
      </c>
      <c r="B407" s="19" t="s">
        <v>129</v>
      </c>
      <c r="C407" s="19"/>
      <c r="D407" s="400"/>
      <c r="E407" s="400"/>
      <c r="F407" s="18">
        <f>H407+I407</f>
        <v>0</v>
      </c>
      <c r="G407" s="402"/>
      <c r="H407" s="403"/>
      <c r="I407" s="18">
        <f t="shared" si="241"/>
        <v>0</v>
      </c>
      <c r="J407" s="402"/>
      <c r="K407" s="402"/>
      <c r="L407" s="56">
        <f t="shared" si="242"/>
        <v>0</v>
      </c>
    </row>
    <row r="408" spans="1:12" ht="27" hidden="1" customHeight="1">
      <c r="A408" s="20" t="s">
        <v>128</v>
      </c>
      <c r="B408" s="19" t="s">
        <v>127</v>
      </c>
      <c r="C408" s="19"/>
      <c r="D408" s="400"/>
      <c r="E408" s="400"/>
      <c r="F408" s="18">
        <f>H408+I408</f>
        <v>0</v>
      </c>
      <c r="G408" s="402"/>
      <c r="H408" s="403"/>
      <c r="I408" s="18">
        <f t="shared" si="241"/>
        <v>0</v>
      </c>
      <c r="J408" s="402"/>
      <c r="K408" s="402"/>
      <c r="L408" s="56">
        <f t="shared" si="242"/>
        <v>0</v>
      </c>
    </row>
    <row r="409" spans="1:12" ht="36.75" hidden="1" customHeight="1">
      <c r="A409" s="63" t="s">
        <v>126</v>
      </c>
      <c r="B409" s="68" t="s">
        <v>125</v>
      </c>
      <c r="C409" s="61"/>
      <c r="D409" s="401">
        <f t="shared" ref="D409:L409" si="243">D410+D411+D412</f>
        <v>0</v>
      </c>
      <c r="E409" s="401">
        <f t="shared" si="243"/>
        <v>0</v>
      </c>
      <c r="F409" s="404">
        <f t="shared" si="243"/>
        <v>0</v>
      </c>
      <c r="G409" s="404">
        <f t="shared" si="243"/>
        <v>0</v>
      </c>
      <c r="H409" s="405">
        <f t="shared" si="243"/>
        <v>0</v>
      </c>
      <c r="I409" s="404">
        <f t="shared" si="243"/>
        <v>0</v>
      </c>
      <c r="J409" s="404">
        <f t="shared" si="243"/>
        <v>0</v>
      </c>
      <c r="K409" s="404">
        <f t="shared" si="243"/>
        <v>0</v>
      </c>
      <c r="L409" s="406">
        <f t="shared" si="243"/>
        <v>0</v>
      </c>
    </row>
    <row r="410" spans="1:12" ht="39" hidden="1" customHeight="1">
      <c r="A410" s="20" t="s">
        <v>124</v>
      </c>
      <c r="B410" s="58" t="s">
        <v>123</v>
      </c>
      <c r="C410" s="58"/>
      <c r="D410" s="400"/>
      <c r="E410" s="400"/>
      <c r="F410" s="18">
        <f t="shared" ref="F410:F417" si="244">H410+I410</f>
        <v>0</v>
      </c>
      <c r="G410" s="402"/>
      <c r="H410" s="403"/>
      <c r="I410" s="18">
        <f t="shared" ref="I410:I417" si="245">J410</f>
        <v>0</v>
      </c>
      <c r="J410" s="402"/>
      <c r="K410" s="402"/>
      <c r="L410" s="56">
        <f t="shared" ref="L410:L417" si="246">F410-J410-K410</f>
        <v>0</v>
      </c>
    </row>
    <row r="411" spans="1:12" ht="25.5" hidden="1" customHeight="1">
      <c r="A411" s="20" t="s">
        <v>122</v>
      </c>
      <c r="B411" s="58" t="s">
        <v>121</v>
      </c>
      <c r="C411" s="58"/>
      <c r="D411" s="400"/>
      <c r="E411" s="400"/>
      <c r="F411" s="18">
        <f t="shared" si="244"/>
        <v>0</v>
      </c>
      <c r="G411" s="402"/>
      <c r="H411" s="403"/>
      <c r="I411" s="18">
        <f t="shared" si="245"/>
        <v>0</v>
      </c>
      <c r="J411" s="402"/>
      <c r="K411" s="402"/>
      <c r="L411" s="56">
        <f t="shared" si="246"/>
        <v>0</v>
      </c>
    </row>
    <row r="412" spans="1:12" ht="28.5" hidden="1" customHeight="1">
      <c r="A412" s="20" t="s">
        <v>120</v>
      </c>
      <c r="B412" s="58" t="s">
        <v>119</v>
      </c>
      <c r="C412" s="58"/>
      <c r="D412" s="400"/>
      <c r="E412" s="400"/>
      <c r="F412" s="18">
        <f t="shared" si="244"/>
        <v>0</v>
      </c>
      <c r="G412" s="402"/>
      <c r="H412" s="403"/>
      <c r="I412" s="18">
        <f t="shared" si="245"/>
        <v>0</v>
      </c>
      <c r="J412" s="402"/>
      <c r="K412" s="402"/>
      <c r="L412" s="56">
        <f t="shared" si="246"/>
        <v>0</v>
      </c>
    </row>
    <row r="413" spans="1:12" ht="25.5" hidden="1" customHeight="1">
      <c r="A413" s="20" t="s">
        <v>118</v>
      </c>
      <c r="B413" s="67" t="s">
        <v>117</v>
      </c>
      <c r="C413" s="58"/>
      <c r="D413" s="400"/>
      <c r="E413" s="400"/>
      <c r="F413" s="18">
        <f t="shared" si="244"/>
        <v>0</v>
      </c>
      <c r="G413" s="402"/>
      <c r="H413" s="403"/>
      <c r="I413" s="18">
        <f t="shared" si="245"/>
        <v>0</v>
      </c>
      <c r="J413" s="402"/>
      <c r="K413" s="402"/>
      <c r="L413" s="56">
        <f t="shared" si="246"/>
        <v>0</v>
      </c>
    </row>
    <row r="414" spans="1:12" ht="22.5" hidden="1" customHeight="1">
      <c r="A414" s="66" t="s">
        <v>116</v>
      </c>
      <c r="B414" s="58" t="s">
        <v>115</v>
      </c>
      <c r="C414" s="58"/>
      <c r="D414" s="400"/>
      <c r="E414" s="400"/>
      <c r="F414" s="407">
        <f t="shared" si="244"/>
        <v>0</v>
      </c>
      <c r="G414" s="408"/>
      <c r="H414" s="409"/>
      <c r="I414" s="408">
        <f t="shared" si="245"/>
        <v>0</v>
      </c>
      <c r="J414" s="408"/>
      <c r="K414" s="408"/>
      <c r="L414" s="410">
        <f t="shared" si="246"/>
        <v>0</v>
      </c>
    </row>
    <row r="415" spans="1:12" ht="25.5" hidden="1" customHeight="1">
      <c r="A415" s="20" t="s">
        <v>114</v>
      </c>
      <c r="B415" s="58" t="s">
        <v>113</v>
      </c>
      <c r="C415" s="58"/>
      <c r="D415" s="400"/>
      <c r="E415" s="400"/>
      <c r="F415" s="18">
        <f t="shared" si="244"/>
        <v>0</v>
      </c>
      <c r="G415" s="402"/>
      <c r="H415" s="403"/>
      <c r="I415" s="18">
        <f t="shared" si="245"/>
        <v>0</v>
      </c>
      <c r="J415" s="402"/>
      <c r="K415" s="402"/>
      <c r="L415" s="56">
        <f t="shared" si="246"/>
        <v>0</v>
      </c>
    </row>
    <row r="416" spans="1:12" ht="29.25" hidden="1" customHeight="1">
      <c r="A416" s="20" t="s">
        <v>112</v>
      </c>
      <c r="B416" s="58" t="s">
        <v>111</v>
      </c>
      <c r="C416" s="58"/>
      <c r="D416" s="400"/>
      <c r="E416" s="400"/>
      <c r="F416" s="18">
        <f t="shared" si="244"/>
        <v>0</v>
      </c>
      <c r="G416" s="402"/>
      <c r="H416" s="403"/>
      <c r="I416" s="18">
        <f t="shared" si="245"/>
        <v>0</v>
      </c>
      <c r="J416" s="402"/>
      <c r="K416" s="402"/>
      <c r="L416" s="56">
        <f t="shared" si="246"/>
        <v>0</v>
      </c>
    </row>
    <row r="417" spans="1:12" ht="18" hidden="1" customHeight="1">
      <c r="A417" s="20" t="s">
        <v>110</v>
      </c>
      <c r="B417" s="58" t="s">
        <v>109</v>
      </c>
      <c r="C417" s="58"/>
      <c r="D417" s="400"/>
      <c r="E417" s="400"/>
      <c r="F417" s="18">
        <f t="shared" si="244"/>
        <v>0</v>
      </c>
      <c r="G417" s="402"/>
      <c r="H417" s="403"/>
      <c r="I417" s="18">
        <f t="shared" si="245"/>
        <v>0</v>
      </c>
      <c r="J417" s="402"/>
      <c r="K417" s="402"/>
      <c r="L417" s="56">
        <f t="shared" si="246"/>
        <v>0</v>
      </c>
    </row>
    <row r="418" spans="1:12" ht="39.75" hidden="1" customHeight="1">
      <c r="A418" s="63" t="s">
        <v>108</v>
      </c>
      <c r="B418" s="61" t="s">
        <v>107</v>
      </c>
      <c r="C418" s="61"/>
      <c r="D418" s="401">
        <f t="shared" ref="D418:L418" si="247">D419+D420+D421</f>
        <v>0</v>
      </c>
      <c r="E418" s="401">
        <f t="shared" si="247"/>
        <v>0</v>
      </c>
      <c r="F418" s="404">
        <f t="shared" si="247"/>
        <v>0</v>
      </c>
      <c r="G418" s="404">
        <f t="shared" si="247"/>
        <v>0</v>
      </c>
      <c r="H418" s="405">
        <f t="shared" si="247"/>
        <v>0</v>
      </c>
      <c r="I418" s="404">
        <f t="shared" si="247"/>
        <v>0</v>
      </c>
      <c r="J418" s="404">
        <f t="shared" si="247"/>
        <v>0</v>
      </c>
      <c r="K418" s="404">
        <f t="shared" si="247"/>
        <v>0</v>
      </c>
      <c r="L418" s="406">
        <f t="shared" si="247"/>
        <v>0</v>
      </c>
    </row>
    <row r="419" spans="1:12" ht="24.95" hidden="1" customHeight="1">
      <c r="A419" s="59" t="s">
        <v>106</v>
      </c>
      <c r="B419" s="58" t="s">
        <v>105</v>
      </c>
      <c r="C419" s="58"/>
      <c r="D419" s="400"/>
      <c r="E419" s="400"/>
      <c r="F419" s="18">
        <f>H419+I419</f>
        <v>0</v>
      </c>
      <c r="G419" s="402"/>
      <c r="H419" s="403"/>
      <c r="I419" s="18">
        <f>J419</f>
        <v>0</v>
      </c>
      <c r="J419" s="402"/>
      <c r="K419" s="402"/>
      <c r="L419" s="56">
        <f>F419-J419-K419</f>
        <v>0</v>
      </c>
    </row>
    <row r="420" spans="1:12" ht="24.95" hidden="1" customHeight="1">
      <c r="A420" s="59" t="s">
        <v>104</v>
      </c>
      <c r="B420" s="58" t="s">
        <v>103</v>
      </c>
      <c r="C420" s="58"/>
      <c r="D420" s="400"/>
      <c r="E420" s="400"/>
      <c r="F420" s="18">
        <f>H420+I420</f>
        <v>0</v>
      </c>
      <c r="G420" s="402"/>
      <c r="H420" s="403"/>
      <c r="I420" s="18">
        <f>J420</f>
        <v>0</v>
      </c>
      <c r="J420" s="402"/>
      <c r="K420" s="402"/>
      <c r="L420" s="56">
        <f>F420-J420-K420</f>
        <v>0</v>
      </c>
    </row>
    <row r="421" spans="1:12" ht="24.95" hidden="1" customHeight="1">
      <c r="A421" s="59" t="s">
        <v>102</v>
      </c>
      <c r="B421" s="58" t="s">
        <v>101</v>
      </c>
      <c r="C421" s="58"/>
      <c r="D421" s="400"/>
      <c r="E421" s="400"/>
      <c r="F421" s="18">
        <f>H421+I421</f>
        <v>0</v>
      </c>
      <c r="G421" s="402"/>
      <c r="H421" s="403"/>
      <c r="I421" s="18">
        <f>J421</f>
        <v>0</v>
      </c>
      <c r="J421" s="402"/>
      <c r="K421" s="402"/>
      <c r="L421" s="56">
        <f>F421-J421-K421</f>
        <v>0</v>
      </c>
    </row>
    <row r="422" spans="1:12" ht="24.95" hidden="1" customHeight="1">
      <c r="A422" s="59" t="s">
        <v>100</v>
      </c>
      <c r="B422" s="58" t="s">
        <v>99</v>
      </c>
      <c r="C422" s="58"/>
      <c r="D422" s="400"/>
      <c r="E422" s="400"/>
      <c r="F422" s="18">
        <f>H422+I422</f>
        <v>0</v>
      </c>
      <c r="G422" s="402"/>
      <c r="H422" s="403"/>
      <c r="I422" s="18">
        <f>J422</f>
        <v>0</v>
      </c>
      <c r="J422" s="402"/>
      <c r="K422" s="402"/>
      <c r="L422" s="56">
        <f>F422-J422-K422</f>
        <v>0</v>
      </c>
    </row>
    <row r="423" spans="1:12" ht="39" hidden="1" customHeight="1">
      <c r="A423" s="62" t="s">
        <v>98</v>
      </c>
      <c r="B423" s="61" t="s">
        <v>97</v>
      </c>
      <c r="C423" s="61"/>
      <c r="D423" s="401">
        <f t="shared" ref="D423:L423" si="248">D424+D425+D426</f>
        <v>0</v>
      </c>
      <c r="E423" s="401">
        <f t="shared" si="248"/>
        <v>0</v>
      </c>
      <c r="F423" s="404">
        <f t="shared" si="248"/>
        <v>0</v>
      </c>
      <c r="G423" s="404">
        <f t="shared" si="248"/>
        <v>0</v>
      </c>
      <c r="H423" s="405">
        <f t="shared" si="248"/>
        <v>0</v>
      </c>
      <c r="I423" s="404">
        <f t="shared" si="248"/>
        <v>0</v>
      </c>
      <c r="J423" s="404">
        <f t="shared" si="248"/>
        <v>0</v>
      </c>
      <c r="K423" s="404">
        <f t="shared" si="248"/>
        <v>0</v>
      </c>
      <c r="L423" s="406">
        <f t="shared" si="248"/>
        <v>0</v>
      </c>
    </row>
    <row r="424" spans="1:12" ht="30" hidden="1" customHeight="1">
      <c r="A424" s="59" t="s">
        <v>96</v>
      </c>
      <c r="B424" s="58" t="s">
        <v>95</v>
      </c>
      <c r="C424" s="58"/>
      <c r="D424" s="88"/>
      <c r="E424" s="88"/>
      <c r="F424" s="57">
        <v>0</v>
      </c>
      <c r="G424" s="402"/>
      <c r="H424" s="403"/>
      <c r="I424" s="57">
        <f t="shared" ref="I424:I429" si="249">F424-H424</f>
        <v>0</v>
      </c>
      <c r="J424" s="402"/>
      <c r="K424" s="402"/>
      <c r="L424" s="60">
        <f t="shared" ref="L424:L432" si="250">F424-J424-K424</f>
        <v>0</v>
      </c>
    </row>
    <row r="425" spans="1:12" ht="30" hidden="1" customHeight="1">
      <c r="A425" s="59" t="s">
        <v>94</v>
      </c>
      <c r="B425" s="58" t="s">
        <v>93</v>
      </c>
      <c r="C425" s="58"/>
      <c r="D425" s="88"/>
      <c r="E425" s="88"/>
      <c r="F425" s="57">
        <v>0</v>
      </c>
      <c r="G425" s="402"/>
      <c r="H425" s="403"/>
      <c r="I425" s="57">
        <f t="shared" si="249"/>
        <v>0</v>
      </c>
      <c r="J425" s="402"/>
      <c r="K425" s="402"/>
      <c r="L425" s="60">
        <f t="shared" si="250"/>
        <v>0</v>
      </c>
    </row>
    <row r="426" spans="1:12" ht="30" hidden="1" customHeight="1">
      <c r="A426" s="59" t="s">
        <v>92</v>
      </c>
      <c r="B426" s="58" t="s">
        <v>91</v>
      </c>
      <c r="C426" s="58"/>
      <c r="D426" s="88"/>
      <c r="E426" s="88"/>
      <c r="F426" s="57">
        <v>0</v>
      </c>
      <c r="G426" s="402"/>
      <c r="H426" s="403"/>
      <c r="I426" s="57">
        <f t="shared" si="249"/>
        <v>0</v>
      </c>
      <c r="J426" s="402"/>
      <c r="K426" s="402"/>
      <c r="L426" s="60">
        <f t="shared" si="250"/>
        <v>0</v>
      </c>
    </row>
    <row r="427" spans="1:12" ht="30" hidden="1" customHeight="1">
      <c r="A427" s="59" t="s">
        <v>90</v>
      </c>
      <c r="B427" s="58" t="s">
        <v>89</v>
      </c>
      <c r="C427" s="58"/>
      <c r="D427" s="88"/>
      <c r="E427" s="88"/>
      <c r="F427" s="57">
        <v>0</v>
      </c>
      <c r="G427" s="402"/>
      <c r="H427" s="403"/>
      <c r="I427" s="57">
        <f t="shared" si="249"/>
        <v>0</v>
      </c>
      <c r="J427" s="402"/>
      <c r="K427" s="402"/>
      <c r="L427" s="60">
        <f t="shared" si="250"/>
        <v>0</v>
      </c>
    </row>
    <row r="428" spans="1:12" ht="30" hidden="1" customHeight="1">
      <c r="A428" s="59" t="s">
        <v>88</v>
      </c>
      <c r="B428" s="58" t="s">
        <v>87</v>
      </c>
      <c r="C428" s="58"/>
      <c r="D428" s="88"/>
      <c r="E428" s="88"/>
      <c r="F428" s="57">
        <v>0</v>
      </c>
      <c r="G428" s="402"/>
      <c r="H428" s="403"/>
      <c r="I428" s="57">
        <f t="shared" si="249"/>
        <v>0</v>
      </c>
      <c r="J428" s="402"/>
      <c r="K428" s="402"/>
      <c r="L428" s="60">
        <f t="shared" si="250"/>
        <v>0</v>
      </c>
    </row>
    <row r="429" spans="1:12" ht="15" hidden="1">
      <c r="A429" s="20" t="s">
        <v>86</v>
      </c>
      <c r="B429" s="58" t="s">
        <v>85</v>
      </c>
      <c r="C429" s="58"/>
      <c r="D429" s="88"/>
      <c r="E429" s="88"/>
      <c r="F429" s="57">
        <v>0</v>
      </c>
      <c r="G429" s="402"/>
      <c r="H429" s="403"/>
      <c r="I429" s="57">
        <f t="shared" si="249"/>
        <v>0</v>
      </c>
      <c r="J429" s="402"/>
      <c r="K429" s="402"/>
      <c r="L429" s="60">
        <f t="shared" si="250"/>
        <v>0</v>
      </c>
    </row>
    <row r="430" spans="1:12" ht="25.5">
      <c r="A430" s="20" t="s">
        <v>84</v>
      </c>
      <c r="B430" s="58" t="s">
        <v>83</v>
      </c>
      <c r="C430" s="58"/>
      <c r="D430" s="88"/>
      <c r="E430" s="88"/>
      <c r="F430" s="57">
        <v>0</v>
      </c>
      <c r="G430" s="402"/>
      <c r="H430" s="403"/>
      <c r="I430" s="57">
        <f>J430</f>
        <v>0</v>
      </c>
      <c r="J430" s="402"/>
      <c r="K430" s="402">
        <v>0</v>
      </c>
      <c r="L430" s="60">
        <f t="shared" si="250"/>
        <v>0</v>
      </c>
    </row>
    <row r="431" spans="1:12" ht="15">
      <c r="A431" s="20" t="s">
        <v>82</v>
      </c>
      <c r="B431" s="58" t="s">
        <v>81</v>
      </c>
      <c r="C431" s="58"/>
      <c r="D431" s="400">
        <v>32260500</v>
      </c>
      <c r="E431" s="400">
        <v>12600000</v>
      </c>
      <c r="F431" s="57">
        <f>H431+I431</f>
        <v>0</v>
      </c>
      <c r="G431" s="402"/>
      <c r="H431" s="403"/>
      <c r="I431" s="57">
        <f>J431</f>
        <v>0</v>
      </c>
      <c r="J431" s="402"/>
      <c r="K431" s="402">
        <v>0</v>
      </c>
      <c r="L431" s="56">
        <f t="shared" si="250"/>
        <v>0</v>
      </c>
    </row>
    <row r="432" spans="1:12" ht="38.25" customHeight="1">
      <c r="A432" s="59" t="s">
        <v>80</v>
      </c>
      <c r="B432" s="58" t="s">
        <v>79</v>
      </c>
      <c r="C432" s="58"/>
      <c r="D432" s="400">
        <v>0</v>
      </c>
      <c r="E432" s="400">
        <v>6243327</v>
      </c>
      <c r="F432" s="57">
        <f>H432+I432</f>
        <v>6545293</v>
      </c>
      <c r="G432" s="402"/>
      <c r="H432" s="403"/>
      <c r="I432" s="57">
        <f>J432</f>
        <v>6545293</v>
      </c>
      <c r="J432" s="402">
        <v>6545293</v>
      </c>
      <c r="K432" s="402">
        <v>0</v>
      </c>
      <c r="L432" s="56">
        <f t="shared" si="250"/>
        <v>0</v>
      </c>
    </row>
    <row r="433" spans="1:12" ht="39.75" hidden="1" customHeight="1">
      <c r="A433" s="31" t="s">
        <v>78</v>
      </c>
      <c r="B433" s="30" t="s">
        <v>77</v>
      </c>
      <c r="C433" s="30"/>
      <c r="D433" s="29">
        <f t="shared" ref="D433:L433" si="251">D434+D438+D442+D446+D450+D454+D458+D462+D466+D470+D474</f>
        <v>0</v>
      </c>
      <c r="E433" s="29">
        <f t="shared" si="251"/>
        <v>0</v>
      </c>
      <c r="F433" s="29">
        <f t="shared" ca="1" si="251"/>
        <v>0</v>
      </c>
      <c r="G433" s="29">
        <f t="shared" si="251"/>
        <v>0</v>
      </c>
      <c r="H433" s="347">
        <f t="shared" si="251"/>
        <v>0</v>
      </c>
      <c r="I433" s="29">
        <f t="shared" ca="1" si="251"/>
        <v>0</v>
      </c>
      <c r="J433" s="29">
        <f t="shared" si="251"/>
        <v>0</v>
      </c>
      <c r="K433" s="29">
        <f t="shared" si="251"/>
        <v>0</v>
      </c>
      <c r="L433" s="29">
        <f t="shared" ca="1" si="251"/>
        <v>0</v>
      </c>
    </row>
    <row r="434" spans="1:12" ht="25.5" hidden="1" customHeight="1">
      <c r="A434" s="23" t="s">
        <v>76</v>
      </c>
      <c r="B434" s="22" t="s">
        <v>75</v>
      </c>
      <c r="C434" s="22"/>
      <c r="D434" s="21">
        <f t="shared" ref="D434:L434" si="252">D435+D436+D437</f>
        <v>0</v>
      </c>
      <c r="E434" s="21">
        <f t="shared" si="252"/>
        <v>0</v>
      </c>
      <c r="F434" s="21">
        <f t="shared" si="252"/>
        <v>0</v>
      </c>
      <c r="G434" s="21">
        <f t="shared" si="252"/>
        <v>0</v>
      </c>
      <c r="H434" s="347">
        <f t="shared" si="252"/>
        <v>0</v>
      </c>
      <c r="I434" s="21">
        <f t="shared" si="252"/>
        <v>0</v>
      </c>
      <c r="J434" s="21">
        <f t="shared" si="252"/>
        <v>0</v>
      </c>
      <c r="K434" s="21">
        <f t="shared" si="252"/>
        <v>0</v>
      </c>
      <c r="L434" s="21">
        <f t="shared" si="252"/>
        <v>0</v>
      </c>
    </row>
    <row r="435" spans="1:12" ht="27" hidden="1" customHeight="1">
      <c r="A435" s="20" t="s">
        <v>11</v>
      </c>
      <c r="B435" s="19" t="s">
        <v>74</v>
      </c>
      <c r="C435" s="19"/>
      <c r="D435" s="25"/>
      <c r="E435" s="25"/>
      <c r="F435" s="27">
        <v>0</v>
      </c>
      <c r="G435" s="28"/>
      <c r="H435" s="356"/>
      <c r="I435" s="26">
        <f>F435-H435</f>
        <v>0</v>
      </c>
      <c r="J435" s="25"/>
      <c r="K435" s="25"/>
      <c r="L435" s="24">
        <f>F435-J435-K435</f>
        <v>0</v>
      </c>
    </row>
    <row r="436" spans="1:12" ht="14.25" hidden="1" customHeight="1">
      <c r="A436" s="20" t="s">
        <v>9</v>
      </c>
      <c r="B436" s="19" t="s">
        <v>73</v>
      </c>
      <c r="C436" s="19"/>
      <c r="D436" s="25"/>
      <c r="E436" s="25"/>
      <c r="F436" s="51">
        <v>0</v>
      </c>
      <c r="G436" s="25"/>
      <c r="H436" s="347"/>
      <c r="I436" s="26">
        <f>F436-H436</f>
        <v>0</v>
      </c>
      <c r="J436" s="25"/>
      <c r="K436" s="25"/>
      <c r="L436" s="24">
        <f>F436-J436-K436</f>
        <v>0</v>
      </c>
    </row>
    <row r="437" spans="1:12" ht="14.25" hidden="1" customHeight="1">
      <c r="A437" s="20" t="s">
        <v>7</v>
      </c>
      <c r="B437" s="19" t="s">
        <v>72</v>
      </c>
      <c r="C437" s="19"/>
      <c r="D437" s="25"/>
      <c r="E437" s="25"/>
      <c r="F437" s="51">
        <v>0</v>
      </c>
      <c r="G437" s="25"/>
      <c r="H437" s="347"/>
      <c r="I437" s="26">
        <f>F437-H437</f>
        <v>0</v>
      </c>
      <c r="J437" s="25"/>
      <c r="K437" s="25"/>
      <c r="L437" s="24">
        <f>F437-J437-K437</f>
        <v>0</v>
      </c>
    </row>
    <row r="438" spans="1:12" ht="28.5" hidden="1" customHeight="1">
      <c r="A438" s="23" t="s">
        <v>71</v>
      </c>
      <c r="B438" s="22" t="s">
        <v>70</v>
      </c>
      <c r="C438" s="22"/>
      <c r="D438" s="21">
        <f t="shared" ref="D438:L438" si="253">D439+D440+D441</f>
        <v>0</v>
      </c>
      <c r="E438" s="21">
        <f t="shared" si="253"/>
        <v>0</v>
      </c>
      <c r="F438" s="21">
        <f t="shared" si="253"/>
        <v>0</v>
      </c>
      <c r="G438" s="21">
        <f t="shared" si="253"/>
        <v>0</v>
      </c>
      <c r="H438" s="347">
        <f t="shared" si="253"/>
        <v>0</v>
      </c>
      <c r="I438" s="21">
        <f t="shared" si="253"/>
        <v>0</v>
      </c>
      <c r="J438" s="21">
        <f t="shared" si="253"/>
        <v>0</v>
      </c>
      <c r="K438" s="21">
        <f t="shared" si="253"/>
        <v>0</v>
      </c>
      <c r="L438" s="21">
        <f t="shared" si="253"/>
        <v>0</v>
      </c>
    </row>
    <row r="439" spans="1:12" ht="15" hidden="1">
      <c r="A439" s="20" t="s">
        <v>11</v>
      </c>
      <c r="B439" s="19" t="s">
        <v>69</v>
      </c>
      <c r="C439" s="19"/>
      <c r="D439" s="25"/>
      <c r="E439" s="25"/>
      <c r="F439" s="51">
        <v>0</v>
      </c>
      <c r="G439" s="25"/>
      <c r="H439" s="347"/>
      <c r="I439" s="26">
        <f t="shared" ref="I439:I457" si="254">F439-H439</f>
        <v>0</v>
      </c>
      <c r="J439" s="25"/>
      <c r="K439" s="25"/>
      <c r="L439" s="24">
        <f t="shared" ref="L439:L457" si="255">F439-J439-K439</f>
        <v>0</v>
      </c>
    </row>
    <row r="440" spans="1:12" ht="15" hidden="1">
      <c r="A440" s="20" t="s">
        <v>9</v>
      </c>
      <c r="B440" s="19" t="s">
        <v>68</v>
      </c>
      <c r="C440" s="19"/>
      <c r="D440" s="53"/>
      <c r="E440" s="53">
        <f>J440</f>
        <v>0</v>
      </c>
      <c r="F440" s="55">
        <v>0</v>
      </c>
      <c r="G440" s="53"/>
      <c r="H440" s="347"/>
      <c r="I440" s="54">
        <f t="shared" si="254"/>
        <v>0</v>
      </c>
      <c r="J440" s="53"/>
      <c r="K440" s="53"/>
      <c r="L440" s="52">
        <f t="shared" si="255"/>
        <v>0</v>
      </c>
    </row>
    <row r="441" spans="1:12" ht="14.25" hidden="1" customHeight="1">
      <c r="A441" s="20" t="s">
        <v>7</v>
      </c>
      <c r="B441" s="19" t="s">
        <v>67</v>
      </c>
      <c r="C441" s="19"/>
      <c r="D441" s="25"/>
      <c r="E441" s="25"/>
      <c r="F441" s="51">
        <v>0</v>
      </c>
      <c r="G441" s="25"/>
      <c r="H441" s="347"/>
      <c r="I441" s="26">
        <f t="shared" si="254"/>
        <v>0</v>
      </c>
      <c r="J441" s="25"/>
      <c r="K441" s="25"/>
      <c r="L441" s="24">
        <f t="shared" si="255"/>
        <v>0</v>
      </c>
    </row>
    <row r="442" spans="1:12" ht="26.25" hidden="1" customHeight="1">
      <c r="A442" s="23" t="s">
        <v>66</v>
      </c>
      <c r="B442" s="22" t="s">
        <v>65</v>
      </c>
      <c r="C442" s="22"/>
      <c r="D442" s="45"/>
      <c r="E442" s="45"/>
      <c r="F442" s="43">
        <f t="shared" ref="F442:F457" ca="1" si="256">H442+I442</f>
        <v>0</v>
      </c>
      <c r="G442" s="45">
        <f>G443+G444+G445</f>
        <v>0</v>
      </c>
      <c r="H442" s="362">
        <f>H443+H444+H445</f>
        <v>0</v>
      </c>
      <c r="I442" s="46">
        <f t="shared" ca="1" si="254"/>
        <v>0</v>
      </c>
      <c r="J442" s="46">
        <f>J443+J444+J445</f>
        <v>0</v>
      </c>
      <c r="K442" s="45">
        <f>K443+K444+K445</f>
        <v>0</v>
      </c>
      <c r="L442" s="44">
        <f t="shared" ca="1" si="255"/>
        <v>0</v>
      </c>
    </row>
    <row r="443" spans="1:12" ht="14.25" hidden="1" customHeight="1">
      <c r="A443" s="20" t="s">
        <v>11</v>
      </c>
      <c r="B443" s="19" t="s">
        <v>64</v>
      </c>
      <c r="C443" s="19"/>
      <c r="D443" s="40"/>
      <c r="E443" s="40"/>
      <c r="F443" s="43">
        <f t="shared" ca="1" si="256"/>
        <v>0</v>
      </c>
      <c r="G443" s="40"/>
      <c r="H443" s="362"/>
      <c r="I443" s="46">
        <f t="shared" ca="1" si="254"/>
        <v>0</v>
      </c>
      <c r="J443" s="41"/>
      <c r="K443" s="40"/>
      <c r="L443" s="39">
        <f t="shared" ca="1" si="255"/>
        <v>0</v>
      </c>
    </row>
    <row r="444" spans="1:12" ht="27" hidden="1" customHeight="1">
      <c r="A444" s="20" t="s">
        <v>9</v>
      </c>
      <c r="B444" s="19" t="s">
        <v>63</v>
      </c>
      <c r="C444" s="19"/>
      <c r="D444" s="40"/>
      <c r="E444" s="40"/>
      <c r="F444" s="43">
        <f t="shared" ca="1" si="256"/>
        <v>0</v>
      </c>
      <c r="G444" s="40"/>
      <c r="H444" s="362"/>
      <c r="I444" s="46">
        <f t="shared" ca="1" si="254"/>
        <v>0</v>
      </c>
      <c r="J444" s="41"/>
      <c r="K444" s="40"/>
      <c r="L444" s="39">
        <f t="shared" ca="1" si="255"/>
        <v>0</v>
      </c>
    </row>
    <row r="445" spans="1:12" ht="14.25" hidden="1" customHeight="1">
      <c r="A445" s="20" t="s">
        <v>7</v>
      </c>
      <c r="B445" s="19" t="s">
        <v>62</v>
      </c>
      <c r="C445" s="19"/>
      <c r="D445" s="40"/>
      <c r="E445" s="40"/>
      <c r="F445" s="43">
        <f t="shared" ca="1" si="256"/>
        <v>0</v>
      </c>
      <c r="G445" s="40"/>
      <c r="H445" s="362"/>
      <c r="I445" s="46">
        <f t="shared" ca="1" si="254"/>
        <v>0</v>
      </c>
      <c r="J445" s="41"/>
      <c r="K445" s="40"/>
      <c r="L445" s="39">
        <f t="shared" ca="1" si="255"/>
        <v>0</v>
      </c>
    </row>
    <row r="446" spans="1:12" ht="25.5" hidden="1" customHeight="1">
      <c r="A446" s="23" t="s">
        <v>61</v>
      </c>
      <c r="B446" s="22" t="s">
        <v>60</v>
      </c>
      <c r="C446" s="22"/>
      <c r="D446" s="45"/>
      <c r="E446" s="45"/>
      <c r="F446" s="43">
        <f t="shared" ca="1" si="256"/>
        <v>0</v>
      </c>
      <c r="G446" s="45">
        <f>G447+G448+G449</f>
        <v>0</v>
      </c>
      <c r="H446" s="362">
        <f>H447+H448+H449</f>
        <v>0</v>
      </c>
      <c r="I446" s="46">
        <f t="shared" ca="1" si="254"/>
        <v>0</v>
      </c>
      <c r="J446" s="46">
        <f>J447+J448+J449</f>
        <v>0</v>
      </c>
      <c r="K446" s="45">
        <f>K447+K448+K449</f>
        <v>0</v>
      </c>
      <c r="L446" s="44">
        <f t="shared" ca="1" si="255"/>
        <v>0</v>
      </c>
    </row>
    <row r="447" spans="1:12" ht="13.5" hidden="1" customHeight="1">
      <c r="A447" s="20" t="s">
        <v>11</v>
      </c>
      <c r="B447" s="19" t="s">
        <v>59</v>
      </c>
      <c r="C447" s="19"/>
      <c r="D447" s="40"/>
      <c r="E447" s="40"/>
      <c r="F447" s="43">
        <f t="shared" ca="1" si="256"/>
        <v>0</v>
      </c>
      <c r="G447" s="40"/>
      <c r="H447" s="362"/>
      <c r="I447" s="46">
        <f t="shared" ca="1" si="254"/>
        <v>0</v>
      </c>
      <c r="J447" s="41"/>
      <c r="K447" s="40"/>
      <c r="L447" s="39">
        <f t="shared" ca="1" si="255"/>
        <v>0</v>
      </c>
    </row>
    <row r="448" spans="1:12" ht="14.25" hidden="1" customHeight="1">
      <c r="A448" s="20" t="s">
        <v>9</v>
      </c>
      <c r="B448" s="19" t="s">
        <v>58</v>
      </c>
      <c r="C448" s="19"/>
      <c r="D448" s="40"/>
      <c r="E448" s="40"/>
      <c r="F448" s="43">
        <f t="shared" ca="1" si="256"/>
        <v>0</v>
      </c>
      <c r="G448" s="40"/>
      <c r="H448" s="362"/>
      <c r="I448" s="46">
        <f t="shared" ca="1" si="254"/>
        <v>0</v>
      </c>
      <c r="J448" s="41"/>
      <c r="K448" s="40"/>
      <c r="L448" s="39">
        <f t="shared" ca="1" si="255"/>
        <v>0</v>
      </c>
    </row>
    <row r="449" spans="1:12" ht="14.25" hidden="1" customHeight="1">
      <c r="A449" s="20" t="s">
        <v>7</v>
      </c>
      <c r="B449" s="19" t="s">
        <v>57</v>
      </c>
      <c r="C449" s="19"/>
      <c r="D449" s="40"/>
      <c r="E449" s="40"/>
      <c r="F449" s="43">
        <f t="shared" ca="1" si="256"/>
        <v>0</v>
      </c>
      <c r="G449" s="40"/>
      <c r="H449" s="362"/>
      <c r="I449" s="46">
        <f t="shared" ca="1" si="254"/>
        <v>0</v>
      </c>
      <c r="J449" s="41"/>
      <c r="K449" s="40"/>
      <c r="L449" s="39">
        <f t="shared" ca="1" si="255"/>
        <v>0</v>
      </c>
    </row>
    <row r="450" spans="1:12" ht="25.5" hidden="1" customHeight="1">
      <c r="A450" s="23" t="s">
        <v>56</v>
      </c>
      <c r="B450" s="22" t="s">
        <v>55</v>
      </c>
      <c r="C450" s="22"/>
      <c r="D450" s="45"/>
      <c r="E450" s="45"/>
      <c r="F450" s="43">
        <f t="shared" ca="1" si="256"/>
        <v>0</v>
      </c>
      <c r="G450" s="45">
        <f>G451+G452+G453</f>
        <v>0</v>
      </c>
      <c r="H450" s="362">
        <f>H451+H452+H453</f>
        <v>0</v>
      </c>
      <c r="I450" s="46">
        <f t="shared" ca="1" si="254"/>
        <v>0</v>
      </c>
      <c r="J450" s="46">
        <f>J451+J452+J453</f>
        <v>0</v>
      </c>
      <c r="K450" s="45">
        <f>K451+K452+K453</f>
        <v>0</v>
      </c>
      <c r="L450" s="44">
        <f t="shared" ca="1" si="255"/>
        <v>0</v>
      </c>
    </row>
    <row r="451" spans="1:12" ht="14.25" hidden="1" customHeight="1">
      <c r="A451" s="20" t="s">
        <v>11</v>
      </c>
      <c r="B451" s="19" t="s">
        <v>54</v>
      </c>
      <c r="C451" s="19"/>
      <c r="D451" s="40"/>
      <c r="E451" s="40"/>
      <c r="F451" s="43">
        <f t="shared" ca="1" si="256"/>
        <v>0</v>
      </c>
      <c r="G451" s="40"/>
      <c r="H451" s="362"/>
      <c r="I451" s="46">
        <f t="shared" ca="1" si="254"/>
        <v>0</v>
      </c>
      <c r="J451" s="41"/>
      <c r="K451" s="40"/>
      <c r="L451" s="39">
        <f t="shared" ca="1" si="255"/>
        <v>0</v>
      </c>
    </row>
    <row r="452" spans="1:12" ht="14.25" hidden="1" customHeight="1">
      <c r="A452" s="20" t="s">
        <v>9</v>
      </c>
      <c r="B452" s="19" t="s">
        <v>53</v>
      </c>
      <c r="C452" s="19"/>
      <c r="D452" s="40"/>
      <c r="E452" s="40"/>
      <c r="F452" s="43">
        <f t="shared" ca="1" si="256"/>
        <v>0</v>
      </c>
      <c r="G452" s="40"/>
      <c r="H452" s="362"/>
      <c r="I452" s="46">
        <f t="shared" ca="1" si="254"/>
        <v>0</v>
      </c>
      <c r="J452" s="41"/>
      <c r="K452" s="40"/>
      <c r="L452" s="39">
        <f t="shared" ca="1" si="255"/>
        <v>0</v>
      </c>
    </row>
    <row r="453" spans="1:12" ht="14.25" hidden="1" customHeight="1">
      <c r="A453" s="20" t="s">
        <v>7</v>
      </c>
      <c r="B453" s="19" t="s">
        <v>52</v>
      </c>
      <c r="C453" s="19"/>
      <c r="D453" s="40"/>
      <c r="E453" s="40"/>
      <c r="F453" s="43">
        <f t="shared" ca="1" si="256"/>
        <v>0</v>
      </c>
      <c r="G453" s="40"/>
      <c r="H453" s="362"/>
      <c r="I453" s="46">
        <f t="shared" ca="1" si="254"/>
        <v>0</v>
      </c>
      <c r="J453" s="41"/>
      <c r="K453" s="40"/>
      <c r="L453" s="39">
        <f t="shared" ca="1" si="255"/>
        <v>0</v>
      </c>
    </row>
    <row r="454" spans="1:12" ht="27" hidden="1" customHeight="1">
      <c r="A454" s="23" t="s">
        <v>51</v>
      </c>
      <c r="B454" s="22" t="s">
        <v>50</v>
      </c>
      <c r="C454" s="22"/>
      <c r="D454" s="45"/>
      <c r="E454" s="45"/>
      <c r="F454" s="43">
        <f t="shared" ca="1" si="256"/>
        <v>0</v>
      </c>
      <c r="G454" s="45">
        <f>G455+G456+G457</f>
        <v>0</v>
      </c>
      <c r="H454" s="362">
        <f>H455+H456+H457</f>
        <v>0</v>
      </c>
      <c r="I454" s="46">
        <f t="shared" ca="1" si="254"/>
        <v>0</v>
      </c>
      <c r="J454" s="46">
        <f>J455+J456+J457</f>
        <v>0</v>
      </c>
      <c r="K454" s="45">
        <f>K455+K456+K457</f>
        <v>0</v>
      </c>
      <c r="L454" s="44">
        <f t="shared" ca="1" si="255"/>
        <v>0</v>
      </c>
    </row>
    <row r="455" spans="1:12" ht="14.25" hidden="1" customHeight="1">
      <c r="A455" s="20" t="s">
        <v>11</v>
      </c>
      <c r="B455" s="19" t="s">
        <v>49</v>
      </c>
      <c r="C455" s="19"/>
      <c r="D455" s="40"/>
      <c r="E455" s="40"/>
      <c r="F455" s="43">
        <f t="shared" ca="1" si="256"/>
        <v>0</v>
      </c>
      <c r="G455" s="40"/>
      <c r="H455" s="362"/>
      <c r="I455" s="46">
        <f t="shared" ca="1" si="254"/>
        <v>0</v>
      </c>
      <c r="J455" s="41"/>
      <c r="K455" s="40"/>
      <c r="L455" s="39">
        <f t="shared" ca="1" si="255"/>
        <v>0</v>
      </c>
    </row>
    <row r="456" spans="1:12" ht="14.25" hidden="1" customHeight="1">
      <c r="A456" s="20" t="s">
        <v>9</v>
      </c>
      <c r="B456" s="19" t="s">
        <v>48</v>
      </c>
      <c r="C456" s="19"/>
      <c r="D456" s="40"/>
      <c r="E456" s="40"/>
      <c r="F456" s="43">
        <f t="shared" ca="1" si="256"/>
        <v>0</v>
      </c>
      <c r="G456" s="40"/>
      <c r="H456" s="362"/>
      <c r="I456" s="46">
        <f t="shared" ca="1" si="254"/>
        <v>0</v>
      </c>
      <c r="J456" s="41"/>
      <c r="K456" s="40"/>
      <c r="L456" s="39">
        <f t="shared" ca="1" si="255"/>
        <v>0</v>
      </c>
    </row>
    <row r="457" spans="1:12" ht="14.25" hidden="1" customHeight="1">
      <c r="A457" s="20" t="s">
        <v>7</v>
      </c>
      <c r="B457" s="19" t="s">
        <v>47</v>
      </c>
      <c r="C457" s="19"/>
      <c r="D457" s="40"/>
      <c r="E457" s="40"/>
      <c r="F457" s="43">
        <f t="shared" ca="1" si="256"/>
        <v>0</v>
      </c>
      <c r="G457" s="40"/>
      <c r="H457" s="362"/>
      <c r="I457" s="46">
        <f t="shared" ca="1" si="254"/>
        <v>0</v>
      </c>
      <c r="J457" s="41"/>
      <c r="K457" s="40"/>
      <c r="L457" s="39">
        <f t="shared" ca="1" si="255"/>
        <v>0</v>
      </c>
    </row>
    <row r="458" spans="1:12" ht="25.5" hidden="1">
      <c r="A458" s="23" t="s">
        <v>46</v>
      </c>
      <c r="B458" s="22" t="s">
        <v>45</v>
      </c>
      <c r="C458" s="22"/>
      <c r="D458" s="45">
        <f t="shared" ref="D458:L458" si="257">D461+D460+D459</f>
        <v>0</v>
      </c>
      <c r="E458" s="45">
        <f t="shared" si="257"/>
        <v>0</v>
      </c>
      <c r="F458" s="45">
        <f t="shared" si="257"/>
        <v>0</v>
      </c>
      <c r="G458" s="45">
        <f t="shared" si="257"/>
        <v>0</v>
      </c>
      <c r="H458" s="362">
        <f t="shared" si="257"/>
        <v>0</v>
      </c>
      <c r="I458" s="45">
        <f t="shared" si="257"/>
        <v>0</v>
      </c>
      <c r="J458" s="45">
        <f t="shared" si="257"/>
        <v>0</v>
      </c>
      <c r="K458" s="45">
        <f t="shared" si="257"/>
        <v>0</v>
      </c>
      <c r="L458" s="45">
        <f t="shared" si="257"/>
        <v>0</v>
      </c>
    </row>
    <row r="459" spans="1:12" ht="12.75" hidden="1" customHeight="1">
      <c r="A459" s="20" t="s">
        <v>11</v>
      </c>
      <c r="B459" s="19" t="s">
        <v>44</v>
      </c>
      <c r="C459" s="19"/>
      <c r="D459" s="48"/>
      <c r="E459" s="48"/>
      <c r="F459" s="50">
        <v>0</v>
      </c>
      <c r="G459" s="48"/>
      <c r="H459" s="362"/>
      <c r="I459" s="26">
        <f>F459-H459</f>
        <v>0</v>
      </c>
      <c r="J459" s="49"/>
      <c r="K459" s="48"/>
      <c r="L459" s="47">
        <f t="shared" ref="L459:L477" si="258">F459-J459-K459</f>
        <v>0</v>
      </c>
    </row>
    <row r="460" spans="1:12" ht="12.75" hidden="1" customHeight="1">
      <c r="A460" s="20" t="s">
        <v>9</v>
      </c>
      <c r="B460" s="19" t="s">
        <v>43</v>
      </c>
      <c r="C460" s="19"/>
      <c r="D460" s="48"/>
      <c r="E460" s="48"/>
      <c r="F460" s="50">
        <v>0</v>
      </c>
      <c r="G460" s="48"/>
      <c r="H460" s="362"/>
      <c r="I460" s="26">
        <f>F460-H460</f>
        <v>0</v>
      </c>
      <c r="J460" s="49"/>
      <c r="K460" s="48"/>
      <c r="L460" s="47">
        <f t="shared" si="258"/>
        <v>0</v>
      </c>
    </row>
    <row r="461" spans="1:12" ht="15" hidden="1">
      <c r="A461" s="20" t="s">
        <v>7</v>
      </c>
      <c r="B461" s="19" t="s">
        <v>42</v>
      </c>
      <c r="C461" s="19"/>
      <c r="D461" s="48"/>
      <c r="E461" s="48"/>
      <c r="F461" s="50">
        <v>0</v>
      </c>
      <c r="G461" s="48"/>
      <c r="H461" s="362"/>
      <c r="I461" s="26">
        <f>F461-H461</f>
        <v>0</v>
      </c>
      <c r="J461" s="49"/>
      <c r="K461" s="48"/>
      <c r="L461" s="47">
        <f t="shared" si="258"/>
        <v>0</v>
      </c>
    </row>
    <row r="462" spans="1:12" ht="27" hidden="1" customHeight="1">
      <c r="A462" s="23" t="s">
        <v>41</v>
      </c>
      <c r="B462" s="22" t="s">
        <v>40</v>
      </c>
      <c r="C462" s="22"/>
      <c r="D462" s="45"/>
      <c r="E462" s="45"/>
      <c r="F462" s="43">
        <f t="shared" ref="F462:F477" si="259">H462+I462</f>
        <v>0</v>
      </c>
      <c r="G462" s="45">
        <f>G463+G464+G465</f>
        <v>0</v>
      </c>
      <c r="H462" s="362">
        <f>H463+H464+H465</f>
        <v>0</v>
      </c>
      <c r="I462" s="42">
        <f t="shared" ref="I462:I477" si="260">J462</f>
        <v>0</v>
      </c>
      <c r="J462" s="46">
        <f>J463+J464+J465</f>
        <v>0</v>
      </c>
      <c r="K462" s="45">
        <f>K463+K464+K465</f>
        <v>0</v>
      </c>
      <c r="L462" s="44">
        <f t="shared" si="258"/>
        <v>0</v>
      </c>
    </row>
    <row r="463" spans="1:12" ht="14.25" hidden="1" customHeight="1">
      <c r="A463" s="20" t="s">
        <v>11</v>
      </c>
      <c r="B463" s="19" t="s">
        <v>39</v>
      </c>
      <c r="C463" s="19"/>
      <c r="D463" s="40"/>
      <c r="E463" s="40"/>
      <c r="F463" s="43">
        <f t="shared" si="259"/>
        <v>0</v>
      </c>
      <c r="G463" s="40"/>
      <c r="H463" s="362"/>
      <c r="I463" s="42">
        <f t="shared" si="260"/>
        <v>0</v>
      </c>
      <c r="J463" s="41"/>
      <c r="K463" s="40"/>
      <c r="L463" s="39">
        <f t="shared" si="258"/>
        <v>0</v>
      </c>
    </row>
    <row r="464" spans="1:12" ht="14.25" hidden="1" customHeight="1">
      <c r="A464" s="20" t="s">
        <v>9</v>
      </c>
      <c r="B464" s="19" t="s">
        <v>38</v>
      </c>
      <c r="C464" s="19"/>
      <c r="D464" s="40"/>
      <c r="E464" s="40"/>
      <c r="F464" s="43">
        <f t="shared" si="259"/>
        <v>0</v>
      </c>
      <c r="G464" s="40"/>
      <c r="H464" s="362"/>
      <c r="I464" s="42">
        <f t="shared" si="260"/>
        <v>0</v>
      </c>
      <c r="J464" s="41"/>
      <c r="K464" s="40"/>
      <c r="L464" s="39">
        <f t="shared" si="258"/>
        <v>0</v>
      </c>
    </row>
    <row r="465" spans="1:12" ht="14.25" hidden="1" customHeight="1">
      <c r="A465" s="20" t="s">
        <v>7</v>
      </c>
      <c r="B465" s="19" t="s">
        <v>37</v>
      </c>
      <c r="C465" s="19"/>
      <c r="D465" s="40"/>
      <c r="E465" s="40"/>
      <c r="F465" s="43">
        <f t="shared" si="259"/>
        <v>0</v>
      </c>
      <c r="G465" s="40"/>
      <c r="H465" s="362"/>
      <c r="I465" s="42">
        <f t="shared" si="260"/>
        <v>0</v>
      </c>
      <c r="J465" s="41"/>
      <c r="K465" s="40"/>
      <c r="L465" s="39">
        <f t="shared" si="258"/>
        <v>0</v>
      </c>
    </row>
    <row r="466" spans="1:12" ht="27" hidden="1" customHeight="1">
      <c r="A466" s="23" t="s">
        <v>36</v>
      </c>
      <c r="B466" s="22" t="s">
        <v>35</v>
      </c>
      <c r="C466" s="22"/>
      <c r="D466" s="45"/>
      <c r="E466" s="45"/>
      <c r="F466" s="43">
        <f t="shared" si="259"/>
        <v>0</v>
      </c>
      <c r="G466" s="45">
        <f>G467+G468+G469</f>
        <v>0</v>
      </c>
      <c r="H466" s="362">
        <f>H467+H468+H469</f>
        <v>0</v>
      </c>
      <c r="I466" s="42">
        <f t="shared" si="260"/>
        <v>0</v>
      </c>
      <c r="J466" s="46">
        <f>J467+J468+J469</f>
        <v>0</v>
      </c>
      <c r="K466" s="45">
        <f>K467+K468+K469</f>
        <v>0</v>
      </c>
      <c r="L466" s="44">
        <f t="shared" si="258"/>
        <v>0</v>
      </c>
    </row>
    <row r="467" spans="1:12" ht="20.25" hidden="1" customHeight="1">
      <c r="A467" s="20" t="s">
        <v>11</v>
      </c>
      <c r="B467" s="19" t="s">
        <v>34</v>
      </c>
      <c r="C467" s="19"/>
      <c r="D467" s="40"/>
      <c r="E467" s="40"/>
      <c r="F467" s="43">
        <f t="shared" si="259"/>
        <v>0</v>
      </c>
      <c r="G467" s="40"/>
      <c r="H467" s="362"/>
      <c r="I467" s="42">
        <f t="shared" si="260"/>
        <v>0</v>
      </c>
      <c r="J467" s="41"/>
      <c r="K467" s="40"/>
      <c r="L467" s="39">
        <f t="shared" si="258"/>
        <v>0</v>
      </c>
    </row>
    <row r="468" spans="1:12" ht="14.25" hidden="1" customHeight="1">
      <c r="A468" s="20" t="s">
        <v>9</v>
      </c>
      <c r="B468" s="19" t="s">
        <v>33</v>
      </c>
      <c r="C468" s="19"/>
      <c r="D468" s="40"/>
      <c r="E468" s="40"/>
      <c r="F468" s="43">
        <f t="shared" si="259"/>
        <v>0</v>
      </c>
      <c r="G468" s="40"/>
      <c r="H468" s="362"/>
      <c r="I468" s="42">
        <f t="shared" si="260"/>
        <v>0</v>
      </c>
      <c r="J468" s="41"/>
      <c r="K468" s="40"/>
      <c r="L468" s="39">
        <f t="shared" si="258"/>
        <v>0</v>
      </c>
    </row>
    <row r="469" spans="1:12" ht="13.5" hidden="1" customHeight="1">
      <c r="A469" s="20" t="s">
        <v>7</v>
      </c>
      <c r="B469" s="19" t="s">
        <v>32</v>
      </c>
      <c r="C469" s="19"/>
      <c r="D469" s="40"/>
      <c r="E469" s="40"/>
      <c r="F469" s="43">
        <f t="shared" si="259"/>
        <v>0</v>
      </c>
      <c r="G469" s="40"/>
      <c r="H469" s="362"/>
      <c r="I469" s="42">
        <f t="shared" si="260"/>
        <v>0</v>
      </c>
      <c r="J469" s="41"/>
      <c r="K469" s="40"/>
      <c r="L469" s="39">
        <f t="shared" si="258"/>
        <v>0</v>
      </c>
    </row>
    <row r="470" spans="1:12" ht="25.5" hidden="1" customHeight="1">
      <c r="A470" s="23" t="s">
        <v>31</v>
      </c>
      <c r="B470" s="22" t="s">
        <v>30</v>
      </c>
      <c r="C470" s="22"/>
      <c r="D470" s="45"/>
      <c r="E470" s="45"/>
      <c r="F470" s="43">
        <f t="shared" si="259"/>
        <v>0</v>
      </c>
      <c r="G470" s="45">
        <f>G471+G472+G473</f>
        <v>0</v>
      </c>
      <c r="H470" s="362">
        <f>H471+H472+H473</f>
        <v>0</v>
      </c>
      <c r="I470" s="42">
        <f t="shared" si="260"/>
        <v>0</v>
      </c>
      <c r="J470" s="46">
        <f>J471+J472+J473</f>
        <v>0</v>
      </c>
      <c r="K470" s="45">
        <f>K471+K472+K473</f>
        <v>0</v>
      </c>
      <c r="L470" s="44">
        <f t="shared" si="258"/>
        <v>0</v>
      </c>
    </row>
    <row r="471" spans="1:12" ht="13.5" hidden="1" customHeight="1">
      <c r="A471" s="20" t="s">
        <v>11</v>
      </c>
      <c r="B471" s="19" t="s">
        <v>29</v>
      </c>
      <c r="C471" s="19"/>
      <c r="D471" s="40"/>
      <c r="E471" s="40"/>
      <c r="F471" s="43">
        <f t="shared" si="259"/>
        <v>0</v>
      </c>
      <c r="G471" s="40"/>
      <c r="H471" s="362"/>
      <c r="I471" s="42">
        <f t="shared" si="260"/>
        <v>0</v>
      </c>
      <c r="J471" s="41"/>
      <c r="K471" s="40"/>
      <c r="L471" s="39">
        <f t="shared" si="258"/>
        <v>0</v>
      </c>
    </row>
    <row r="472" spans="1:12" ht="14.25" hidden="1" customHeight="1">
      <c r="A472" s="20" t="s">
        <v>9</v>
      </c>
      <c r="B472" s="19" t="s">
        <v>28</v>
      </c>
      <c r="C472" s="19"/>
      <c r="D472" s="40"/>
      <c r="E472" s="40"/>
      <c r="F472" s="43">
        <f t="shared" si="259"/>
        <v>0</v>
      </c>
      <c r="G472" s="40"/>
      <c r="H472" s="362"/>
      <c r="I472" s="42">
        <f t="shared" si="260"/>
        <v>0</v>
      </c>
      <c r="J472" s="41"/>
      <c r="K472" s="40"/>
      <c r="L472" s="39">
        <f t="shared" si="258"/>
        <v>0</v>
      </c>
    </row>
    <row r="473" spans="1:12" ht="14.25" hidden="1" customHeight="1">
      <c r="A473" s="20" t="s">
        <v>22</v>
      </c>
      <c r="B473" s="19" t="s">
        <v>27</v>
      </c>
      <c r="C473" s="19"/>
      <c r="D473" s="40"/>
      <c r="E473" s="40"/>
      <c r="F473" s="43">
        <f t="shared" si="259"/>
        <v>0</v>
      </c>
      <c r="G473" s="40"/>
      <c r="H473" s="362"/>
      <c r="I473" s="42">
        <f t="shared" si="260"/>
        <v>0</v>
      </c>
      <c r="J473" s="41"/>
      <c r="K473" s="40"/>
      <c r="L473" s="39">
        <f t="shared" si="258"/>
        <v>0</v>
      </c>
    </row>
    <row r="474" spans="1:12" ht="36.75" hidden="1" customHeight="1">
      <c r="A474" s="23" t="s">
        <v>26</v>
      </c>
      <c r="B474" s="22" t="s">
        <v>25</v>
      </c>
      <c r="C474" s="22"/>
      <c r="D474" s="45"/>
      <c r="E474" s="45"/>
      <c r="F474" s="43">
        <f t="shared" si="259"/>
        <v>0</v>
      </c>
      <c r="G474" s="45">
        <f>G475+G476+G477</f>
        <v>0</v>
      </c>
      <c r="H474" s="362">
        <f>H475+H476+H477</f>
        <v>0</v>
      </c>
      <c r="I474" s="42">
        <f t="shared" si="260"/>
        <v>0</v>
      </c>
      <c r="J474" s="46">
        <f>J475+J476+J477</f>
        <v>0</v>
      </c>
      <c r="K474" s="45">
        <f>K475+K476+K477</f>
        <v>0</v>
      </c>
      <c r="L474" s="44">
        <f t="shared" si="258"/>
        <v>0</v>
      </c>
    </row>
    <row r="475" spans="1:12" ht="13.5" hidden="1" customHeight="1">
      <c r="A475" s="20" t="s">
        <v>11</v>
      </c>
      <c r="B475" s="19" t="s">
        <v>24</v>
      </c>
      <c r="C475" s="19"/>
      <c r="D475" s="40"/>
      <c r="E475" s="40"/>
      <c r="F475" s="43">
        <f t="shared" si="259"/>
        <v>0</v>
      </c>
      <c r="G475" s="40"/>
      <c r="H475" s="362"/>
      <c r="I475" s="42">
        <f t="shared" si="260"/>
        <v>0</v>
      </c>
      <c r="J475" s="41"/>
      <c r="K475" s="40"/>
      <c r="L475" s="39">
        <f t="shared" si="258"/>
        <v>0</v>
      </c>
    </row>
    <row r="476" spans="1:12" ht="13.5" hidden="1" customHeight="1">
      <c r="A476" s="20" t="s">
        <v>9</v>
      </c>
      <c r="B476" s="19" t="s">
        <v>23</v>
      </c>
      <c r="C476" s="19"/>
      <c r="D476" s="40"/>
      <c r="E476" s="40"/>
      <c r="F476" s="43">
        <f t="shared" si="259"/>
        <v>0</v>
      </c>
      <c r="G476" s="40"/>
      <c r="H476" s="362"/>
      <c r="I476" s="42">
        <f t="shared" si="260"/>
        <v>0</v>
      </c>
      <c r="J476" s="41"/>
      <c r="K476" s="40"/>
      <c r="L476" s="39">
        <f t="shared" si="258"/>
        <v>0</v>
      </c>
    </row>
    <row r="477" spans="1:12" ht="15" hidden="1" customHeight="1" thickBot="1">
      <c r="A477" s="38" t="s">
        <v>22</v>
      </c>
      <c r="B477" s="37" t="s">
        <v>21</v>
      </c>
      <c r="C477" s="37"/>
      <c r="D477" s="33"/>
      <c r="E477" s="33"/>
      <c r="F477" s="36">
        <f t="shared" si="259"/>
        <v>0</v>
      </c>
      <c r="G477" s="33"/>
      <c r="H477" s="363"/>
      <c r="I477" s="35">
        <f t="shared" si="260"/>
        <v>0</v>
      </c>
      <c r="J477" s="34"/>
      <c r="K477" s="33"/>
      <c r="L477" s="32">
        <f t="shared" si="258"/>
        <v>0</v>
      </c>
    </row>
    <row r="478" spans="1:12" ht="38.25">
      <c r="A478" s="31" t="s">
        <v>20</v>
      </c>
      <c r="B478" s="30" t="s">
        <v>19</v>
      </c>
      <c r="C478" s="30"/>
      <c r="D478" s="29">
        <f t="shared" ref="D478:L478" si="261">D479+D483</f>
        <v>40688640</v>
      </c>
      <c r="E478" s="29">
        <f t="shared" si="261"/>
        <v>24179790</v>
      </c>
      <c r="F478" s="29">
        <f t="shared" si="261"/>
        <v>20490578</v>
      </c>
      <c r="G478" s="29">
        <f t="shared" si="261"/>
        <v>0</v>
      </c>
      <c r="H478" s="336">
        <f t="shared" si="261"/>
        <v>0</v>
      </c>
      <c r="I478" s="29">
        <f t="shared" si="261"/>
        <v>20490578</v>
      </c>
      <c r="J478" s="29">
        <f t="shared" si="261"/>
        <v>20490578</v>
      </c>
      <c r="K478" s="29">
        <f t="shared" si="261"/>
        <v>0</v>
      </c>
      <c r="L478" s="29">
        <f t="shared" si="261"/>
        <v>0</v>
      </c>
    </row>
    <row r="479" spans="1:12" ht="25.5">
      <c r="A479" s="23" t="s">
        <v>18</v>
      </c>
      <c r="B479" s="22" t="s">
        <v>17</v>
      </c>
      <c r="C479" s="22"/>
      <c r="D479" s="21">
        <f t="shared" ref="D479:L479" si="262">D480+D481+D482</f>
        <v>39297855</v>
      </c>
      <c r="E479" s="21">
        <f t="shared" si="262"/>
        <v>22425505</v>
      </c>
      <c r="F479" s="21">
        <f t="shared" si="262"/>
        <v>19221254</v>
      </c>
      <c r="G479" s="21">
        <f t="shared" si="262"/>
        <v>0</v>
      </c>
      <c r="H479" s="336">
        <f t="shared" si="262"/>
        <v>0</v>
      </c>
      <c r="I479" s="21">
        <f t="shared" si="262"/>
        <v>19221254</v>
      </c>
      <c r="J479" s="21">
        <f t="shared" si="262"/>
        <v>19221254</v>
      </c>
      <c r="K479" s="21">
        <f t="shared" si="262"/>
        <v>0</v>
      </c>
      <c r="L479" s="21">
        <f t="shared" si="262"/>
        <v>0</v>
      </c>
    </row>
    <row r="480" spans="1:12" ht="15">
      <c r="A480" s="20" t="s">
        <v>11</v>
      </c>
      <c r="B480" s="19" t="s">
        <v>16</v>
      </c>
      <c r="C480" s="19"/>
      <c r="D480" s="16">
        <v>38272855</v>
      </c>
      <c r="E480" s="25">
        <v>18713008</v>
      </c>
      <c r="F480" s="27">
        <f>H480+I480</f>
        <v>15510434</v>
      </c>
      <c r="G480" s="28"/>
      <c r="H480" s="337"/>
      <c r="I480" s="26">
        <f>J480</f>
        <v>15510434</v>
      </c>
      <c r="J480" s="25">
        <v>15510434</v>
      </c>
      <c r="K480" s="25">
        <v>0</v>
      </c>
      <c r="L480" s="24">
        <f>F480-J480-K480</f>
        <v>0</v>
      </c>
    </row>
    <row r="481" spans="1:12" ht="15">
      <c r="A481" s="20" t="s">
        <v>9</v>
      </c>
      <c r="B481" s="19" t="s">
        <v>15</v>
      </c>
      <c r="C481" s="19"/>
      <c r="D481" s="16">
        <v>1025000</v>
      </c>
      <c r="E481" s="25">
        <v>3705000</v>
      </c>
      <c r="F481" s="27">
        <f>H481+I481</f>
        <v>3703734</v>
      </c>
      <c r="G481" s="25"/>
      <c r="H481" s="336"/>
      <c r="I481" s="26">
        <f>J481</f>
        <v>3703734</v>
      </c>
      <c r="J481" s="25">
        <v>3703734</v>
      </c>
      <c r="K481" s="25">
        <v>0</v>
      </c>
      <c r="L481" s="24">
        <f>F481-J481-K481</f>
        <v>0</v>
      </c>
    </row>
    <row r="482" spans="1:12" ht="15">
      <c r="A482" s="20" t="s">
        <v>7</v>
      </c>
      <c r="B482" s="19" t="s">
        <v>14</v>
      </c>
      <c r="C482" s="19"/>
      <c r="D482" s="25"/>
      <c r="E482" s="25">
        <v>7497</v>
      </c>
      <c r="F482" s="27">
        <f>H482+I482</f>
        <v>7086</v>
      </c>
      <c r="G482" s="25"/>
      <c r="H482" s="336"/>
      <c r="I482" s="26">
        <f>J482</f>
        <v>7086</v>
      </c>
      <c r="J482" s="25">
        <v>7086</v>
      </c>
      <c r="K482" s="25">
        <v>0</v>
      </c>
      <c r="L482" s="24">
        <f>F482-J482-K482</f>
        <v>0</v>
      </c>
    </row>
    <row r="483" spans="1:12" ht="25.5">
      <c r="A483" s="23" t="s">
        <v>13</v>
      </c>
      <c r="B483" s="22" t="s">
        <v>12</v>
      </c>
      <c r="C483" s="22"/>
      <c r="D483" s="21">
        <f t="shared" ref="D483:L483" si="263">D484+D485+D486</f>
        <v>1390785</v>
      </c>
      <c r="E483" s="21">
        <f t="shared" si="263"/>
        <v>1754285</v>
      </c>
      <c r="F483" s="21">
        <f t="shared" si="263"/>
        <v>1269324</v>
      </c>
      <c r="G483" s="21">
        <f t="shared" si="263"/>
        <v>0</v>
      </c>
      <c r="H483" s="336">
        <f t="shared" si="263"/>
        <v>0</v>
      </c>
      <c r="I483" s="21">
        <f t="shared" si="263"/>
        <v>1269324</v>
      </c>
      <c r="J483" s="21">
        <f t="shared" si="263"/>
        <v>1269324</v>
      </c>
      <c r="K483" s="21">
        <f t="shared" si="263"/>
        <v>0</v>
      </c>
      <c r="L483" s="21">
        <f t="shared" si="263"/>
        <v>0</v>
      </c>
    </row>
    <row r="484" spans="1:12" ht="15">
      <c r="A484" s="20" t="s">
        <v>11</v>
      </c>
      <c r="B484" s="19" t="s">
        <v>10</v>
      </c>
      <c r="C484" s="19"/>
      <c r="D484" s="16">
        <v>1015000</v>
      </c>
      <c r="E484" s="16">
        <v>1385000</v>
      </c>
      <c r="F484" s="18">
        <f>H484+I484</f>
        <v>993100</v>
      </c>
      <c r="G484" s="16"/>
      <c r="H484" s="336">
        <v>0</v>
      </c>
      <c r="I484" s="17">
        <f>J484</f>
        <v>993100</v>
      </c>
      <c r="J484" s="16">
        <v>993100</v>
      </c>
      <c r="K484" s="16">
        <v>0</v>
      </c>
      <c r="L484" s="15">
        <f>F484-J484-K484</f>
        <v>0</v>
      </c>
    </row>
    <row r="485" spans="1:12" ht="15">
      <c r="A485" s="20" t="s">
        <v>9</v>
      </c>
      <c r="B485" s="19" t="s">
        <v>8</v>
      </c>
      <c r="C485" s="19"/>
      <c r="D485" s="16"/>
      <c r="E485" s="16">
        <v>0</v>
      </c>
      <c r="F485" s="18">
        <f>H485+I485</f>
        <v>0</v>
      </c>
      <c r="G485" s="16"/>
      <c r="H485" s="336"/>
      <c r="I485" s="17">
        <f>J485</f>
        <v>0</v>
      </c>
      <c r="J485" s="16">
        <v>0</v>
      </c>
      <c r="K485" s="16">
        <v>0</v>
      </c>
      <c r="L485" s="15">
        <f>F485-J485-K485</f>
        <v>0</v>
      </c>
    </row>
    <row r="486" spans="1:12" ht="15">
      <c r="A486" s="20" t="s">
        <v>7</v>
      </c>
      <c r="B486" s="19" t="s">
        <v>6</v>
      </c>
      <c r="C486" s="19"/>
      <c r="D486" s="16">
        <v>375785</v>
      </c>
      <c r="E486" s="16">
        <v>369285</v>
      </c>
      <c r="F486" s="18">
        <f>H486+I486</f>
        <v>276224</v>
      </c>
      <c r="G486" s="16"/>
      <c r="H486" s="336">
        <v>0</v>
      </c>
      <c r="I486" s="17">
        <f>J486</f>
        <v>276224</v>
      </c>
      <c r="J486" s="16">
        <v>276224</v>
      </c>
      <c r="K486" s="16">
        <v>0</v>
      </c>
      <c r="L486" s="15">
        <f>F486-J486-K486</f>
        <v>0</v>
      </c>
    </row>
    <row r="487" spans="1:12" hidden="1">
      <c r="A487" s="14"/>
      <c r="B487" s="13"/>
      <c r="C487" s="13"/>
      <c r="D487" s="9"/>
      <c r="E487" s="9"/>
      <c r="F487" s="12"/>
      <c r="G487" s="9"/>
      <c r="H487" s="9"/>
      <c r="I487" s="11"/>
      <c r="J487" s="10"/>
      <c r="K487" s="9"/>
      <c r="L487" s="9"/>
    </row>
    <row r="488" spans="1:12" hidden="1">
      <c r="A488" s="14"/>
      <c r="B488" s="13"/>
      <c r="C488" s="13"/>
      <c r="D488" s="9"/>
      <c r="E488" s="9"/>
      <c r="F488" s="12"/>
      <c r="G488" s="9"/>
      <c r="H488" s="9"/>
      <c r="I488" s="11"/>
      <c r="J488" s="10"/>
      <c r="K488" s="9"/>
      <c r="L488" s="9"/>
    </row>
    <row r="489" spans="1:12" hidden="1">
      <c r="A489" s="14"/>
      <c r="B489" s="13"/>
      <c r="C489" s="13"/>
      <c r="D489" s="9"/>
      <c r="E489" s="9"/>
      <c r="F489" s="12"/>
      <c r="G489" s="9"/>
      <c r="H489" s="9"/>
      <c r="I489" s="11"/>
      <c r="J489" s="10"/>
      <c r="K489" s="9"/>
      <c r="L489" s="9"/>
    </row>
    <row r="490" spans="1:12" hidden="1">
      <c r="A490" s="14"/>
      <c r="B490" s="13"/>
      <c r="C490" s="13"/>
      <c r="D490" s="9"/>
      <c r="E490" s="9"/>
      <c r="F490" s="12"/>
      <c r="G490" s="9"/>
      <c r="H490" s="9"/>
      <c r="I490" s="11"/>
      <c r="J490" s="10"/>
      <c r="K490" s="9"/>
      <c r="L490" s="9"/>
    </row>
    <row r="491" spans="1:12" hidden="1">
      <c r="A491" s="14"/>
      <c r="B491" s="13"/>
      <c r="C491" s="13"/>
      <c r="D491" s="9"/>
      <c r="E491" s="9"/>
      <c r="F491" s="12"/>
      <c r="G491" s="9"/>
      <c r="H491" s="9"/>
      <c r="I491" s="11"/>
      <c r="J491" s="10"/>
      <c r="K491" s="9"/>
      <c r="L491" s="9"/>
    </row>
    <row r="492" spans="1:12" hidden="1">
      <c r="A492" s="4"/>
    </row>
    <row r="493" spans="1:12" ht="14.25" customHeight="1">
      <c r="A493" s="4"/>
    </row>
    <row r="494" spans="1:12" ht="21" customHeight="1">
      <c r="A494" s="8" t="s">
        <v>5</v>
      </c>
      <c r="E494" s="6" t="s">
        <v>4</v>
      </c>
      <c r="F494" s="6"/>
      <c r="G494" s="6"/>
      <c r="H494" s="6"/>
      <c r="I494" s="6"/>
      <c r="J494" s="7"/>
      <c r="K494" s="6" t="s">
        <v>3</v>
      </c>
      <c r="L494" s="6"/>
    </row>
    <row r="495" spans="1:12" ht="27" customHeight="1">
      <c r="A495" s="478" t="s">
        <v>2</v>
      </c>
      <c r="B495" s="478"/>
      <c r="E495" s="6" t="s">
        <v>1</v>
      </c>
      <c r="F495" s="5"/>
      <c r="G495" s="5"/>
      <c r="H495" s="5"/>
      <c r="I495" s="5"/>
      <c r="J495" s="478" t="s">
        <v>0</v>
      </c>
      <c r="K495" s="478"/>
      <c r="L495" s="478"/>
    </row>
    <row r="496" spans="1:12" ht="40.5" customHeight="1">
      <c r="A496" s="4"/>
    </row>
    <row r="497" spans="1:1" ht="14.25" customHeight="1">
      <c r="A497" s="4"/>
    </row>
    <row r="498" spans="1:1" ht="14.25" customHeight="1">
      <c r="A498" s="4"/>
    </row>
    <row r="499" spans="1:1" ht="40.5" customHeight="1">
      <c r="A499" s="4"/>
    </row>
    <row r="500" spans="1:1" ht="54" customHeight="1">
      <c r="A500" s="477"/>
    </row>
    <row r="501" spans="1:1" ht="54" customHeight="1">
      <c r="A501" s="477"/>
    </row>
    <row r="502" spans="1:1" ht="81" customHeight="1">
      <c r="A502" s="477"/>
    </row>
    <row r="503" spans="1:1" ht="54" customHeight="1">
      <c r="A503" s="477"/>
    </row>
    <row r="504" spans="1:1" ht="40.5" customHeight="1">
      <c r="A504" s="4"/>
    </row>
    <row r="505" spans="1:1" ht="54" customHeight="1">
      <c r="A505" s="4"/>
    </row>
    <row r="506" spans="1:1" ht="14.25" customHeight="1">
      <c r="A506" s="4"/>
    </row>
    <row r="507" spans="1:1" ht="14.25" customHeight="1">
      <c r="A507" s="4"/>
    </row>
    <row r="508" spans="1:1">
      <c r="A508" s="4"/>
    </row>
    <row r="509" spans="1:1" ht="14.25" customHeight="1">
      <c r="A509" s="4"/>
    </row>
    <row r="510" spans="1:1" ht="54" customHeight="1">
      <c r="A510" s="4"/>
    </row>
    <row r="511" spans="1:1" ht="54" customHeight="1">
      <c r="A511" s="4"/>
    </row>
    <row r="512" spans="1:1" ht="40.5" customHeight="1">
      <c r="A512" s="4"/>
    </row>
    <row r="513" spans="1:1" ht="15" customHeight="1">
      <c r="A513" s="4"/>
    </row>
    <row r="514" spans="1:1" ht="40.5" customHeight="1">
      <c r="A514" s="4"/>
    </row>
    <row r="515" spans="1:1" ht="54" customHeight="1">
      <c r="A515" s="4"/>
    </row>
    <row r="516" spans="1:1" ht="40.5" customHeight="1">
      <c r="A516" s="3"/>
    </row>
    <row r="517" spans="1:1" ht="27" customHeight="1"/>
    <row r="518" spans="1:1" ht="40.5" customHeight="1"/>
    <row r="519" spans="1:1" ht="14.25" customHeight="1"/>
    <row r="520" spans="1:1" ht="14.25" customHeight="1"/>
    <row r="521" spans="1:1" ht="27" customHeight="1"/>
    <row r="522" spans="1:1" ht="14.25" customHeight="1"/>
    <row r="523" spans="1:1" ht="54" customHeight="1"/>
    <row r="524" spans="1:1" ht="108" customHeight="1"/>
    <row r="525" spans="1:1" ht="13.5" customHeight="1"/>
    <row r="526" spans="1:1" ht="108" customHeight="1"/>
    <row r="527" spans="1:1" ht="94.5" customHeight="1"/>
    <row r="528" spans="1:1" ht="14.25" customHeight="1"/>
    <row r="529" ht="12.75" customHeight="1"/>
    <row r="530" ht="54.75" customHeight="1"/>
    <row r="531" ht="12.75" customHeight="1"/>
    <row r="532" ht="81" customHeight="1"/>
    <row r="533" ht="94.5" customHeight="1"/>
    <row r="534" ht="54" customHeight="1"/>
    <row r="535" ht="54" customHeight="1"/>
    <row r="536" ht="108" customHeight="1"/>
    <row r="537" ht="13.5" customHeight="1"/>
    <row r="538" ht="81" customHeight="1"/>
    <row r="539" ht="41.25" customHeight="1"/>
    <row r="540" ht="12.75" customHeight="1"/>
    <row r="541" ht="95.25" customHeight="1"/>
    <row r="542" ht="12.75" customHeight="1"/>
    <row r="543" ht="67.5" customHeight="1"/>
    <row r="544" ht="67.5" customHeight="1"/>
    <row r="545" ht="67.5" customHeight="1"/>
    <row r="546" ht="13.5" customHeight="1"/>
    <row r="547" ht="41.25" customHeight="1"/>
    <row r="548" ht="12.75" customHeight="1"/>
    <row r="549" ht="15" customHeight="1"/>
    <row r="550" ht="54" customHeight="1"/>
    <row r="551" ht="40.5" customHeight="1"/>
    <row r="552" ht="40.5" customHeight="1"/>
    <row r="553" ht="41.25" customHeight="1"/>
    <row r="554" ht="12.75" customHeight="1"/>
    <row r="555" ht="40.5" customHeight="1"/>
    <row r="556" ht="27" customHeight="1"/>
    <row r="557" ht="54" customHeight="1"/>
    <row r="558" ht="54" customHeight="1"/>
    <row r="559" ht="54" customHeight="1"/>
    <row r="560" ht="54" customHeight="1"/>
    <row r="561" ht="40.5" customHeight="1"/>
    <row r="562" ht="40.5" customHeight="1"/>
    <row r="563" ht="54" customHeight="1"/>
    <row r="564" ht="40.5" customHeight="1"/>
    <row r="565" ht="27" customHeight="1"/>
    <row r="566" ht="27" customHeight="1"/>
    <row r="567" ht="27" customHeight="1"/>
    <row r="568" ht="27" customHeight="1"/>
    <row r="583" ht="12.75" customHeight="1"/>
    <row r="584" ht="50.25" customHeight="1"/>
    <row r="587" ht="12.75" customHeight="1"/>
    <row r="588" ht="97.5" customHeight="1"/>
    <row r="602" ht="51" customHeight="1"/>
    <row r="603" ht="12.75" customHeight="1"/>
    <row r="605" ht="12.75" customHeight="1"/>
    <row r="606" ht="38.25" customHeight="1"/>
    <row r="609" ht="12.75" customHeight="1"/>
    <row r="611" ht="12.75" customHeight="1"/>
    <row r="614" ht="12.75" customHeight="1"/>
    <row r="615" ht="12.75" customHeight="1"/>
    <row r="617" ht="12.75" customHeight="1"/>
    <row r="618" ht="12.75" customHeight="1"/>
    <row r="629" ht="12.75" customHeight="1"/>
    <row r="634" ht="15.75" customHeight="1"/>
    <row r="638" ht="15" customHeight="1"/>
    <row r="639" ht="12.75" customHeight="1"/>
    <row r="644" ht="12.75" customHeight="1"/>
    <row r="645" ht="81.75" customHeight="1"/>
    <row r="646" ht="12.75" customHeight="1"/>
    <row r="649" ht="12.75" customHeight="1"/>
    <row r="650" ht="12.75" customHeight="1"/>
    <row r="652" ht="12.75" customHeight="1"/>
    <row r="653" ht="12.75" customHeight="1"/>
    <row r="666" ht="15.75" customHeight="1"/>
    <row r="669" ht="15" customHeight="1"/>
    <row r="670" ht="75" customHeight="1"/>
    <row r="671" ht="31.5" customHeight="1"/>
    <row r="672" ht="78.75" customHeight="1"/>
    <row r="673" ht="30" customHeight="1"/>
    <row r="674" ht="60" customHeight="1"/>
    <row r="675" ht="75" customHeight="1"/>
    <row r="676" ht="78.75" customHeight="1"/>
    <row r="677" ht="30" customHeight="1"/>
    <row r="678" ht="60" customHeight="1"/>
    <row r="679" ht="50.25" customHeight="1"/>
    <row r="680" ht="15" customHeight="1"/>
    <row r="681" ht="60" customHeight="1"/>
    <row r="682" ht="45" customHeight="1"/>
    <row r="683" ht="45" customHeight="1"/>
    <row r="684" ht="63" customHeight="1"/>
    <row r="685" ht="60" customHeight="1"/>
    <row r="686" ht="31.5" customHeight="1"/>
    <row r="687" ht="12.75" customHeight="1"/>
    <row r="688" ht="18.75" customHeight="1"/>
    <row r="696" ht="12.75" customHeight="1"/>
    <row r="698" ht="12.75" customHeight="1"/>
    <row r="699" ht="12.75" customHeight="1"/>
    <row r="715" ht="12.75" customHeight="1"/>
    <row r="716" ht="47.25" customHeight="1"/>
    <row r="720" ht="78.75" customHeight="1"/>
    <row r="730" ht="51" customHeight="1"/>
    <row r="731" ht="12.75" customHeight="1"/>
    <row r="733" ht="12.75" customHeight="1"/>
    <row r="734" ht="38.25" customHeight="1"/>
    <row r="743" ht="31.5" customHeight="1"/>
    <row r="744" ht="45" customHeight="1"/>
    <row r="745" ht="75" customHeight="1"/>
    <row r="746" ht="45" customHeight="1"/>
    <row r="747" ht="45" customHeight="1"/>
    <row r="748" ht="30" customHeight="1"/>
    <row r="749" ht="60" customHeight="1"/>
    <row r="750" ht="60" customHeight="1"/>
    <row r="751" ht="31.5" customHeight="1"/>
    <row r="752" ht="30" customHeight="1"/>
    <row r="753" ht="15" customHeight="1"/>
    <row r="754" ht="18.75" customHeight="1"/>
    <row r="755" ht="15.75" customHeight="1"/>
    <row r="756" ht="63" customHeight="1"/>
    <row r="757" ht="32.25" customHeight="1"/>
    <row r="759" ht="31.5" customHeight="1"/>
    <row r="760" ht="63" customHeight="1"/>
    <row r="761" ht="30" customHeight="1"/>
    <row r="762" ht="47.25" customHeight="1"/>
    <row r="763" ht="47.25" customHeight="1"/>
    <row r="765" ht="15.75" customHeight="1"/>
    <row r="766" ht="63" customHeight="1"/>
    <row r="767" ht="15.75" customHeight="1"/>
    <row r="768" ht="15.75" customHeight="1"/>
    <row r="769" ht="45" customHeight="1"/>
    <row r="770" ht="63" customHeight="1"/>
    <row r="771" ht="45" customHeight="1"/>
    <row r="772" ht="31.5" customHeight="1"/>
    <row r="773" ht="31.5" customHeight="1"/>
    <row r="775" ht="30" customHeight="1"/>
    <row r="780" ht="30" customHeight="1"/>
    <row r="781" ht="45" customHeight="1"/>
    <row r="782" ht="30" customHeight="1"/>
    <row r="783" ht="31.5" customHeight="1"/>
    <row r="784" ht="30" customHeight="1"/>
    <row r="785" ht="94.5" customHeight="1"/>
    <row r="786" ht="30" customHeight="1"/>
    <row r="787" ht="45" customHeight="1"/>
    <row r="788" ht="30" customHeight="1"/>
    <row r="794" ht="30" customHeight="1"/>
    <row r="795" ht="60" customHeight="1"/>
    <row r="796" ht="78.75" customHeight="1"/>
    <row r="797" ht="30" customHeight="1"/>
    <row r="798" ht="30" customHeight="1"/>
    <row r="799" ht="30" customHeight="1"/>
    <row r="800" ht="60" customHeight="1"/>
    <row r="801" ht="31.5" customHeight="1"/>
    <row r="802" ht="63" customHeight="1"/>
    <row r="805" ht="30" customHeight="1"/>
    <row r="806" ht="30" customHeight="1"/>
    <row r="807" ht="30" customHeight="1"/>
    <row r="808" ht="45" customHeight="1"/>
    <row r="809" ht="47.25" customHeight="1"/>
    <row r="811" ht="30" customHeight="1"/>
    <row r="812" ht="45" customHeight="1"/>
    <row r="813" ht="47.25" customHeight="1"/>
    <row r="814" ht="45" customHeight="1"/>
    <row r="815" ht="47.25" customHeight="1"/>
    <row r="816" ht="45" customHeight="1"/>
    <row r="817" ht="30" customHeight="1"/>
    <row r="818" ht="30" customHeight="1"/>
    <row r="819" ht="31.5" customHeight="1"/>
    <row r="821" ht="15.75" customHeight="1"/>
    <row r="822" ht="14.25" customHeight="1"/>
    <row r="823" ht="38.25" customHeight="1"/>
    <row r="824" ht="12.75" customHeight="1"/>
    <row r="825" ht="25.5" customHeight="1"/>
    <row r="826" ht="12.75" customHeight="1"/>
    <row r="827" ht="12.75" customHeight="1"/>
    <row r="828" ht="12.75" customHeight="1"/>
    <row r="829" ht="12.75" customHeight="1"/>
  </sheetData>
  <mergeCells count="115">
    <mergeCell ref="J495:L495"/>
    <mergeCell ref="A500:A501"/>
    <mergeCell ref="B344:C344"/>
    <mergeCell ref="B345:C345"/>
    <mergeCell ref="B380:C380"/>
    <mergeCell ref="B382:C382"/>
    <mergeCell ref="B388:C388"/>
    <mergeCell ref="B390:C390"/>
    <mergeCell ref="B391:C391"/>
    <mergeCell ref="A502:A503"/>
    <mergeCell ref="B392:C392"/>
    <mergeCell ref="B393:C393"/>
    <mergeCell ref="B406:C406"/>
    <mergeCell ref="A495:B495"/>
    <mergeCell ref="B325:C325"/>
    <mergeCell ref="B326:C326"/>
    <mergeCell ref="B327:C327"/>
    <mergeCell ref="B328:C328"/>
    <mergeCell ref="B333:C333"/>
    <mergeCell ref="B335:C335"/>
    <mergeCell ref="B340:C340"/>
    <mergeCell ref="B342:C342"/>
    <mergeCell ref="B343:C343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06:C306"/>
    <mergeCell ref="B307:C307"/>
    <mergeCell ref="B309:C309"/>
    <mergeCell ref="B310:C310"/>
    <mergeCell ref="B311:C311"/>
    <mergeCell ref="B312:C312"/>
    <mergeCell ref="B313:C313"/>
    <mergeCell ref="B314:C314"/>
    <mergeCell ref="B315:C315"/>
    <mergeCell ref="B282:C282"/>
    <mergeCell ref="B283:C283"/>
    <mergeCell ref="B298:C298"/>
    <mergeCell ref="B299:C299"/>
    <mergeCell ref="B300:C300"/>
    <mergeCell ref="B301:C301"/>
    <mergeCell ref="B302:C302"/>
    <mergeCell ref="B304:C304"/>
    <mergeCell ref="B305:C305"/>
    <mergeCell ref="B126:C126"/>
    <mergeCell ref="B127:C127"/>
    <mergeCell ref="B132:C132"/>
    <mergeCell ref="B269:C269"/>
    <mergeCell ref="B272:C272"/>
    <mergeCell ref="B274:C274"/>
    <mergeCell ref="B275:C275"/>
    <mergeCell ref="B280:C280"/>
    <mergeCell ref="B281:C281"/>
    <mergeCell ref="B90:C90"/>
    <mergeCell ref="B91:C91"/>
    <mergeCell ref="B97:C97"/>
    <mergeCell ref="B103:C103"/>
    <mergeCell ref="B109:C109"/>
    <mergeCell ref="B111:C111"/>
    <mergeCell ref="B112:C112"/>
    <mergeCell ref="B113:C113"/>
    <mergeCell ref="B114:C114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61:C61"/>
    <mergeCell ref="B62:C62"/>
    <mergeCell ref="B63:C63"/>
    <mergeCell ref="B64:C64"/>
    <mergeCell ref="B65:C65"/>
    <mergeCell ref="B67:C67"/>
    <mergeCell ref="B68:C68"/>
    <mergeCell ref="B69:C69"/>
    <mergeCell ref="B70:C70"/>
    <mergeCell ref="B15:C15"/>
    <mergeCell ref="B31:C31"/>
    <mergeCell ref="B34:C34"/>
    <mergeCell ref="B36:C36"/>
    <mergeCell ref="B37:C37"/>
    <mergeCell ref="B42:C42"/>
    <mergeCell ref="B43:C43"/>
    <mergeCell ref="B44:C44"/>
    <mergeCell ref="B45:C45"/>
    <mergeCell ref="B5:C6"/>
    <mergeCell ref="D5:E5"/>
    <mergeCell ref="F5:I5"/>
    <mergeCell ref="B7:C7"/>
    <mergeCell ref="B8:C8"/>
    <mergeCell ref="B10:C10"/>
    <mergeCell ref="B11:C11"/>
    <mergeCell ref="A12:A13"/>
    <mergeCell ref="B12:C13"/>
    <mergeCell ref="D12:D13"/>
    <mergeCell ref="E12:E13"/>
  </mergeCells>
  <pageMargins left="0.18" right="0.19685039370078741" top="0.19685039370078741" bottom="0.4" header="0.15748031496062992" footer="0.19685039370078741"/>
  <pageSetup paperSize="9" scale="93" fitToHeight="15" orientation="landscape" r:id="rId1"/>
  <headerFooter alignWithMargins="0">
    <oddFooter>&amp;C &amp;P</oddFooter>
  </headerFooter>
  <rowBreaks count="1" manualBreakCount="1">
    <brk id="494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decembrie 2020</vt:lpstr>
      <vt:lpstr>'decembrie 2020'!Print_Area</vt:lpstr>
      <vt:lpstr>'decembrie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2021-05-12T09:23:57Z</cp:lastPrinted>
  <dcterms:created xsi:type="dcterms:W3CDTF">2021-05-08T08:07:03Z</dcterms:created>
  <dcterms:modified xsi:type="dcterms:W3CDTF">2021-05-12T09:23:57Z</dcterms:modified>
</cp:coreProperties>
</file>