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4 NOU" sheetId="1" r:id="rId1"/>
    <sheet name="Sheet1" sheetId="2" r:id="rId2"/>
  </sheets>
  <definedNames>
    <definedName name="_xlnm.Print_Area" localSheetId="0">'2024 NOU'!$A$1:$J$431</definedName>
  </definedNames>
  <calcPr fullCalcOnLoad="1"/>
</workbook>
</file>

<file path=xl/sharedStrings.xml><?xml version="1.0" encoding="utf-8"?>
<sst xmlns="http://schemas.openxmlformats.org/spreadsheetml/2006/main" count="1028" uniqueCount="431">
  <si>
    <t>MUNICIPIUL SATU MARE</t>
  </si>
  <si>
    <t>DENUMIRE ACHIZITIE / OBIECTIV</t>
  </si>
  <si>
    <t>Sursa Finantare (02 Buget Local )</t>
  </si>
  <si>
    <t>Capitol bugetar</t>
  </si>
  <si>
    <t>Credite angajament 
total</t>
  </si>
  <si>
    <t>02</t>
  </si>
  <si>
    <t>51/71</t>
  </si>
  <si>
    <t>Total 51/71</t>
  </si>
  <si>
    <t>Cap. 61  Ordine publică şi siguranţă naţională</t>
  </si>
  <si>
    <t>Total 61/71</t>
  </si>
  <si>
    <t>Cap. 65.02 " Invatamant "</t>
  </si>
  <si>
    <t>65/71</t>
  </si>
  <si>
    <t>TOTAL 65/71</t>
  </si>
  <si>
    <t>67/71</t>
  </si>
  <si>
    <t>SF Complex sportiv</t>
  </si>
  <si>
    <t>Total 67/71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</si>
  <si>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</si>
  <si>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</si>
  <si>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</si>
  <si>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70/71</t>
  </si>
  <si>
    <t>TOTAL 70/71</t>
  </si>
  <si>
    <t>Cap 84.02 "Transporturi"</t>
  </si>
  <si>
    <t>84/71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</si>
  <si>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</si>
  <si>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</si>
  <si>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</si>
  <si>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PT Modernizare pasaje pietonale care fac legătura între centru nou și digul de pe malul drept al râului Someș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</si>
  <si>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</si>
  <si>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</si>
  <si>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</si>
  <si>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</si>
  <si>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</si>
  <si>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</si>
  <si>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</si>
  <si>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</si>
  <si>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</si>
  <si>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</si>
  <si>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TOTAL 61/58 - investitii</t>
  </si>
  <si>
    <t xml:space="preserve"> Total - 61/58 - cheltuieli curente </t>
  </si>
  <si>
    <t>Total 61/58</t>
  </si>
  <si>
    <t>65/58</t>
  </si>
  <si>
    <t>Servicii de dirigenţie de şantier pentru Modernizare infrastructură educațională Liceul Tehnologic ”Constantin Brâncuși”</t>
  </si>
  <si>
    <t xml:space="preserve"> Total - 65/58 - cheltuieli curente </t>
  </si>
  <si>
    <t>Total Cap. 65 - FEN</t>
  </si>
  <si>
    <t>Cap. 67 Cultură, recreere şi religie</t>
  </si>
  <si>
    <t>67/58</t>
  </si>
  <si>
    <t>Total 67/58 - cheltuieli curente</t>
  </si>
  <si>
    <t>Total Cap 67 - proiecte FEN</t>
  </si>
  <si>
    <t>Cap 68 Asigurări şi Asistenţă socială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</si>
  <si>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</si>
  <si>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</si>
  <si>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</si>
  <si>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</si>
  <si>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70/58</t>
  </si>
  <si>
    <t>Reabilitare clădiri rezidențiale Satu Mare 7</t>
  </si>
  <si>
    <t>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</si>
  <si>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</si>
  <si>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</si>
  <si>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</si>
  <si>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Total 70/58 - cheltuieli curente</t>
  </si>
  <si>
    <t>Total general  70/58</t>
  </si>
  <si>
    <t>Cap. 84 Transporturi</t>
  </si>
  <si>
    <t>84/58</t>
  </si>
  <si>
    <t>Modernizarea și extinderea traseului pietonal și velo Centrul Nou din municipiul Satu Mare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</si>
  <si>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</si>
  <si>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</si>
  <si>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 xml:space="preserve">TOTAL 84/58 - investitii </t>
  </si>
  <si>
    <t>Total 84/58 - cheltuieli curente</t>
  </si>
  <si>
    <t>Total Cap 84 - proiecte FEN</t>
  </si>
  <si>
    <t>Transferuri de capital - Cap. 66.02 " Sanatate"</t>
  </si>
  <si>
    <t>Total general cheltuieli de capital</t>
  </si>
  <si>
    <t>Total general proiecte FEN 
( cheltuieli curente + cheltuieli de capital)</t>
  </si>
  <si>
    <t>Total transferuri de capital</t>
  </si>
  <si>
    <t>PRIMAR</t>
  </si>
  <si>
    <t>DIRECTOR EXECUTIV</t>
  </si>
  <si>
    <t xml:space="preserve">SEF SERVICIU </t>
  </si>
  <si>
    <t>SEF SERVICIU</t>
  </si>
  <si>
    <t>ec.Lucia Ursu</t>
  </si>
  <si>
    <t>ec.Terezia Borbei</t>
  </si>
  <si>
    <t>03</t>
  </si>
  <si>
    <t>Reabilitarea clădirii unităţii de învăţământ situată pe strada Wolfenbuttel nr. 6-8</t>
  </si>
  <si>
    <t>PT Sistem de închiriere de biciclete</t>
  </si>
  <si>
    <t>Alimentare cont IID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</si>
  <si>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</si>
  <si>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</si>
  <si>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</si>
  <si>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TOTAL SECTIUNEA DE DEZVOLTARE , din care:</t>
  </si>
  <si>
    <t>Cap. 84.02 "Transporturi"</t>
  </si>
  <si>
    <t>SF Construire Sală Polivalentă (PUZ + SF)</t>
  </si>
  <si>
    <t xml:space="preserve">Expropriere teren pentru sala Polivalentă </t>
  </si>
  <si>
    <t>TOTAL 66/71</t>
  </si>
  <si>
    <t>SF Extindere Parc Industrial Sud</t>
  </si>
  <si>
    <t>SF Strategie Integrată de Dezvoltare Urbană 2021-2031</t>
  </si>
  <si>
    <t>SF Amenajare parc în zona Noroieni</t>
  </si>
  <si>
    <t>SF Reabilitare bloc de locuințe sociale pe strada Ostrovului nr.2/CD</t>
  </si>
  <si>
    <t>SF Elaborare PUZ Bercu Roșu</t>
  </si>
  <si>
    <t>SF Regenerare ZONA URBANA MICRO 14</t>
  </si>
  <si>
    <t>SF Regenerare ZONA URBANA MICRO 15</t>
  </si>
  <si>
    <t>SF Regenerare ZONA URBANA MICRO 16</t>
  </si>
  <si>
    <t>SF Modernizare Piaţeta Turnul Pompierilor</t>
  </si>
  <si>
    <t>SF Modernizare Parc Urban Vasile Lucaciu</t>
  </si>
  <si>
    <t>SF Pasarelă pietonală şi velo intersecţia Burdea</t>
  </si>
  <si>
    <t>SF Pista de biciclete pe coronamentul digului mal drept al râului Someș din dreptul străzii Fântânii spre comuna Odoreu</t>
  </si>
  <si>
    <t>Dotări în cadrul proiectului - Modernizare Infrastructură Educaţională Liceul Tehnologic „Constantin Brâncuşi”</t>
  </si>
  <si>
    <t>SF Regenerare ZONA URBANA SOLIDARITĂȚII</t>
  </si>
  <si>
    <t>SF Dezvoltarea infrastructurii de transport integrat și de mediu - Staţie intermodală Drumul Careiului- Str. Oituz</t>
  </si>
  <si>
    <t>Dezvoltarea infrastructurii de transport public în municipiul Satu Mare – Crearea unui sistem de management al traficului inclusiv sistem monitorizare video</t>
  </si>
  <si>
    <t>SF Actualizare Registrul local al spațiilor verzi</t>
  </si>
  <si>
    <t>SF Studiu de opotunitate digitalizare parcări Municipiul Satu Mare</t>
  </si>
  <si>
    <t>Kereskényi Gábor</t>
  </si>
  <si>
    <t>Szücs Zsigmond</t>
  </si>
  <si>
    <t xml:space="preserve">SF Reabilitare conductă de aducțiune apă 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</si>
  <si>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</si>
  <si>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Prelungirea străzii Sălciilor</t>
  </si>
  <si>
    <t xml:space="preserve">Servicii de dirigenţie de şantier pentru  Prelungirea străzii Sălciilor </t>
  </si>
  <si>
    <t xml:space="preserve">PT Reabilitare conductă de aducțiune apă </t>
  </si>
  <si>
    <t>PT Bazin de retenție ape pluviale ”SP Fabricii”</t>
  </si>
  <si>
    <t xml:space="preserve">PT Reabilitare colector de canalizare </t>
  </si>
  <si>
    <t>PT Modernizare rețea de apă de înaltă presiune în Cartierul ”Micro 16”</t>
  </si>
  <si>
    <t>PT Bazin de retenție ape pluviale ”SP Vulturului”</t>
  </si>
  <si>
    <t>PROGRAM 2025</t>
  </si>
  <si>
    <t>Extinderea iluminatului public în parcările adiacente zonelor Aleea Timișului, nr.4, bloc 27 și b-dul Cloșca nr.1, bloc 17</t>
  </si>
  <si>
    <t>Reparații capitale Pod Decebal</t>
  </si>
  <si>
    <t>PT Reparații capitale Pod Decebal</t>
  </si>
  <si>
    <t>Servicii de dirigenţie de şantier pentru Reparații capitale Pod Decebal</t>
  </si>
  <si>
    <t>Asistenţă tehnică din partea proiectantului pentru Reparații capitale Pod Decebal</t>
  </si>
  <si>
    <t>SF Modernizare DJ 194 în Sătmărel</t>
  </si>
  <si>
    <t>PT Iluminat ornamental pentru lăcașurile de cult din Municipiul Satu Mare</t>
  </si>
  <si>
    <t>Asistenţă tehnică din partea proiectantului pentru Iluminat ornamental pentru lăcașurile de cult din Municipiul Satu Mare</t>
  </si>
  <si>
    <t xml:space="preserve"> Iluminat ornamental pentru lăcașurile de cult din Municipiul Satu Mare</t>
  </si>
  <si>
    <t>Asistenţă tehnică din partea proiectantului pentru Extinderea iluminatului public în parcările adiacente zonelor Aleea Timișului, nr.4, bloc 27 și b-dul Cloșca nr.1, bloc 17</t>
  </si>
  <si>
    <t>Extindere iluminat public în cvartalul delimitat de str.Oituz, str. Prahovei și Aleea Milcov</t>
  </si>
  <si>
    <t>Pista de biciclete pe coronamentul digului mal drept al râului Someș de la stația de epurare până la limita administrativă a Municipilui Satu Mare spre comuna Dara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</si>
  <si>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</si>
  <si>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</si>
  <si>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Asistenţă tehnică din partea proiectantului pentru Transformarea zonei degradate malurile Someșului între cele 2 poduri în zonă de petrecere a timpului liber pentru comunitate</t>
  </si>
  <si>
    <t>SF Reactualizarea hărților de zgomot</t>
  </si>
  <si>
    <t>Servicii de dirigenţie de şantier pentru Reabilitare și extindere pe verticală Corp ”B” D+P+2(parțial) la Școala Gimnazială "Constantin Brâncoveanu”</t>
  </si>
  <si>
    <t>Asistenţă tehnică din partea proiectantului pentru Reabilitare și extindere pe verticală Corp ”B” D+P+2(parțial) la Școala Gimnazială "Constantin Brâncoveanu”</t>
  </si>
  <si>
    <t>Reabilitare și extindere pe verticală Corp ”B” D+P+2(parțial) la Școala Gimnazială "Constantin Brâncoveanu”</t>
  </si>
  <si>
    <t>SF Studiu de fezabilitate pentru blocul de locuințe situat pe str.Dorna CD10</t>
  </si>
  <si>
    <t>SF Actualizare DALI “Modernizarea pistei de biciclete POD GOLESCU şi construirea unui pasaj suprateran pentru pietoni şi biciclişti în intersecţia Crinul”</t>
  </si>
  <si>
    <t>PT Pista de biciclete pe coronamentul digului mal drept al râului Someș de la stația de epurare până la limita administrativă a Municipilui Satu Mare spre comuna Dara</t>
  </si>
  <si>
    <t>SF Centru multifuncțional de servicii publice strada Porumbeilor nr.1</t>
  </si>
  <si>
    <t>SF Branșament electric pentru teren de minifotbal situat pe strada Fabricii</t>
  </si>
  <si>
    <t xml:space="preserve">Modernizare străzi în municipiul Satu Mare Lot 1 </t>
  </si>
  <si>
    <t xml:space="preserve">Servicii de dirigenţie de şantier pentru Modernizare străzi în municipiul Satu Mare Lot 1 </t>
  </si>
  <si>
    <t xml:space="preserve">Asistenţă tehnică din partea proiectantului pentru  Modernizare străzi în municipiul Satu Mare Lot 1 </t>
  </si>
  <si>
    <t>SF DALI Modernizare Stadion Olimpia</t>
  </si>
  <si>
    <t>SF DALI Modernizare stadion str. Zefirului</t>
  </si>
  <si>
    <t>Reabilitare fațadă și acoperiș a clădirii situate pe strada Horea nr.6</t>
  </si>
  <si>
    <t>PT Reabilitare fațadă și acoperiș a clădirii situate pe strada Horea nr.6</t>
  </si>
  <si>
    <t>Servicii de dirigenţie de şantier pentru Reabilitare fațadă și acoperiș a clădirii situate pe strada Horea nr.6</t>
  </si>
  <si>
    <t>Asistenţă tehnică din partea proiectantului pentru Reabilitare fațadă și acoperiș a clădirii situate pe strada Horea nr.6</t>
  </si>
  <si>
    <t>DALI- Reabilitare clădire internat Str. Ceahlăului, nr.1</t>
  </si>
  <si>
    <t>Extinderea iluminatului public pe strada Lazarului</t>
  </si>
  <si>
    <t>Asistenţă tehnică din partea proiectantului pentru Extinderea iluminatului public pe strada Lazarului</t>
  </si>
  <si>
    <t>Asistenţă tehnică din partea proiectantului pentru Modernizare pasaje pietonale care fac legătura între centru nou și digul de pe malul drept al râului Someș</t>
  </si>
  <si>
    <t>Parcometru stradal</t>
  </si>
  <si>
    <t>SF Extindere școala Lucian Blaga</t>
  </si>
  <si>
    <t>Implementarea măsurilor de eficiență energetică la sala de sport al Școlii gimnaziale Bălcescu Petofi</t>
  </si>
  <si>
    <t>PT Implementarea măsurilor de eficiență energetică la sala de sport al Școlii gimnaziale Bălcescu Petofi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</si>
  <si>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</si>
  <si>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</si>
  <si>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Implementarea măsurilor de eficiență energetică la Școala gimnazială Octavian Goga</t>
  </si>
  <si>
    <t>PT Implementarea măsurilor de eficiență energetică la Școala gimnazială Octavian Goga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</si>
  <si>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</si>
  <si>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</si>
  <si>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</si>
  <si>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</si>
  <si>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</si>
  <si>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</si>
  <si>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</si>
  <si>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PT Reabilitare termică la blocurile de locuinţe str.Codrului CC3 - CC5</t>
  </si>
  <si>
    <t>PT Reabilitare termică a blocului de locuințe din str.Mircea cel Bătrân, nr.25, bl. C25</t>
  </si>
  <si>
    <t>PT Reabilitare termică a blocului de locuințe din b-dul Lucian Blaga UU40</t>
  </si>
  <si>
    <t>PT Reabilitare termică a blocului de locuințe din str.Corvinilor nr.17</t>
  </si>
  <si>
    <t>PT Reabilitare termică a blocului de locuințe din str.Proiectantului S5</t>
  </si>
  <si>
    <t>Servicii de dirigenţie de şantier pentru Reabilitare termică la blocurile de locuinţe str.Codrului CC3 - CC5</t>
  </si>
  <si>
    <t>Servicii de dirigenţie de şantier pentru Reabilitare termică a blocului de locuințe din str.Mircea cel Bătrân, nr.25, bl. C25</t>
  </si>
  <si>
    <t>Servicii de dirigenţie de şantier pentru Reabilitare termică a blocului de locuințe din b-dul Lucian Blaga UU40</t>
  </si>
  <si>
    <t>Servicii de dirigenţie de şantier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</si>
  <si>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</si>
  <si>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la blocurile de locuinţe str.Codrului CC3 - CC5</t>
  </si>
  <si>
    <t>Asistenţă tehnică din partea proiectantului pentru Reabilitare termică a blocului de locuințe din str.Mircea cel Bătrân, nr.25, bl. C25</t>
  </si>
  <si>
    <t>Asistenţă tehnică din partea proiectantului pentru Reabilitare termică a blocului de locuințe din b-dul Lucian Blaga UU40</t>
  </si>
  <si>
    <t>Asistenţă tehnică din partea proiectantului pentru Reabilitare termică a blocului de locuințe din str.Corvinilor nr.17</t>
  </si>
  <si>
    <t>Asistenţă tehnică din partea proiectantului pentru Reabilitare termică a blocului de locuințe din str.Proiectantului S5</t>
  </si>
  <si>
    <t>Achiziție de autobuse nepoluante</t>
  </si>
  <si>
    <t>SF Modernizare strada Kaffka Margit, tronson 1 și strada Krudy Gyula, Tronson 2</t>
  </si>
  <si>
    <t>PT Extinderea iluminatului public pe strada Lazarului</t>
  </si>
  <si>
    <t xml:space="preserve">Servicii de dirigenţie de şantier pentru Modernizare strada Grădinarilor </t>
  </si>
  <si>
    <t>PROGRAM 2026</t>
  </si>
  <si>
    <t>PROGRAM 2027</t>
  </si>
  <si>
    <t>Parcare etajată S+P+4 pe strada Decebal</t>
  </si>
  <si>
    <t>PT Parcare etajată S+P+4 pe strada Decebal</t>
  </si>
  <si>
    <t>Asistenţă tehnică din partea proiectantului pentru Parcare etajată S+P+4 pe strada Decebal</t>
  </si>
  <si>
    <t>Parcare etajată S+P+2 pe strada Mihail Kogălniceanu nr.5</t>
  </si>
  <si>
    <t>PT Parcare etajată S+P+2 pe strada Mihail Kogălniceanu nr.5</t>
  </si>
  <si>
    <t>Asistenţă tehnică din partea proiectantului pentru Parcare etajată S+P+2 pe strada Mihail Kogălniceanu nr.5</t>
  </si>
  <si>
    <t>Cofinanțare Proiect regional de dezvoltare a infrastructurii de apă și apă uzată din județul Satu Mare</t>
  </si>
  <si>
    <t>SF Elaborare PUZ Str. Zefirului</t>
  </si>
  <si>
    <t>SF Elaborare PUZ Zona Noroieni</t>
  </si>
  <si>
    <t xml:space="preserve">TOTAL 61/58 - investitii </t>
  </si>
  <si>
    <t>Total 61/58 - cheltuieli curente</t>
  </si>
  <si>
    <t>Total Cap 61 -  proiecte PNRR</t>
  </si>
  <si>
    <t>Total Cap 65 -  proiecte PNRR</t>
  </si>
  <si>
    <t>Total Cap 67 -  proiecte PNRR</t>
  </si>
  <si>
    <t>Total Cap 70 -  proiecte PNRR</t>
  </si>
  <si>
    <t>Total Cap 84 -  proiecte PNRR</t>
  </si>
  <si>
    <t>Cap.51.02 Autorități publice și acțiuni externe</t>
  </si>
  <si>
    <t>Cap. 65.02 "Învățământ "</t>
  </si>
  <si>
    <t>Cap 67.02 "Cultură , recreere și religie”</t>
  </si>
  <si>
    <t>Cap.68.02 "Asigurări și asistență socială"</t>
  </si>
  <si>
    <t>Cap. 70.02 "Locuințe, servicii si dezvoltare publică'</t>
  </si>
  <si>
    <t>TOTAL 65/58 - investiții</t>
  </si>
  <si>
    <t xml:space="preserve">TOTAL 67/58 - investiții </t>
  </si>
  <si>
    <t>TOTAL 70/58  - investiții</t>
  </si>
  <si>
    <t>Cap. 65.02 " Învățământ "</t>
  </si>
  <si>
    <t>65/61</t>
  </si>
  <si>
    <t xml:space="preserve">TOTAL 65/61 - investitii </t>
  </si>
  <si>
    <t>Total 65/61 - cheltuieli curente</t>
  </si>
  <si>
    <t>67/60</t>
  </si>
  <si>
    <t xml:space="preserve">TOTAL 67/60 - investitii </t>
  </si>
  <si>
    <t>Total 67/60 - cheltuieli curente</t>
  </si>
  <si>
    <t>70/61</t>
  </si>
  <si>
    <t xml:space="preserve">TOTAL 70/61 - investitii </t>
  </si>
  <si>
    <t>Total 70/61 - cheltuieli curente</t>
  </si>
  <si>
    <t>84/60</t>
  </si>
  <si>
    <t xml:space="preserve">TOTAL 84/60 - investitii </t>
  </si>
  <si>
    <t>Total 84/60 - cheltuieli curente</t>
  </si>
  <si>
    <t>Total general proiecte PNRR 
( cheltuieli curente + cheltuieli de capital)</t>
  </si>
  <si>
    <t>Cap. 51.02"Autorități publice și acțiuni externe"</t>
  </si>
  <si>
    <t>Cap. 61.02 "Ordine publică și siguranță națională"</t>
  </si>
  <si>
    <t>Cap. 65.02" Învățământ"</t>
  </si>
  <si>
    <t>Cap. 66.02 "Sănătate"</t>
  </si>
  <si>
    <t>Cap. 67.02 "Cultură, recreere religie"</t>
  </si>
  <si>
    <t>Cap. 68.02 "Asigurări și asistență socială"</t>
  </si>
  <si>
    <t>Cap. 70.02 "Locuințe, servicii și dezvoltare publică'</t>
  </si>
  <si>
    <t>Anexa nr.7</t>
  </si>
  <si>
    <t>Mobilier Urban</t>
  </si>
  <si>
    <t>DALI – Extindere corp B și C în imobil cu funcțiuni multiple P+E+Er. Str. Stefan cel Mare nr. 5</t>
  </si>
  <si>
    <t>SF Extinderea iluminatului public pe strada Ulmului</t>
  </si>
  <si>
    <t>SF Extinderea iluminatului public pe strada Tiberiu Brediceanu</t>
  </si>
  <si>
    <t>SF Extinderea iluminatului public în cvartalul b-dul Lucian Blaga - Al.Russo - Fântânele - Ambudului</t>
  </si>
  <si>
    <t>Asistenţă tehnică din partea proiectantului pentru Creşterea eficienţei energetice şi a gestionării inteligente a energiei în infrastructura de iluminat public a Municipiului Satu Mare, zona Nord-Est</t>
  </si>
  <si>
    <t>PT 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</si>
  <si>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</si>
  <si>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</si>
  <si>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Schimbarea iluminatului public pe strada Ács Alajos</t>
  </si>
  <si>
    <t>PT Extinderea iluminatului public pe strada Hermann Mihaly</t>
  </si>
  <si>
    <t>PT Extinderea iluminatului public pe strada Ștefan Benea</t>
  </si>
  <si>
    <t>PT Extindere iluminat public pe strada Ferma Sătmărel, nr.36A - 36P</t>
  </si>
  <si>
    <t>PT Schimbarea iluminatului public pe strada Ács Alajos</t>
  </si>
  <si>
    <t>Asistenţă tehnică din partea proiectantului pentru Extinderea iluminatului public pe strada Hermann Mihaly</t>
  </si>
  <si>
    <t>Asistenţă tehnică din partea proiectantului pentru Extinderea iluminatului public pe strada Ștefan Benea</t>
  </si>
  <si>
    <t xml:space="preserve"> Extindere iluminat public pe strada Ferma Sătmărel, nr.36A - 36P</t>
  </si>
  <si>
    <t>Asistenţă tehnică din partea proiectantului pentru  Extindere iluminat public pe strada Ferma Sătmărel, nr.36A - 36P</t>
  </si>
  <si>
    <t>Asistenţă tehnică din partea proiectantului pentru Schimbarea iluminatului public pe strada Ács Alajos</t>
  </si>
  <si>
    <t>PT Renovarea energetică a Liceului cu Program Sportiv</t>
  </si>
  <si>
    <t>Renovarea energetică a Liceului cu Program Sportiv</t>
  </si>
  <si>
    <t>Servicii de dirigenţie de şantier pentru  Renovarea energetică a Liceului cu Program Sportiv</t>
  </si>
  <si>
    <t>Asistenţă tehnică din partea proiectantului pentru Renovarea energetică a Liceului cu Program Sportiv</t>
  </si>
  <si>
    <t>SF DALI pentru blocul de locuințe situat pe str.Rândunelelor nr.6</t>
  </si>
  <si>
    <t>SF DALI pentru blocul de locuințe situat pe str.Prahova, nr.20, bl.C5</t>
  </si>
  <si>
    <t>SF DALI pentru blocul de locuințe situat pe str.Mal Stâng Someș T2</t>
  </si>
  <si>
    <t>SF DALI pentru blocul de locuințe situat pe str.Belșugului, bl.UB14</t>
  </si>
  <si>
    <t>SF DALI pentru blocul de locuințe situat pe b-dul Lucian Blaga CU 46, 48, 50, 52</t>
  </si>
  <si>
    <t>SF DALI pentru blocul de locuințe situat pe str.Ady Endre, nr.34</t>
  </si>
  <si>
    <t>SF DALI pentru blocul de locuințe situat pe str.Lalelei R1-R3</t>
  </si>
  <si>
    <t>SF DALI pentru blocul de locuințe situat pe str.Petru Bran, nr.4</t>
  </si>
  <si>
    <t>SF DALI pentru blocul de locuințe situat pe str.Ganea, bl.CG5</t>
  </si>
  <si>
    <t>SF DALI pentru blocul de locuințe situat pe b-dul Cloșca, nr.1, bl.T17</t>
  </si>
  <si>
    <t>SF DALI pentru blocul de locuințe situat pe strada Careiului, bl.C13</t>
  </si>
  <si>
    <t>SF DALI pentru blocul de locuințe situat pe str.Marsilia, nr.18</t>
  </si>
  <si>
    <t>SF DALI pentru blocul de locuințe situat pe str.Dorna, CD11 - CD13</t>
  </si>
  <si>
    <t>SF DALI pentru blocul de locuințe situat pe str.Dorna CD8</t>
  </si>
  <si>
    <t xml:space="preserve">SF Actualizare Plan urbanistic zonal Centrul Vechi - P-ța Libertății, Municipiul Satu Mare </t>
  </si>
  <si>
    <t>Reabilitarea termică la blocurile de locuințe situate în Piața Soarelui UU4, UU6, UU8,UU10</t>
  </si>
  <si>
    <t>PT Reabilitarea termică la blocurile de locuințe situate în Piața Soarelui UU4, UU6, UU8,UU10</t>
  </si>
  <si>
    <t>Servicii de dirigenţie de şantier pentru Reabilitarea termică la blocurile de locuințe situate în Piața Soarelui UU4, UU6, UU8,UU10</t>
  </si>
  <si>
    <t>Asistenţă tehnică din partea proiectantului pentru Reabilitarea termică la blocurile de locuințe situate în Piața Soarelui UU4, UU6, UU8,UU10</t>
  </si>
  <si>
    <t>SF Modernizare corp C2 al Liceului Tehnologic ”Constantin Brâncuși”</t>
  </si>
  <si>
    <t>SF Reorganizarea circulației în zona strada Gheorghe Doja</t>
  </si>
  <si>
    <t>Transferuri de capital - Cap. 67.02 " Cultura, recreere si religie"</t>
  </si>
  <si>
    <t>Achiziție machetă tactilă de bronz în relief</t>
  </si>
  <si>
    <t xml:space="preserve">Plati efectuate in anii precedenti si recuperate in anul curent in sectiunea de dezvoltare a bugetului local </t>
  </si>
  <si>
    <t>Cap. 74.02 "Protecția Mediului'</t>
  </si>
  <si>
    <t>Alimentarea cu energie electrică a unor stații de încărcare situate pe b-dul Transilvania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</si>
  <si>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</si>
  <si>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</si>
  <si>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</si>
  <si>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PT Extinderea iluminatului public în cvartalul blocului UU 1- UU 13 din Piața Soarelui</t>
  </si>
  <si>
    <t>PT Extinderea iluminatului public pe strada Vasile Scurtu</t>
  </si>
  <si>
    <t>PT Extinderea iluminatului public în jurul Grădiniței nr.9</t>
  </si>
  <si>
    <t>Asistenţă tehnică din partea proiectantului pentru Extinderea iluminatului public în cvartalul blocului UU 1- UU 13 din Piața Soarelui</t>
  </si>
  <si>
    <t>Asistenţă tehnică din partea proiectantului pentru Extinderea iluminatului public pe strada Vasile Scurtu</t>
  </si>
  <si>
    <t>Asistenţă tehnică din partea proiectantului pentru Extinderea iluminatului public în jurul Grădiniței nr.9</t>
  </si>
  <si>
    <t>Modernizare clădire existentă B-dul Muncii nr.44</t>
  </si>
  <si>
    <t>PT Modernizare clădire existentă B-dul Muncii nr.44</t>
  </si>
  <si>
    <t>Asistenţă tehnică din partea proiectantului pentru Modernizare clădire existentă B-dul Muncii nr.44</t>
  </si>
  <si>
    <t xml:space="preserve">PT Implementarea măsurilor de eficienţă energetică la Sala de Scrimă “Alexandru Csipler” </t>
  </si>
  <si>
    <t xml:space="preserve">Implementarea măsurilor de eficienţă energetică la Sala de Scrimă “Alexandru Csipler” 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</si>
  <si>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</si>
  <si>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</si>
  <si>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PT Reabilitare termică a blocului de locuințe din str.Mircea cel Bătrân, nr.23, bl. C26</t>
  </si>
  <si>
    <t>Servicii de dirigenţie de şantier pentru Reabilitare termică a blocului de locuințe din str.Mircea cel Bătrân, nr.23, bl. C26</t>
  </si>
  <si>
    <t>Asistenţă tehnică din partea proiectantului pentru Reabilitare termică a blocului de locuințe din str.Mircea cel Bătrân, nr.23, bl. C26</t>
  </si>
  <si>
    <t>Reabilitare termică a blocului de locuințe din str.Mircea cel Bătrân, nr.23, bl. C26</t>
  </si>
  <si>
    <t>Reabilitare termică a blocului de locuinţe situat pe B-dul I.C. Brătianu, nr.5</t>
  </si>
  <si>
    <t>PT Reabilitare termică a blocului de locuinţe situat pe B-dul I.C. Brătianu, nr.5</t>
  </si>
  <si>
    <t>Servicii de dirigenţie de şantier pentru Reabilitare termică a blocului de locuinţe situat pe B-dul I.C. Brătianu, nr.5</t>
  </si>
  <si>
    <t>Asistenţă tehnică din partea proiectantului pentru Reabilitare termică a blocului de locuinţe situat pe B-dul I.C. Brătianu, nr.5</t>
  </si>
  <si>
    <t>Asistenţă tehnică din partea proiectantului pentru Reabilitare termică la blocurile de locuinţe din str.Păulești, nr.3, bl.6</t>
  </si>
  <si>
    <t>PT Reabilitare termică la blocurile de locuinţe din str.Păulești, nr.3, bl.6</t>
  </si>
  <si>
    <t>Reabilitare termică la blocurile de locuinţe din str.Păulești, nr.3, bl.6</t>
  </si>
  <si>
    <t>Servicii de dirigenţie de şantier pentru Reabilitare termică la blocurile de locuinţe din str.Păulești, nr.3, bl.6</t>
  </si>
  <si>
    <t>SF Centru multifuncțional social Curtuiuș</t>
  </si>
  <si>
    <t>PT Reabilitare termică la blocurile de locuinţe str.Careiului C3 - C5</t>
  </si>
  <si>
    <t>Reabilitare termică la blocurile de locuinţe str.Careiului C3 - C5</t>
  </si>
  <si>
    <t>Servicii de dirigenţie de şantier pentru Reabilitare termică la blocurile de locuinţe str.Careiului C3 - C5</t>
  </si>
  <si>
    <t>Asistenţă tehnică din partea proiectantului pentru Reabilitare termică la blocurile de locuinţe str.Careiului C3 - C5</t>
  </si>
  <si>
    <t>PT Muzeul industrializării forțate și al dezrădăcinării Satu Mare</t>
  </si>
  <si>
    <t>Muzeul industrializării forțate și al dezrădăcinării Satu Mare</t>
  </si>
  <si>
    <t>Dotari de specialitate la proiectul Muzeul industrializării forțate și al dezrădăcinării Satu Mare</t>
  </si>
  <si>
    <t>Asistenţă tehnică din partea proiectantului pentru Muzeul industrializării forțate și al dezrădăcinării Satu Mare</t>
  </si>
  <si>
    <t>PT Reabilitare termică a blocului de locuinţe b-dul Transilvania Bl.2</t>
  </si>
  <si>
    <t>PT Reabilitare termică a blocului de locuinţe situat pe str.Proiectantului S1</t>
  </si>
  <si>
    <t>Reabilitare termică a blocului de locuinţe situat pe str.Proiectantului S1</t>
  </si>
  <si>
    <t>Servicii de dirigenţie de şantier pentru Reabilitare termică a blocului de locuinţe b-dul Transilvania Bl.2</t>
  </si>
  <si>
    <t>Servicii de dirigenţie de şantier pentru Reabilitare termică a blocului de locuinţe situat pe str.Proiectantului S1</t>
  </si>
  <si>
    <t>Asistenţă tehnică din partea proiectantului pentru Reabilitare termică a blocului de locuinţe b-dul Transilvania Bl.2</t>
  </si>
  <si>
    <t>Asistenţă tehnică din partea proiectantului pentru Reabilitare termică a blocului de locuinţe situat pe str.Proiectantului S1</t>
  </si>
  <si>
    <t>PT Reabilitare termică a blocului de locuinţe str.Astronauților A1</t>
  </si>
  <si>
    <t>Reabilitare termică a blocului de locuinţe str.Astronauților A1</t>
  </si>
  <si>
    <t>Servicii de dirigenţie de şantier pentru Reabilitare termică a blocului de locuinţe str.Astronauților A1</t>
  </si>
  <si>
    <t>Asistenţă tehnică din partea proiectantului pentru Reabilitare termică a blocului de locuinţe str.Astronauților A1</t>
  </si>
  <si>
    <t>Extindere rețele de alimentare cu apă și canalizare menajeră în Municipiul Satu Mare, zona Bercu Roșu</t>
  </si>
  <si>
    <t>Servicii de dirigenţie de şantier pentru Extindere rețele de alimentare cu apă și canalizare menajeră în Municipiul Satu Mare, zona Bercu Roșu</t>
  </si>
  <si>
    <t>SF Extinderea iluminatului public pe strada Sighișoara, nr. 35C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</si>
  <si>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</si>
  <si>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</si>
  <si>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</si>
  <si>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PT Creșterea eficienței energetice și a gestionării inteligente a energiei în infrastructura de iluminat public a Municipiului Satu Mare, zona de SUD, jud.Satu Mare</t>
  </si>
  <si>
    <t>Asistenţă tehnică din partea proiectantului pentru Creșterea eficienței energetice și a gestionării inteligente a energiei în infrastructura de iluminat public a Municipiului Satu Mare, zona de SUD, jud.Satu Mare</t>
  </si>
  <si>
    <t>PT Alimentarea cu energie electrică a unor stații de încărcare situate pe b-dul Transilvania</t>
  </si>
  <si>
    <t>Modernizarea infrastructurii educaționale în unitățile de învățământ din municipiul Satu Mare</t>
  </si>
  <si>
    <t>PT Modernizarea și extinderea traseului pietonal și velo Centrul Nou din municipiul Satu Mare - Componenta 2 Pasarela pietonală și velo peste râul Someș în municipiul Satu Mare</t>
  </si>
  <si>
    <t>Servicii de dirigenţie de şantier pentruMuzeul industrializării forțate și al dezrădăcinării Satu Mare</t>
  </si>
  <si>
    <t>SF Elaborarea Planului Urbanistic General al Municipiului Satu Mare</t>
  </si>
  <si>
    <t>DALI- Reabilitare clădire situată pe Bdul Vasile Lucaciu nr.1</t>
  </si>
  <si>
    <t>SF Modernizare străzi zona de Sud</t>
  </si>
  <si>
    <t>PT Reabilitare clădiri în Municipiul Satu Mare, Str. Parcului, nr.1, în vederea înființării unui Centru de zi pentru seniori</t>
  </si>
  <si>
    <t>Sistem supraveghere video Grădinița cu Program Prelungit 14 Mai</t>
  </si>
  <si>
    <t>Sistem instalatie wireless Grădinița cu Program Prelungit 14 Mai</t>
  </si>
  <si>
    <t>PT Reabilitare clădire internat situată pe strada Ceahlăului nr.1</t>
  </si>
  <si>
    <t>Servicii de supervizare pentru Parcare etajată S+P+2 pe strada Mihail Kogălniceanu nr.5</t>
  </si>
  <si>
    <t>Modernizare strada Stupilor</t>
  </si>
  <si>
    <t>PT Modernizare strada Stupilor</t>
  </si>
  <si>
    <t>Asistenţă tehnică din partea proiectantului pentru Modernizare strada Stupilor</t>
  </si>
  <si>
    <t>Servicii de dirigenţie de şantier pentru Modernizare strada Stupilor</t>
  </si>
  <si>
    <t>Servicii de supervizare pentru Parcare etajată S+P+4 pe strada Decebal</t>
  </si>
  <si>
    <t>Credite bugetare 2024</t>
  </si>
  <si>
    <t>Credite angajament pe anul 2024</t>
  </si>
  <si>
    <t>PROGRAM 2028</t>
  </si>
  <si>
    <t>Extindere locuri de joacă cu echipamente de joacă</t>
  </si>
  <si>
    <t>SF Construire Sală de Sport la colegiul Economic Gheorghe Dragoș Satu Mare</t>
  </si>
  <si>
    <t>Asistenţă tehnică din partea proiectantului pentru Extindere iluminat public în cvartalul delimitat de str.Oituz, str. Prahovei și Aleea Milcov</t>
  </si>
  <si>
    <t xml:space="preserve">SF Eficientizarea energetică a Liceului cu Program Sportiv </t>
  </si>
  <si>
    <t>Reabilitare termică a blocului de locuinţe b-dul Transilvania Bl.2</t>
  </si>
  <si>
    <t xml:space="preserve"> Lucrări de intervenție privind implementarea măsurilor de eficiență energetică la Grădinița nr. 11</t>
  </si>
  <si>
    <t xml:space="preserve"> Servicii de dirigenţie de şantier pentru Lucrări de intervenție privind implementarea măsurilor de eficiență energetică la Grădinița nr. 11</t>
  </si>
  <si>
    <t>PT Modernizare Parc Urban Vasile Lucaciu</t>
  </si>
  <si>
    <t>Actualizare D.A.L.I.- Reparații capitale Pod Decebal</t>
  </si>
  <si>
    <t>PT Modernizare străzi în municipiul Satu Mare Lot 2</t>
  </si>
  <si>
    <t>Modernizare străzi în municipiul Satu Mare Lot 2</t>
  </si>
  <si>
    <t>Servicii de dirigenţie de şantier pentru Modernizare străzi în municipiul Satu Mare Lot 2</t>
  </si>
  <si>
    <t>Asistenţă tehnică din partea proiectantului pentru  Modernizare străzi în municipiul Satu Mare Lot 2</t>
  </si>
  <si>
    <t>Bazin de retenție ape pluviale ”SP Fabricii”</t>
  </si>
  <si>
    <t>PT Reconversia și refuncționalizarea terenurilor degradate și neutilizate situate pe malurile Someșului- MAL DREPT</t>
  </si>
  <si>
    <t>PT Reconversia și refuncționalizarea terenurilor degradate și neutilizate situate pe malurile Someșului- MAL STÂNG</t>
  </si>
  <si>
    <t>SF Pasarelă pietonala și velo peste râul Someș, cartierul funcționarilor-Micro16</t>
  </si>
  <si>
    <t>SF Servicii conceptuale</t>
  </si>
  <si>
    <t>Produse promoționale</t>
  </si>
  <si>
    <t xml:space="preserve"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</si>
  <si>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Dotari Creşterea eficienţei energetice şi a gestionării inteligente a energiei în infrastructura de iluminat public a Municipiului Satu Mare, zona Nord-Est</t>
  </si>
  <si>
    <t>Dotări Creșterea eficienței energetice și a gestionării inteligente a energiei în infrastructura de iluminat public a Municipiului Satu Mare, zona de SUD, jud.Satu Mare</t>
  </si>
  <si>
    <t>Asistenţă tehnică din partea proiectantului pentru Lucrări de intervenție privind implementarea măsurilor de eficiență energetică la Grădinița nr. 11</t>
  </si>
  <si>
    <t xml:space="preserve">Reabilitare colector de canalizare </t>
  </si>
  <si>
    <t>Asistenţă tehnică din partea proiectantului pentru Bazin de retenție ape pluviale ”SP Fabricii”</t>
  </si>
  <si>
    <t xml:space="preserve">Asistenţă tehnică din partea proiectantului pentru Reabilitare colector de canalizare </t>
  </si>
  <si>
    <t>Reconversia și refuncționalizarea terenurilor degradate și neutilizate situate pe malurile Someșului</t>
  </si>
  <si>
    <t>SF Modernizare strada Ulmului</t>
  </si>
  <si>
    <t>SF Modernizare strada Vasile Scurtu</t>
  </si>
  <si>
    <t>Centrală termică sediul DAS Satu Mare</t>
  </si>
  <si>
    <t>66/71</t>
  </si>
  <si>
    <t>Aparatură medicală stomatologică - compresor cu carcasa de insonorizare</t>
  </si>
  <si>
    <t>Aparatură medicală stomatologică - Electrocauter</t>
  </si>
  <si>
    <t>Aparatură medicală stomatologică - turbină</t>
  </si>
  <si>
    <t>Aparatură medicală stomatologică - aparat de profilaxie cu bicarbonate de Na</t>
  </si>
  <si>
    <t>Aparatură medicală stomatologică - cameră intraorală și monitor</t>
  </si>
  <si>
    <t>Extindere rețea electrică de distribuție în loc.Satu Mare, cartier Sătmărel, zona Ferma Sătmărel, jud.Satu Mare - restituiri sume cetățeni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</si>
  <si>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</si>
  <si>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</si>
  <si>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</si>
  <si>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>SF Construire Bază Sportivă pe strada Vasile Lupu</t>
  </si>
  <si>
    <t>SF Extindere unitate de învățământ corp P+2 (parțial)” Școala Gimnazială „Grigore Moisil”</t>
  </si>
  <si>
    <t xml:space="preserve">Servicii de expertizare tehnică la rezistență pentru Casa Meșteșugarilor </t>
  </si>
  <si>
    <t>Sistem de iluminat special pentru expoziții</t>
  </si>
  <si>
    <t>Panou luminos</t>
  </si>
  <si>
    <t>Asistență tehnică din partea proiectantului pentru Pod peste râul Someș - Amplasament str. Ștrandului</t>
  </si>
  <si>
    <t>PT Amenajare pistă de biciclete pe strada Botizului - Pod Golescu</t>
  </si>
  <si>
    <t>Reabilitarea clădirii Hotel Sport, situată pe strada Mileniului, nr.25</t>
  </si>
  <si>
    <t>PT Reabilitarea clădirii Hotel Sport, situată pe strada Mileniului, nr.25</t>
  </si>
  <si>
    <t>Asistenţă tehnică din partea proiectantului pentru Reabilitarea clădirii Hotel Sport, situată pe strada Mileniului, nr.25</t>
  </si>
  <si>
    <t>Servicii de dirigenţie de şantier pentru Reabilitarea clădirii Hotel Sport, situată pe strada Mileniului, nr.25</t>
  </si>
  <si>
    <t>PT Extindere unitate de învățământ corp P+2 (parțial) Școala Gimnazială Grigore Moisil</t>
  </si>
  <si>
    <t xml:space="preserve"> Extindere unitate de învățământ corp P+2 (parțial) Școala Gimnazială Grigore Moisil</t>
  </si>
  <si>
    <t>Servicii de dirigenţie de şantier pentru Extindere unitate de învățământ corp P+2 (parțial) Școala Gimnazială Grigore Moisil</t>
  </si>
  <si>
    <t>Asistenţă tehnică din partea proiectantului pentru Extindere unitate de învățământ corp P+2 (parțial) Școala Gimnazială Grigore Moisil</t>
  </si>
  <si>
    <t>Construire Pasaj Subteran Calea Traian - strada Cimitirului</t>
  </si>
  <si>
    <t>PT Luc. de intervenție privind implementarea măsurilor de eficiență energetică la Grădinița nr. 11</t>
  </si>
  <si>
    <t>PT Modernizarea și extinderea traseului pietonal și velo Centrul Vechi din municipiul Satu Mare</t>
  </si>
  <si>
    <t xml:space="preserve">                         PRIMAR,                              DIRECTOR EXECUTIV,                               ŞEF SERVICIU,                           ŞEF SERVICIU,</t>
  </si>
  <si>
    <t>Lista creditelor de angajament și Programul multianual de investiții pe anii  2025, 2026 și 2027, 2028 aferentă obiectivelor de investiţii aprobate în Secţiunea de dezvoltare a bugetului local finanţate din surse proprii şi din fonduri externe nearambursabile 2024</t>
  </si>
  <si>
    <t>TOTAL CHELTUIELI CAPITAL 2024</t>
  </si>
  <si>
    <t>TOTAL 74/58</t>
  </si>
  <si>
    <t>Total 74/58 - cheltuieli curente</t>
  </si>
  <si>
    <t>Proiecte cu finanțare din sumele reprezentând asistența 
financiară nerambursabilă aferentă PNRR pe anul 2024</t>
  </si>
  <si>
    <t>Alte transferuri  - Cap.61.02   Ordine publică și siguranță națională</t>
  </si>
  <si>
    <t>Cap.74.02 "Protecía mediului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</si>
</sst>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ddd\,\ d\ mmmm\ yyyy"/>
    <numFmt numFmtId="171" formatCode="0.0"/>
    <numFmt numFmtId="172" formatCode="#,##0\ _l_e_i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B9D"/>
        <bgColor indexed="64"/>
      </patternFill>
    </fill>
    <fill>
      <patternFill patternType="solid">
        <fgColor rgb="FFDE5C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" fontId="8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wrapText="1"/>
    </xf>
    <xf numFmtId="3" fontId="6" fillId="34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3" fontId="2" fillId="14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49" fontId="4" fillId="14" borderId="10" xfId="0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/>
    </xf>
    <xf numFmtId="3" fontId="4" fillId="19" borderId="10" xfId="0" applyNumberFormat="1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3" fontId="5" fillId="19" borderId="10" xfId="0" applyNumberFormat="1" applyFont="1" applyFill="1" applyBorder="1" applyAlignment="1">
      <alignment horizontal="center" vertical="center" wrapText="1"/>
    </xf>
    <xf numFmtId="3" fontId="5" fillId="9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3" fontId="13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 horizontal="right" wrapText="1"/>
    </xf>
    <xf numFmtId="0" fontId="13" fillId="33" borderId="12" xfId="0" applyFont="1" applyFill="1" applyBorder="1" applyAlignment="1">
      <alignment/>
    </xf>
    <xf numFmtId="3" fontId="13" fillId="33" borderId="10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wrapText="1"/>
    </xf>
    <xf numFmtId="3" fontId="12" fillId="19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vertical="center"/>
    </xf>
    <xf numFmtId="3" fontId="5" fillId="14" borderId="10" xfId="0" applyNumberFormat="1" applyFont="1" applyFill="1" applyBorder="1" applyAlignment="1">
      <alignment horizontal="right"/>
    </xf>
    <xf numFmtId="3" fontId="5" fillId="19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 horizontal="left" wrapText="1"/>
    </xf>
    <xf numFmtId="3" fontId="12" fillId="33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wrapText="1"/>
    </xf>
    <xf numFmtId="3" fontId="12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3" fontId="12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top" wrapText="1"/>
    </xf>
    <xf numFmtId="3" fontId="7" fillId="10" borderId="10" xfId="0" applyNumberFormat="1" applyFont="1" applyFill="1" applyBorder="1" applyAlignment="1">
      <alignment horizontal="center" vertical="center"/>
    </xf>
    <xf numFmtId="3" fontId="3" fillId="12" borderId="10" xfId="0" applyNumberFormat="1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 wrapText="1"/>
    </xf>
    <xf numFmtId="3" fontId="4" fillId="5" borderId="10" xfId="0" applyNumberFormat="1" applyFont="1" applyFill="1" applyBorder="1" applyAlignment="1">
      <alignment horizontal="center" vertical="center" wrapText="1"/>
    </xf>
    <xf numFmtId="3" fontId="7" fillId="18" borderId="10" xfId="0" applyNumberFormat="1" applyFont="1" applyFill="1" applyBorder="1" applyAlignment="1">
      <alignment horizontal="center" wrapText="1"/>
    </xf>
    <xf numFmtId="3" fontId="6" fillId="5" borderId="10" xfId="0" applyNumberFormat="1" applyFont="1" applyFill="1" applyBorder="1" applyAlignment="1">
      <alignment horizontal="center" vertical="center" wrapText="1"/>
    </xf>
    <xf numFmtId="3" fontId="5" fillId="18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/>
    </xf>
    <xf numFmtId="3" fontId="5" fillId="19" borderId="10" xfId="0" applyNumberFormat="1" applyFont="1" applyFill="1" applyBorder="1" applyAlignment="1">
      <alignment horizontal="right"/>
    </xf>
    <xf numFmtId="3" fontId="5" fillId="19" borderId="10" xfId="0" applyNumberFormat="1" applyFont="1" applyFill="1" applyBorder="1" applyAlignment="1">
      <alignment horizontal="right" wrapText="1"/>
    </xf>
    <xf numFmtId="3" fontId="5" fillId="15" borderId="10" xfId="0" applyNumberFormat="1" applyFont="1" applyFill="1" applyBorder="1" applyAlignment="1">
      <alignment horizontal="right" wrapText="1"/>
    </xf>
    <xf numFmtId="3" fontId="5" fillId="18" borderId="10" xfId="0" applyNumberFormat="1" applyFont="1" applyFill="1" applyBorder="1" applyAlignment="1">
      <alignment horizontal="right" wrapText="1"/>
    </xf>
    <xf numFmtId="3" fontId="12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19" borderId="10" xfId="0" applyNumberFormat="1" applyFont="1" applyFill="1" applyBorder="1" applyAlignment="1">
      <alignment horizontal="center" vertical="center" wrapText="1"/>
    </xf>
    <xf numFmtId="3" fontId="5" fillId="9" borderId="10" xfId="0" applyNumberFormat="1" applyFont="1" applyFill="1" applyBorder="1" applyAlignment="1">
      <alignment horizontal="center" vertical="center" wrapText="1"/>
    </xf>
    <xf numFmtId="3" fontId="5" fillId="18" borderId="10" xfId="0" applyNumberFormat="1" applyFont="1" applyFill="1" applyBorder="1" applyAlignment="1">
      <alignment horizontal="center" vertical="center" wrapText="1"/>
    </xf>
    <xf numFmtId="3" fontId="5" fillId="19" borderId="10" xfId="0" applyNumberFormat="1" applyFont="1" applyFill="1" applyBorder="1" applyAlignment="1">
      <alignment horizontal="right" vertical="center" wrapText="1"/>
    </xf>
    <xf numFmtId="3" fontId="5" fillId="9" borderId="10" xfId="0" applyNumberFormat="1" applyFont="1" applyFill="1" applyBorder="1" applyAlignment="1">
      <alignment horizontal="right" vertical="center" wrapText="1"/>
    </xf>
    <xf numFmtId="3" fontId="5" fillId="18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3" fontId="6" fillId="7" borderId="10" xfId="0" applyNumberFormat="1" applyFont="1" applyFill="1" applyBorder="1" applyAlignment="1">
      <alignment wrapText="1"/>
    </xf>
    <xf numFmtId="3" fontId="6" fillId="11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wrapText="1"/>
    </xf>
    <xf numFmtId="172" fontId="13" fillId="33" borderId="10" xfId="0" applyNumberFormat="1" applyFont="1" applyFill="1" applyBorder="1" applyAlignment="1">
      <alignment horizontal="right"/>
    </xf>
    <xf numFmtId="172" fontId="13" fillId="33" borderId="10" xfId="0" applyNumberFormat="1" applyFont="1" applyFill="1" applyBorder="1" applyAlignment="1">
      <alignment horizontal="right" wrapText="1"/>
    </xf>
    <xf numFmtId="172" fontId="12" fillId="33" borderId="10" xfId="0" applyNumberFormat="1" applyFont="1" applyFill="1" applyBorder="1" applyAlignment="1">
      <alignment horizontal="right" wrapText="1"/>
    </xf>
    <xf numFmtId="172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6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 wrapText="1"/>
    </xf>
    <xf numFmtId="3" fontId="0" fillId="37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3" fontId="0" fillId="33" borderId="10" xfId="0" applyNumberFormat="1" applyFont="1" applyFill="1" applyBorder="1" applyAlignment="1">
      <alignment horizontal="right"/>
    </xf>
    <xf numFmtId="3" fontId="0" fillId="37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3" fontId="5" fillId="19" borderId="13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/>
    </xf>
    <xf numFmtId="3" fontId="5" fillId="19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19" borderId="13" xfId="0" applyFont="1" applyFill="1" applyBorder="1" applyAlignment="1">
      <alignment horizontal="center" wrapText="1"/>
    </xf>
    <xf numFmtId="0" fontId="12" fillId="19" borderId="10" xfId="0" applyFont="1" applyFill="1" applyBorder="1" applyAlignment="1">
      <alignment horizontal="center" wrapText="1"/>
    </xf>
    <xf numFmtId="0" fontId="12" fillId="39" borderId="10" xfId="0" applyFont="1" applyFill="1" applyBorder="1" applyAlignment="1">
      <alignment horizont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wrapText="1"/>
    </xf>
    <xf numFmtId="0" fontId="12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wrapText="1"/>
    </xf>
    <xf numFmtId="0" fontId="6" fillId="11" borderId="18" xfId="0" applyFont="1" applyFill="1" applyBorder="1" applyAlignment="1">
      <alignment horizontal="center" wrapText="1"/>
    </xf>
    <xf numFmtId="0" fontId="6" fillId="11" borderId="14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/>
    </xf>
    <xf numFmtId="0" fontId="6" fillId="7" borderId="10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I431"/>
  <sheetViews>
    <sheetView tabSelected="1" zoomScalePageLayoutView="0" workbookViewId="0" topLeftCell="A1">
      <selection activeCell="E407" sqref="E407"/>
    </sheetView>
  </sheetViews>
  <sheetFormatPr defaultColWidth="12.57421875" defaultRowHeight="12.75"/>
  <cols>
    <col min="1" max="1" width="92.28125" style="2" customWidth="1"/>
    <col min="2" max="2" width="6.57421875" style="99" customWidth="1"/>
    <col min="3" max="3" width="6.8515625" style="99" customWidth="1"/>
    <col min="4" max="4" width="15.140625" style="2" customWidth="1"/>
    <col min="5" max="5" width="14.57421875" style="2" customWidth="1"/>
    <col min="6" max="6" width="13.8515625" style="2" customWidth="1"/>
    <col min="7" max="7" width="15.421875" style="2" bestFit="1" customWidth="1"/>
    <col min="8" max="8" width="15.8515625" style="2" customWidth="1"/>
    <col min="9" max="9" width="15.00390625" style="2" customWidth="1"/>
    <col min="10" max="10" width="15.421875" style="17" customWidth="1"/>
    <col min="11" max="165" width="12.57421875" style="15" customWidth="1"/>
    <col min="166" max="16384" width="12.57421875" style="2" customWidth="1"/>
  </cols>
  <sheetData>
    <row r="1" spans="1:10" ht="14.25" thickBot="1">
      <c r="A1" s="1" t="s">
        <v>0</v>
      </c>
      <c r="I1" s="143" t="s">
        <v>239</v>
      </c>
      <c r="J1" s="144"/>
    </row>
    <row r="2" spans="1:10" ht="13.5">
      <c r="A2" s="1"/>
      <c r="I2" s="96"/>
      <c r="J2" s="96"/>
    </row>
    <row r="3" spans="1:10" ht="34.5" customHeight="1">
      <c r="A3" s="145" t="s">
        <v>424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2.7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1" ht="12.75">
      <c r="A5" s="19"/>
      <c r="B5" s="100"/>
      <c r="C5" s="100"/>
      <c r="D5" s="19"/>
      <c r="E5" s="19"/>
      <c r="F5" s="19"/>
      <c r="G5" s="19"/>
      <c r="H5" s="19"/>
      <c r="I5" s="146"/>
      <c r="J5" s="146"/>
      <c r="K5" s="20"/>
    </row>
    <row r="6" spans="1:11" ht="44.25" customHeight="1">
      <c r="A6" s="45" t="s">
        <v>1</v>
      </c>
      <c r="B6" s="46" t="s">
        <v>2</v>
      </c>
      <c r="C6" s="47" t="s">
        <v>3</v>
      </c>
      <c r="D6" s="47" t="s">
        <v>362</v>
      </c>
      <c r="E6" s="47" t="s">
        <v>363</v>
      </c>
      <c r="F6" s="47" t="s">
        <v>4</v>
      </c>
      <c r="G6" s="47" t="s">
        <v>120</v>
      </c>
      <c r="H6" s="47" t="s">
        <v>192</v>
      </c>
      <c r="I6" s="47" t="s">
        <v>193</v>
      </c>
      <c r="J6" s="47" t="s">
        <v>364</v>
      </c>
      <c r="K6" s="20"/>
    </row>
    <row r="7" spans="1:11" ht="13.5" customHeight="1" hidden="1">
      <c r="A7" s="97">
        <v>1</v>
      </c>
      <c r="B7" s="98">
        <v>2</v>
      </c>
      <c r="C7" s="98">
        <v>3</v>
      </c>
      <c r="D7" s="97">
        <v>4</v>
      </c>
      <c r="E7" s="97">
        <v>5</v>
      </c>
      <c r="F7" s="97">
        <v>6</v>
      </c>
      <c r="G7" s="98">
        <v>7</v>
      </c>
      <c r="H7" s="98">
        <v>8</v>
      </c>
      <c r="I7" s="98">
        <v>9</v>
      </c>
      <c r="J7" s="98">
        <v>10</v>
      </c>
      <c r="K7" s="20"/>
    </row>
    <row r="8" spans="1:11" ht="19.5" customHeight="1" hidden="1">
      <c r="A8" s="147" t="s">
        <v>210</v>
      </c>
      <c r="B8" s="147"/>
      <c r="C8" s="147"/>
      <c r="D8" s="147"/>
      <c r="E8" s="147"/>
      <c r="F8" s="147"/>
      <c r="G8" s="147"/>
      <c r="H8" s="147"/>
      <c r="I8" s="147"/>
      <c r="J8" s="147"/>
      <c r="K8" s="20"/>
    </row>
    <row r="9" spans="1:11" ht="14.25" hidden="1">
      <c r="A9" s="49"/>
      <c r="B9" s="21" t="s">
        <v>5</v>
      </c>
      <c r="C9" s="22" t="s">
        <v>6</v>
      </c>
      <c r="D9" s="18"/>
      <c r="E9" s="18">
        <f>D9</f>
        <v>0</v>
      </c>
      <c r="F9" s="50">
        <f>D9+G9+H9+I9+J9</f>
        <v>0</v>
      </c>
      <c r="G9" s="18">
        <v>0</v>
      </c>
      <c r="H9" s="18">
        <v>0</v>
      </c>
      <c r="I9" s="18">
        <v>0</v>
      </c>
      <c r="J9" s="18">
        <v>0</v>
      </c>
      <c r="K9" s="20"/>
    </row>
    <row r="10" spans="1:11" ht="14.25" hidden="1">
      <c r="A10" s="148" t="s">
        <v>7</v>
      </c>
      <c r="B10" s="148"/>
      <c r="C10" s="148"/>
      <c r="D10" s="51">
        <f>SUM(D9:D9)</f>
        <v>0</v>
      </c>
      <c r="E10" s="51">
        <f>SUM(E9:E9)</f>
        <v>0</v>
      </c>
      <c r="F10" s="51">
        <f>SUM(F9:F9)</f>
        <v>0</v>
      </c>
      <c r="G10" s="51"/>
      <c r="H10" s="51">
        <v>0</v>
      </c>
      <c r="I10" s="51">
        <v>0</v>
      </c>
      <c r="J10" s="51">
        <v>0</v>
      </c>
      <c r="K10" s="20"/>
    </row>
    <row r="11" spans="1:11" ht="19.5" customHeight="1" hidden="1">
      <c r="A11" s="149" t="s">
        <v>8</v>
      </c>
      <c r="B11" s="149"/>
      <c r="C11" s="149"/>
      <c r="D11" s="149"/>
      <c r="E11" s="149"/>
      <c r="F11" s="149"/>
      <c r="G11" s="149"/>
      <c r="H11" s="149"/>
      <c r="I11" s="149"/>
      <c r="J11" s="149"/>
      <c r="K11" s="20"/>
    </row>
    <row r="12" spans="1:11" ht="19.5" customHeight="1" hidden="1">
      <c r="A12" s="131"/>
      <c r="B12" s="107"/>
      <c r="C12" s="48"/>
      <c r="D12" s="23"/>
      <c r="E12" s="117"/>
      <c r="F12" s="118"/>
      <c r="G12" s="138"/>
      <c r="H12" s="139"/>
      <c r="I12" s="139"/>
      <c r="J12" s="139"/>
      <c r="K12" s="20"/>
    </row>
    <row r="13" spans="1:11" ht="19.5" customHeight="1" hidden="1">
      <c r="A13" s="131"/>
      <c r="B13" s="107"/>
      <c r="C13" s="48"/>
      <c r="D13" s="117"/>
      <c r="E13" s="117"/>
      <c r="F13" s="118"/>
      <c r="G13" s="138"/>
      <c r="H13" s="139"/>
      <c r="I13" s="139"/>
      <c r="J13" s="139"/>
      <c r="K13" s="20"/>
    </row>
    <row r="14" spans="1:11" ht="19.5" customHeight="1" hidden="1">
      <c r="A14" s="140"/>
      <c r="B14" s="107"/>
      <c r="C14" s="48"/>
      <c r="D14" s="117"/>
      <c r="E14" s="117"/>
      <c r="F14" s="118"/>
      <c r="G14" s="138"/>
      <c r="H14" s="139"/>
      <c r="I14" s="139"/>
      <c r="J14" s="139"/>
      <c r="K14" s="20"/>
    </row>
    <row r="15" spans="1:11" ht="19.5" customHeight="1" hidden="1">
      <c r="A15" s="131"/>
      <c r="B15" s="107"/>
      <c r="C15" s="48"/>
      <c r="D15" s="117"/>
      <c r="E15" s="117"/>
      <c r="F15" s="118"/>
      <c r="G15" s="138"/>
      <c r="H15" s="139"/>
      <c r="I15" s="139"/>
      <c r="J15" s="139"/>
      <c r="K15" s="20"/>
    </row>
    <row r="16" spans="1:11" ht="19.5" customHeight="1" hidden="1">
      <c r="A16" s="131"/>
      <c r="B16" s="107"/>
      <c r="C16" s="48"/>
      <c r="D16" s="117"/>
      <c r="E16" s="117"/>
      <c r="F16" s="118"/>
      <c r="G16" s="138"/>
      <c r="H16" s="139"/>
      <c r="I16" s="139"/>
      <c r="J16" s="139"/>
      <c r="K16" s="20"/>
    </row>
    <row r="17" spans="1:11" ht="19.5" customHeight="1" hidden="1">
      <c r="A17" s="131"/>
      <c r="B17" s="107"/>
      <c r="C17" s="48"/>
      <c r="D17" s="117"/>
      <c r="E17" s="117"/>
      <c r="F17" s="118"/>
      <c r="G17" s="138"/>
      <c r="H17" s="139"/>
      <c r="I17" s="139"/>
      <c r="J17" s="139"/>
      <c r="K17" s="20"/>
    </row>
    <row r="18" spans="1:11" ht="19.5" customHeight="1" hidden="1">
      <c r="A18" s="131"/>
      <c r="B18" s="107"/>
      <c r="C18" s="48"/>
      <c r="D18" s="117"/>
      <c r="E18" s="117"/>
      <c r="F18" s="118"/>
      <c r="G18" s="138"/>
      <c r="H18" s="139"/>
      <c r="I18" s="139"/>
      <c r="J18" s="139"/>
      <c r="K18" s="20"/>
    </row>
    <row r="19" spans="1:11" ht="19.5" customHeight="1" hidden="1">
      <c r="A19" s="131"/>
      <c r="B19" s="107"/>
      <c r="C19" s="48"/>
      <c r="D19" s="117"/>
      <c r="E19" s="117"/>
      <c r="F19" s="118"/>
      <c r="G19" s="138"/>
      <c r="H19" s="139"/>
      <c r="I19" s="139"/>
      <c r="J19" s="139"/>
      <c r="K19" s="20"/>
    </row>
    <row r="20" spans="1:11" ht="14.25">
      <c r="A20" s="150" t="s">
        <v>9</v>
      </c>
      <c r="B20" s="150"/>
      <c r="C20" s="150"/>
      <c r="D20" s="137">
        <f>SUM(D12:D19)</f>
        <v>0</v>
      </c>
      <c r="E20" s="137">
        <f>SUM(E12:E19)</f>
        <v>0</v>
      </c>
      <c r="F20" s="137">
        <f>SUM(F12:F19)</f>
        <v>0</v>
      </c>
      <c r="G20" s="51">
        <v>0</v>
      </c>
      <c r="H20" s="51">
        <v>0</v>
      </c>
      <c r="I20" s="51">
        <v>0</v>
      </c>
      <c r="J20" s="51">
        <v>0</v>
      </c>
      <c r="K20" s="20"/>
    </row>
    <row r="21" spans="1:11" ht="19.5" customHeight="1">
      <c r="A21" s="149" t="s">
        <v>211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20"/>
    </row>
    <row r="22" spans="1:165" s="36" customFormat="1" ht="15.75">
      <c r="A22" s="52" t="s">
        <v>282</v>
      </c>
      <c r="B22" s="101" t="s">
        <v>5</v>
      </c>
      <c r="C22" s="102" t="s">
        <v>11</v>
      </c>
      <c r="D22" s="37">
        <v>166600</v>
      </c>
      <c r="E22" s="38">
        <f aca="true" t="shared" si="0" ref="E22:E45">D22</f>
        <v>166600</v>
      </c>
      <c r="F22" s="53">
        <f aca="true" t="shared" si="1" ref="F22:F45">D22+G22+H22+I22+J22</f>
        <v>166600</v>
      </c>
      <c r="G22" s="37">
        <v>0</v>
      </c>
      <c r="H22" s="37">
        <v>0</v>
      </c>
      <c r="I22" s="37">
        <v>0</v>
      </c>
      <c r="J22" s="37">
        <v>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</row>
    <row r="23" spans="1:165" s="36" customFormat="1" ht="31.5">
      <c r="A23" s="52" t="s">
        <v>137</v>
      </c>
      <c r="B23" s="101" t="s">
        <v>5</v>
      </c>
      <c r="C23" s="102" t="s">
        <v>11</v>
      </c>
      <c r="D23" s="37">
        <v>0</v>
      </c>
      <c r="E23" s="38">
        <f t="shared" si="0"/>
        <v>0</v>
      </c>
      <c r="F23" s="53">
        <f t="shared" si="1"/>
        <v>45000</v>
      </c>
      <c r="G23" s="37">
        <v>45000</v>
      </c>
      <c r="H23" s="37">
        <v>0</v>
      </c>
      <c r="I23" s="37">
        <v>0</v>
      </c>
      <c r="J23" s="37">
        <v>0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</row>
    <row r="24" spans="1:165" s="36" customFormat="1" ht="31.5">
      <c r="A24" s="52" t="s">
        <v>138</v>
      </c>
      <c r="B24" s="101" t="s">
        <v>5</v>
      </c>
      <c r="C24" s="102" t="s">
        <v>11</v>
      </c>
      <c r="D24" s="37">
        <v>0</v>
      </c>
      <c r="E24" s="38">
        <f t="shared" si="0"/>
        <v>0</v>
      </c>
      <c r="F24" s="53">
        <f t="shared" si="1"/>
        <v>55000</v>
      </c>
      <c r="G24" s="37">
        <v>55000</v>
      </c>
      <c r="H24" s="37">
        <v>0</v>
      </c>
      <c r="I24" s="37">
        <v>0</v>
      </c>
      <c r="J24" s="37">
        <v>0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</row>
    <row r="25" spans="1:165" s="36" customFormat="1" ht="31.5">
      <c r="A25" s="52" t="s">
        <v>139</v>
      </c>
      <c r="B25" s="101" t="s">
        <v>5</v>
      </c>
      <c r="C25" s="102" t="s">
        <v>11</v>
      </c>
      <c r="D25" s="37">
        <v>4000000</v>
      </c>
      <c r="E25" s="38">
        <f t="shared" si="0"/>
        <v>4000000</v>
      </c>
      <c r="F25" s="53">
        <f t="shared" si="1"/>
        <v>8410000</v>
      </c>
      <c r="G25" s="37">
        <v>4410000</v>
      </c>
      <c r="H25" s="37">
        <v>0</v>
      </c>
      <c r="I25" s="37">
        <v>0</v>
      </c>
      <c r="J25" s="37">
        <v>0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</row>
    <row r="26" spans="1:165" s="36" customFormat="1" ht="15.75">
      <c r="A26" s="54" t="s">
        <v>406</v>
      </c>
      <c r="B26" s="101" t="s">
        <v>5</v>
      </c>
      <c r="C26" s="102" t="s">
        <v>11</v>
      </c>
      <c r="D26" s="37">
        <v>80000</v>
      </c>
      <c r="E26" s="38">
        <f t="shared" si="0"/>
        <v>80000</v>
      </c>
      <c r="F26" s="53">
        <f t="shared" si="1"/>
        <v>80000</v>
      </c>
      <c r="G26" s="37">
        <v>0</v>
      </c>
      <c r="H26" s="37">
        <v>0</v>
      </c>
      <c r="I26" s="37">
        <v>0</v>
      </c>
      <c r="J26" s="37">
        <v>0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</row>
    <row r="27" spans="1:165" s="36" customFormat="1" ht="15.75">
      <c r="A27" s="52" t="s">
        <v>416</v>
      </c>
      <c r="B27" s="101" t="s">
        <v>5</v>
      </c>
      <c r="C27" s="102" t="s">
        <v>11</v>
      </c>
      <c r="D27" s="38">
        <v>57800</v>
      </c>
      <c r="E27" s="38">
        <f t="shared" si="0"/>
        <v>57800</v>
      </c>
      <c r="F27" s="53">
        <f t="shared" si="1"/>
        <v>62000</v>
      </c>
      <c r="G27" s="37">
        <v>4200</v>
      </c>
      <c r="H27" s="37">
        <v>0</v>
      </c>
      <c r="I27" s="37">
        <v>0</v>
      </c>
      <c r="J27" s="37">
        <v>0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</row>
    <row r="28" spans="1:165" s="36" customFormat="1" ht="15.75">
      <c r="A28" s="52" t="s">
        <v>417</v>
      </c>
      <c r="B28" s="101" t="s">
        <v>5</v>
      </c>
      <c r="C28" s="102" t="s">
        <v>11</v>
      </c>
      <c r="D28" s="38">
        <v>0</v>
      </c>
      <c r="E28" s="38">
        <f>D28</f>
        <v>0</v>
      </c>
      <c r="F28" s="53">
        <f>D28+G28+H28+I28+J28</f>
        <v>4700000</v>
      </c>
      <c r="G28" s="37">
        <v>4700000</v>
      </c>
      <c r="H28" s="37">
        <v>0</v>
      </c>
      <c r="I28" s="37">
        <v>0</v>
      </c>
      <c r="J28" s="37">
        <v>0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</row>
    <row r="29" spans="1:165" s="36" customFormat="1" ht="31.5">
      <c r="A29" s="52" t="s">
        <v>419</v>
      </c>
      <c r="B29" s="101" t="s">
        <v>5</v>
      </c>
      <c r="C29" s="102" t="s">
        <v>11</v>
      </c>
      <c r="D29" s="38">
        <v>0</v>
      </c>
      <c r="E29" s="38">
        <f>D29</f>
        <v>0</v>
      </c>
      <c r="F29" s="53">
        <f>D29+G29+H29+I29+J29</f>
        <v>30000</v>
      </c>
      <c r="G29" s="37">
        <v>30000</v>
      </c>
      <c r="H29" s="37">
        <v>0</v>
      </c>
      <c r="I29" s="37">
        <v>0</v>
      </c>
      <c r="J29" s="37">
        <v>0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</row>
    <row r="30" spans="1:165" s="36" customFormat="1" ht="31.5">
      <c r="A30" s="52" t="s">
        <v>418</v>
      </c>
      <c r="B30" s="101" t="s">
        <v>5</v>
      </c>
      <c r="C30" s="102" t="s">
        <v>11</v>
      </c>
      <c r="D30" s="38">
        <v>0</v>
      </c>
      <c r="E30" s="38">
        <f>D30</f>
        <v>0</v>
      </c>
      <c r="F30" s="53">
        <f>D30+G30+H30+I30+J30</f>
        <v>27000</v>
      </c>
      <c r="G30" s="37">
        <v>27000</v>
      </c>
      <c r="H30" s="37">
        <v>0</v>
      </c>
      <c r="I30" s="37">
        <v>0</v>
      </c>
      <c r="J30" s="37">
        <v>0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</row>
    <row r="31" spans="1:165" s="36" customFormat="1" ht="15.75">
      <c r="A31" s="52" t="s">
        <v>355</v>
      </c>
      <c r="B31" s="101" t="s">
        <v>5</v>
      </c>
      <c r="C31" s="102" t="s">
        <v>11</v>
      </c>
      <c r="D31" s="38">
        <v>0</v>
      </c>
      <c r="E31" s="38">
        <f t="shared" si="0"/>
        <v>0</v>
      </c>
      <c r="F31" s="53">
        <f>D31+G31+H31+I31+J31</f>
        <v>139000</v>
      </c>
      <c r="G31" s="37">
        <v>139000</v>
      </c>
      <c r="H31" s="37">
        <v>0</v>
      </c>
      <c r="I31" s="37">
        <v>0</v>
      </c>
      <c r="J31" s="37">
        <v>0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</row>
    <row r="32" spans="1:165" s="36" customFormat="1" ht="15.75">
      <c r="A32" s="52" t="s">
        <v>80</v>
      </c>
      <c r="B32" s="101" t="s">
        <v>5</v>
      </c>
      <c r="C32" s="102" t="s">
        <v>11</v>
      </c>
      <c r="D32" s="38">
        <v>536000</v>
      </c>
      <c r="E32" s="38">
        <f t="shared" si="0"/>
        <v>536000</v>
      </c>
      <c r="F32" s="53">
        <f>D32+G32+H32+I32+J32</f>
        <v>536000</v>
      </c>
      <c r="G32" s="37">
        <v>0</v>
      </c>
      <c r="H32" s="37">
        <v>0</v>
      </c>
      <c r="I32" s="37">
        <v>0</v>
      </c>
      <c r="J32" s="37">
        <v>0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</row>
    <row r="33" spans="1:165" s="36" customFormat="1" ht="15.75">
      <c r="A33" s="52" t="s">
        <v>159</v>
      </c>
      <c r="B33" s="103" t="s">
        <v>5</v>
      </c>
      <c r="C33" s="102" t="s">
        <v>11</v>
      </c>
      <c r="D33" s="38">
        <v>150000</v>
      </c>
      <c r="E33" s="38">
        <f t="shared" si="0"/>
        <v>150000</v>
      </c>
      <c r="F33" s="53">
        <f t="shared" si="1"/>
        <v>150000</v>
      </c>
      <c r="G33" s="37">
        <v>0</v>
      </c>
      <c r="H33" s="37">
        <v>0</v>
      </c>
      <c r="I33" s="37">
        <v>0</v>
      </c>
      <c r="J33" s="37">
        <v>0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</row>
    <row r="34" spans="1:165" s="36" customFormat="1" ht="15.75">
      <c r="A34" s="108" t="s">
        <v>154</v>
      </c>
      <c r="B34" s="101" t="s">
        <v>5</v>
      </c>
      <c r="C34" s="102" t="s">
        <v>11</v>
      </c>
      <c r="D34" s="38">
        <v>145000</v>
      </c>
      <c r="E34" s="38">
        <f t="shared" si="0"/>
        <v>145000</v>
      </c>
      <c r="F34" s="53">
        <f t="shared" si="1"/>
        <v>145000</v>
      </c>
      <c r="G34" s="37">
        <v>0</v>
      </c>
      <c r="H34" s="37">
        <v>0</v>
      </c>
      <c r="I34" s="37">
        <v>0</v>
      </c>
      <c r="J34" s="37">
        <v>0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</row>
    <row r="35" spans="1:165" s="36" customFormat="1" ht="15.75">
      <c r="A35" s="108" t="s">
        <v>241</v>
      </c>
      <c r="B35" s="101" t="s">
        <v>5</v>
      </c>
      <c r="C35" s="102" t="s">
        <v>11</v>
      </c>
      <c r="D35" s="38">
        <v>153000</v>
      </c>
      <c r="E35" s="38">
        <f t="shared" si="0"/>
        <v>153000</v>
      </c>
      <c r="F35" s="53">
        <f t="shared" si="1"/>
        <v>153000</v>
      </c>
      <c r="G35" s="37">
        <v>0</v>
      </c>
      <c r="H35" s="37">
        <v>0</v>
      </c>
      <c r="I35" s="37">
        <v>0</v>
      </c>
      <c r="J35" s="37">
        <v>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</row>
    <row r="36" spans="1:165" s="36" customFormat="1" ht="15.75">
      <c r="A36" s="59" t="s">
        <v>341</v>
      </c>
      <c r="B36" s="101" t="s">
        <v>5</v>
      </c>
      <c r="C36" s="102" t="s">
        <v>11</v>
      </c>
      <c r="D36" s="109">
        <v>454908</v>
      </c>
      <c r="E36" s="110">
        <f t="shared" si="0"/>
        <v>454908</v>
      </c>
      <c r="F36" s="111">
        <f t="shared" si="1"/>
        <v>454908</v>
      </c>
      <c r="G36" s="112">
        <v>0</v>
      </c>
      <c r="H36" s="37">
        <v>0</v>
      </c>
      <c r="I36" s="37">
        <v>0</v>
      </c>
      <c r="J36" s="37">
        <v>0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</row>
    <row r="37" spans="1:165" s="36" customFormat="1" ht="15.75">
      <c r="A37" s="59" t="s">
        <v>342</v>
      </c>
      <c r="B37" s="101" t="s">
        <v>5</v>
      </c>
      <c r="C37" s="102" t="s">
        <v>11</v>
      </c>
      <c r="D37" s="109">
        <v>325742</v>
      </c>
      <c r="E37" s="110">
        <f t="shared" si="0"/>
        <v>325742</v>
      </c>
      <c r="F37" s="111">
        <f t="shared" si="1"/>
        <v>325742</v>
      </c>
      <c r="G37" s="112">
        <v>0</v>
      </c>
      <c r="H37" s="37">
        <v>0</v>
      </c>
      <c r="I37" s="37">
        <v>0</v>
      </c>
      <c r="J37" s="37">
        <v>0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</row>
    <row r="38" spans="1:165" s="36" customFormat="1" ht="15.75">
      <c r="A38" s="108" t="s">
        <v>421</v>
      </c>
      <c r="B38" s="101" t="s">
        <v>5</v>
      </c>
      <c r="C38" s="102" t="s">
        <v>11</v>
      </c>
      <c r="D38" s="38">
        <v>230000</v>
      </c>
      <c r="E38" s="38">
        <f t="shared" si="0"/>
        <v>230000</v>
      </c>
      <c r="F38" s="53">
        <f t="shared" si="1"/>
        <v>234800</v>
      </c>
      <c r="G38" s="37">
        <v>4800</v>
      </c>
      <c r="H38" s="37">
        <v>0</v>
      </c>
      <c r="I38" s="37">
        <v>0</v>
      </c>
      <c r="J38" s="37">
        <v>0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</row>
    <row r="39" spans="1:165" s="36" customFormat="1" ht="15.75">
      <c r="A39" s="108" t="s">
        <v>370</v>
      </c>
      <c r="B39" s="101" t="s">
        <v>5</v>
      </c>
      <c r="C39" s="102" t="s">
        <v>11</v>
      </c>
      <c r="D39" s="38">
        <v>2465000</v>
      </c>
      <c r="E39" s="38">
        <f t="shared" si="0"/>
        <v>2465000</v>
      </c>
      <c r="F39" s="53">
        <f t="shared" si="1"/>
        <v>5965000</v>
      </c>
      <c r="G39" s="37">
        <v>3500000</v>
      </c>
      <c r="H39" s="37">
        <v>0</v>
      </c>
      <c r="I39" s="37">
        <v>0</v>
      </c>
      <c r="J39" s="37">
        <v>0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</row>
    <row r="40" spans="1:165" s="39" customFormat="1" ht="31.5">
      <c r="A40" s="108" t="s">
        <v>371</v>
      </c>
      <c r="B40" s="101" t="s">
        <v>5</v>
      </c>
      <c r="C40" s="102" t="s">
        <v>11</v>
      </c>
      <c r="D40" s="38">
        <v>23000</v>
      </c>
      <c r="E40" s="38">
        <f t="shared" si="0"/>
        <v>23000</v>
      </c>
      <c r="F40" s="53">
        <f t="shared" si="1"/>
        <v>53000</v>
      </c>
      <c r="G40" s="37">
        <v>30000</v>
      </c>
      <c r="H40" s="37">
        <v>0</v>
      </c>
      <c r="I40" s="37">
        <v>0</v>
      </c>
      <c r="J40" s="37">
        <v>0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</row>
    <row r="41" spans="1:10" s="35" customFormat="1" ht="31.5">
      <c r="A41" s="108" t="s">
        <v>387</v>
      </c>
      <c r="B41" s="101" t="s">
        <v>5</v>
      </c>
      <c r="C41" s="102" t="s">
        <v>11</v>
      </c>
      <c r="D41" s="38">
        <v>19500</v>
      </c>
      <c r="E41" s="38">
        <f t="shared" si="0"/>
        <v>19500</v>
      </c>
      <c r="F41" s="53">
        <f t="shared" si="1"/>
        <v>37500</v>
      </c>
      <c r="G41" s="37">
        <v>18000</v>
      </c>
      <c r="H41" s="37">
        <v>0</v>
      </c>
      <c r="I41" s="37">
        <v>0</v>
      </c>
      <c r="J41" s="37">
        <v>0</v>
      </c>
    </row>
    <row r="42" spans="1:10" s="35" customFormat="1" ht="15.75">
      <c r="A42" s="59" t="s">
        <v>366</v>
      </c>
      <c r="B42" s="101" t="s">
        <v>5</v>
      </c>
      <c r="C42" s="102" t="s">
        <v>11</v>
      </c>
      <c r="D42" s="38">
        <v>165000</v>
      </c>
      <c r="E42" s="38">
        <f t="shared" si="0"/>
        <v>165000</v>
      </c>
      <c r="F42" s="53">
        <f t="shared" si="1"/>
        <v>165000</v>
      </c>
      <c r="G42" s="37">
        <v>0</v>
      </c>
      <c r="H42" s="37">
        <v>0</v>
      </c>
      <c r="I42" s="37">
        <v>0</v>
      </c>
      <c r="J42" s="37">
        <v>0</v>
      </c>
    </row>
    <row r="43" spans="1:10" s="35" customFormat="1" ht="15.75">
      <c r="A43" s="59" t="s">
        <v>350</v>
      </c>
      <c r="B43" s="101" t="s">
        <v>5</v>
      </c>
      <c r="C43" s="102" t="s">
        <v>11</v>
      </c>
      <c r="D43" s="38">
        <v>201000</v>
      </c>
      <c r="E43" s="38">
        <f t="shared" si="0"/>
        <v>201000</v>
      </c>
      <c r="F43" s="53">
        <f t="shared" si="1"/>
        <v>401000</v>
      </c>
      <c r="G43" s="37">
        <v>200000</v>
      </c>
      <c r="H43" s="37">
        <v>0</v>
      </c>
      <c r="I43" s="37">
        <v>0</v>
      </c>
      <c r="J43" s="37">
        <v>0</v>
      </c>
    </row>
    <row r="44" spans="1:10" s="35" customFormat="1" ht="15.75">
      <c r="A44" s="59" t="s">
        <v>353</v>
      </c>
      <c r="B44" s="101" t="s">
        <v>5</v>
      </c>
      <c r="C44" s="102" t="s">
        <v>11</v>
      </c>
      <c r="D44" s="38">
        <v>12625</v>
      </c>
      <c r="E44" s="38">
        <f t="shared" si="0"/>
        <v>12625</v>
      </c>
      <c r="F44" s="53">
        <f t="shared" si="1"/>
        <v>12625</v>
      </c>
      <c r="G44" s="37">
        <v>0</v>
      </c>
      <c r="H44" s="37">
        <v>0</v>
      </c>
      <c r="I44" s="37">
        <v>0</v>
      </c>
      <c r="J44" s="37">
        <v>0</v>
      </c>
    </row>
    <row r="45" spans="1:10" s="35" customFormat="1" ht="15.75">
      <c r="A45" s="59" t="s">
        <v>354</v>
      </c>
      <c r="B45" s="101" t="s">
        <v>5</v>
      </c>
      <c r="C45" s="102" t="s">
        <v>11</v>
      </c>
      <c r="D45" s="38">
        <v>11510</v>
      </c>
      <c r="E45" s="38">
        <f t="shared" si="0"/>
        <v>11510</v>
      </c>
      <c r="F45" s="53">
        <f t="shared" si="1"/>
        <v>11510</v>
      </c>
      <c r="G45" s="37"/>
      <c r="H45" s="37">
        <v>0</v>
      </c>
      <c r="I45" s="37">
        <v>0</v>
      </c>
      <c r="J45" s="37">
        <v>0</v>
      </c>
    </row>
    <row r="46" spans="1:10" s="35" customFormat="1" ht="15.75">
      <c r="A46" s="59" t="s">
        <v>402</v>
      </c>
      <c r="B46" s="101" t="s">
        <v>5</v>
      </c>
      <c r="C46" s="102" t="s">
        <v>11</v>
      </c>
      <c r="D46" s="38">
        <v>125800</v>
      </c>
      <c r="E46" s="38">
        <f>D46</f>
        <v>125800</v>
      </c>
      <c r="F46" s="53">
        <f>D46+G46+H46+I46+J46</f>
        <v>125800</v>
      </c>
      <c r="G46" s="37"/>
      <c r="H46" s="37">
        <v>0</v>
      </c>
      <c r="I46" s="37">
        <v>0</v>
      </c>
      <c r="J46" s="37">
        <v>0</v>
      </c>
    </row>
    <row r="47" spans="1:10" s="35" customFormat="1" ht="15.75">
      <c r="A47" s="59" t="s">
        <v>403</v>
      </c>
      <c r="B47" s="101" t="s">
        <v>5</v>
      </c>
      <c r="C47" s="102" t="s">
        <v>11</v>
      </c>
      <c r="D47" s="38">
        <v>10000</v>
      </c>
      <c r="E47" s="38">
        <f>D47</f>
        <v>10000</v>
      </c>
      <c r="F47" s="53">
        <f>D47+G47+H47+I47+J47</f>
        <v>10000</v>
      </c>
      <c r="G47" s="37"/>
      <c r="H47" s="37">
        <v>0</v>
      </c>
      <c r="I47" s="37">
        <v>0</v>
      </c>
      <c r="J47" s="37">
        <v>0</v>
      </c>
    </row>
    <row r="48" spans="1:10" s="35" customFormat="1" ht="15.75">
      <c r="A48" s="59" t="s">
        <v>404</v>
      </c>
      <c r="B48" s="101" t="s">
        <v>5</v>
      </c>
      <c r="C48" s="102" t="s">
        <v>11</v>
      </c>
      <c r="D48" s="38">
        <v>23000</v>
      </c>
      <c r="E48" s="38">
        <f>D48</f>
        <v>23000</v>
      </c>
      <c r="F48" s="53">
        <f>D48+G48+H48+I48+J48</f>
        <v>23000</v>
      </c>
      <c r="G48" s="37"/>
      <c r="H48" s="37">
        <v>0</v>
      </c>
      <c r="I48" s="37">
        <v>0</v>
      </c>
      <c r="J48" s="37">
        <v>0</v>
      </c>
    </row>
    <row r="49" spans="1:165" s="36" customFormat="1" ht="15.75">
      <c r="A49" s="151" t="s">
        <v>12</v>
      </c>
      <c r="B49" s="151"/>
      <c r="C49" s="151"/>
      <c r="D49" s="42">
        <f aca="true" t="shared" si="2" ref="D49:J49">SUM(D22:D48)</f>
        <v>9355485</v>
      </c>
      <c r="E49" s="42">
        <f t="shared" si="2"/>
        <v>9355485</v>
      </c>
      <c r="F49" s="42">
        <f t="shared" si="2"/>
        <v>22518485</v>
      </c>
      <c r="G49" s="42">
        <f t="shared" si="2"/>
        <v>13163000</v>
      </c>
      <c r="H49" s="42">
        <f t="shared" si="2"/>
        <v>0</v>
      </c>
      <c r="I49" s="42">
        <f t="shared" si="2"/>
        <v>0</v>
      </c>
      <c r="J49" s="42">
        <f t="shared" si="2"/>
        <v>0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</row>
    <row r="50" spans="1:165" s="36" customFormat="1" ht="15.75">
      <c r="A50" s="152" t="s">
        <v>235</v>
      </c>
      <c r="B50" s="152"/>
      <c r="C50" s="152"/>
      <c r="D50" s="152"/>
      <c r="E50" s="152"/>
      <c r="F50" s="152"/>
      <c r="G50" s="152"/>
      <c r="H50" s="152"/>
      <c r="I50" s="152"/>
      <c r="J50" s="152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</row>
    <row r="51" spans="1:165" s="36" customFormat="1" ht="15.75">
      <c r="A51" s="59" t="s">
        <v>396</v>
      </c>
      <c r="B51" s="101" t="s">
        <v>5</v>
      </c>
      <c r="C51" s="102" t="s">
        <v>395</v>
      </c>
      <c r="D51" s="38">
        <v>9900</v>
      </c>
      <c r="E51" s="38">
        <f>D51</f>
        <v>9900</v>
      </c>
      <c r="F51" s="53">
        <f>D51+G51+H51+I51+J51</f>
        <v>9900</v>
      </c>
      <c r="G51" s="37"/>
      <c r="H51" s="37">
        <v>0</v>
      </c>
      <c r="I51" s="37">
        <v>0</v>
      </c>
      <c r="J51" s="37">
        <v>0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</row>
    <row r="52" spans="1:165" s="36" customFormat="1" ht="15.75">
      <c r="A52" s="59" t="s">
        <v>397</v>
      </c>
      <c r="B52" s="101" t="s">
        <v>5</v>
      </c>
      <c r="C52" s="102" t="s">
        <v>395</v>
      </c>
      <c r="D52" s="38">
        <v>21600</v>
      </c>
      <c r="E52" s="38">
        <f>D52</f>
        <v>21600</v>
      </c>
      <c r="F52" s="53">
        <f>D52+G52+H52+I52+J52</f>
        <v>21600</v>
      </c>
      <c r="G52" s="37"/>
      <c r="H52" s="37">
        <v>0</v>
      </c>
      <c r="I52" s="37">
        <v>0</v>
      </c>
      <c r="J52" s="37">
        <v>0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</row>
    <row r="53" spans="1:165" s="36" customFormat="1" ht="15.75">
      <c r="A53" s="59" t="s">
        <v>398</v>
      </c>
      <c r="B53" s="101" t="s">
        <v>5</v>
      </c>
      <c r="C53" s="102" t="s">
        <v>395</v>
      </c>
      <c r="D53" s="38">
        <v>20700</v>
      </c>
      <c r="E53" s="38">
        <f>D53</f>
        <v>20700</v>
      </c>
      <c r="F53" s="53">
        <f>D53+G53+H53+I53+J53</f>
        <v>20700</v>
      </c>
      <c r="G53" s="37"/>
      <c r="H53" s="37">
        <v>0</v>
      </c>
      <c r="I53" s="37">
        <v>0</v>
      </c>
      <c r="J53" s="37">
        <v>0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</row>
    <row r="54" spans="1:165" s="36" customFormat="1" ht="15.75">
      <c r="A54" s="59" t="s">
        <v>399</v>
      </c>
      <c r="B54" s="101" t="s">
        <v>5</v>
      </c>
      <c r="C54" s="102" t="s">
        <v>395</v>
      </c>
      <c r="D54" s="38">
        <v>18600</v>
      </c>
      <c r="E54" s="38">
        <f>D54</f>
        <v>18600</v>
      </c>
      <c r="F54" s="53">
        <f>D54+G54+H54+I54+J54</f>
        <v>18600</v>
      </c>
      <c r="G54" s="37"/>
      <c r="H54" s="37">
        <v>0</v>
      </c>
      <c r="I54" s="37">
        <v>0</v>
      </c>
      <c r="J54" s="37">
        <v>0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</row>
    <row r="55" spans="1:165" s="36" customFormat="1" ht="15.75">
      <c r="A55" s="59" t="s">
        <v>400</v>
      </c>
      <c r="B55" s="101" t="s">
        <v>5</v>
      </c>
      <c r="C55" s="102" t="s">
        <v>395</v>
      </c>
      <c r="D55" s="38">
        <v>12300</v>
      </c>
      <c r="E55" s="38">
        <f>D55</f>
        <v>12300</v>
      </c>
      <c r="F55" s="53">
        <f>D55+G55+H55+I55+J55</f>
        <v>12300</v>
      </c>
      <c r="G55" s="37"/>
      <c r="H55" s="37">
        <v>0</v>
      </c>
      <c r="I55" s="37">
        <v>0</v>
      </c>
      <c r="J55" s="37">
        <v>0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</row>
    <row r="56" spans="1:165" s="36" customFormat="1" ht="15.75">
      <c r="A56" s="151" t="s">
        <v>90</v>
      </c>
      <c r="B56" s="151"/>
      <c r="C56" s="151"/>
      <c r="D56" s="42">
        <f>SUM(D51:D55)</f>
        <v>83100</v>
      </c>
      <c r="E56" s="42">
        <f>SUM(E51:E55)</f>
        <v>83100</v>
      </c>
      <c r="F56" s="42">
        <f>SUM(F51:F55)</f>
        <v>83100</v>
      </c>
      <c r="G56" s="42">
        <v>0</v>
      </c>
      <c r="H56" s="42">
        <v>0</v>
      </c>
      <c r="I56" s="42">
        <v>0</v>
      </c>
      <c r="J56" s="42">
        <v>0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</row>
    <row r="57" spans="1:165" s="36" customFormat="1" ht="15.75">
      <c r="A57" s="153" t="s">
        <v>212</v>
      </c>
      <c r="B57" s="153"/>
      <c r="C57" s="153"/>
      <c r="D57" s="153"/>
      <c r="E57" s="153"/>
      <c r="F57" s="153"/>
      <c r="G57" s="153"/>
      <c r="H57" s="153"/>
      <c r="I57" s="153"/>
      <c r="J57" s="153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</row>
    <row r="58" spans="1:165" s="36" customFormat="1" ht="15.75">
      <c r="A58" s="54" t="s">
        <v>14</v>
      </c>
      <c r="B58" s="101" t="s">
        <v>5</v>
      </c>
      <c r="C58" s="102" t="s">
        <v>13</v>
      </c>
      <c r="D58" s="37">
        <v>0</v>
      </c>
      <c r="E58" s="37">
        <f>D58</f>
        <v>0</v>
      </c>
      <c r="F58" s="55">
        <f>D58+G58+H58+I58+J58</f>
        <v>130000</v>
      </c>
      <c r="G58" s="37">
        <v>130000</v>
      </c>
      <c r="H58" s="37">
        <v>0</v>
      </c>
      <c r="I58" s="37">
        <v>0</v>
      </c>
      <c r="J58" s="37">
        <v>0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</row>
    <row r="59" spans="1:165" s="36" customFormat="1" ht="15.75">
      <c r="A59" s="54" t="s">
        <v>93</v>
      </c>
      <c r="B59" s="101" t="s">
        <v>5</v>
      </c>
      <c r="C59" s="102" t="s">
        <v>13</v>
      </c>
      <c r="D59" s="37">
        <v>1000</v>
      </c>
      <c r="E59" s="37">
        <f aca="true" t="shared" si="3" ref="E59:E85">D59</f>
        <v>1000</v>
      </c>
      <c r="F59" s="55">
        <f aca="true" t="shared" si="4" ref="F59:F86">D59+G59+H59+I59+J59</f>
        <v>165000</v>
      </c>
      <c r="G59" s="37">
        <v>164000</v>
      </c>
      <c r="H59" s="37">
        <v>0</v>
      </c>
      <c r="I59" s="37">
        <v>0</v>
      </c>
      <c r="J59" s="37">
        <v>0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</row>
    <row r="60" spans="1:165" s="36" customFormat="1" ht="15.75">
      <c r="A60" s="54" t="s">
        <v>202</v>
      </c>
      <c r="B60" s="101" t="s">
        <v>79</v>
      </c>
      <c r="C60" s="102" t="s">
        <v>13</v>
      </c>
      <c r="D60" s="37">
        <v>170000</v>
      </c>
      <c r="E60" s="37">
        <f t="shared" si="3"/>
        <v>170000</v>
      </c>
      <c r="F60" s="55">
        <f t="shared" si="4"/>
        <v>170000</v>
      </c>
      <c r="G60" s="37">
        <v>0</v>
      </c>
      <c r="H60" s="37">
        <v>0</v>
      </c>
      <c r="I60" s="37">
        <v>0</v>
      </c>
      <c r="J60" s="37">
        <v>0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</row>
    <row r="61" spans="1:165" s="36" customFormat="1" ht="31.5">
      <c r="A61" s="54" t="s">
        <v>102</v>
      </c>
      <c r="B61" s="101" t="s">
        <v>5</v>
      </c>
      <c r="C61" s="102" t="s">
        <v>13</v>
      </c>
      <c r="D61" s="37">
        <v>85000</v>
      </c>
      <c r="E61" s="37">
        <f t="shared" si="3"/>
        <v>85000</v>
      </c>
      <c r="F61" s="55">
        <f t="shared" si="4"/>
        <v>85000</v>
      </c>
      <c r="G61" s="37">
        <v>0</v>
      </c>
      <c r="H61" s="37">
        <v>0</v>
      </c>
      <c r="I61" s="37">
        <v>0</v>
      </c>
      <c r="J61" s="37">
        <v>0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</row>
    <row r="62" spans="1:165" s="36" customFormat="1" ht="15.75">
      <c r="A62" s="54" t="s">
        <v>96</v>
      </c>
      <c r="B62" s="101" t="s">
        <v>5</v>
      </c>
      <c r="C62" s="102" t="s">
        <v>13</v>
      </c>
      <c r="D62" s="40">
        <v>170000</v>
      </c>
      <c r="E62" s="37">
        <f t="shared" si="3"/>
        <v>170000</v>
      </c>
      <c r="F62" s="55">
        <f t="shared" si="4"/>
        <v>170000</v>
      </c>
      <c r="G62" s="37">
        <v>0</v>
      </c>
      <c r="H62" s="37">
        <v>0</v>
      </c>
      <c r="I62" s="37">
        <v>0</v>
      </c>
      <c r="J62" s="37">
        <v>0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</row>
    <row r="63" spans="1:165" s="36" customFormat="1" ht="15.75">
      <c r="A63" s="54" t="s">
        <v>97</v>
      </c>
      <c r="B63" s="101" t="s">
        <v>5</v>
      </c>
      <c r="C63" s="102" t="s">
        <v>13</v>
      </c>
      <c r="D63" s="40">
        <v>300000</v>
      </c>
      <c r="E63" s="37">
        <f t="shared" si="3"/>
        <v>300000</v>
      </c>
      <c r="F63" s="55">
        <f t="shared" si="4"/>
        <v>300000</v>
      </c>
      <c r="G63" s="37">
        <v>0</v>
      </c>
      <c r="H63" s="37">
        <v>0</v>
      </c>
      <c r="I63" s="37">
        <v>0</v>
      </c>
      <c r="J63" s="37">
        <v>0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</row>
    <row r="64" spans="1:165" s="36" customFormat="1" ht="15.75">
      <c r="A64" s="54" t="s">
        <v>98</v>
      </c>
      <c r="B64" s="101" t="s">
        <v>5</v>
      </c>
      <c r="C64" s="102" t="s">
        <v>13</v>
      </c>
      <c r="D64" s="40">
        <v>170000</v>
      </c>
      <c r="E64" s="37">
        <f t="shared" si="3"/>
        <v>170000</v>
      </c>
      <c r="F64" s="55">
        <f t="shared" si="4"/>
        <v>170000</v>
      </c>
      <c r="G64" s="37"/>
      <c r="H64" s="37">
        <v>0</v>
      </c>
      <c r="I64" s="37">
        <v>0</v>
      </c>
      <c r="J64" s="37">
        <v>0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</row>
    <row r="65" spans="1:165" s="36" customFormat="1" ht="15.75">
      <c r="A65" s="54" t="s">
        <v>104</v>
      </c>
      <c r="B65" s="101" t="s">
        <v>5</v>
      </c>
      <c r="C65" s="102" t="s">
        <v>13</v>
      </c>
      <c r="D65" s="40">
        <v>170000</v>
      </c>
      <c r="E65" s="37">
        <f t="shared" si="3"/>
        <v>170000</v>
      </c>
      <c r="F65" s="55">
        <f t="shared" si="4"/>
        <v>170000</v>
      </c>
      <c r="G65" s="37"/>
      <c r="H65" s="37">
        <v>0</v>
      </c>
      <c r="I65" s="37">
        <v>0</v>
      </c>
      <c r="J65" s="37">
        <v>0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</row>
    <row r="66" spans="1:165" s="36" customFormat="1" ht="15.75">
      <c r="A66" s="54" t="s">
        <v>99</v>
      </c>
      <c r="B66" s="101" t="s">
        <v>5</v>
      </c>
      <c r="C66" s="102" t="s">
        <v>13</v>
      </c>
      <c r="D66" s="40">
        <v>1000</v>
      </c>
      <c r="E66" s="37">
        <f t="shared" si="3"/>
        <v>1000</v>
      </c>
      <c r="F66" s="55">
        <f t="shared" si="4"/>
        <v>160000</v>
      </c>
      <c r="G66" s="37">
        <v>159000</v>
      </c>
      <c r="H66" s="37">
        <v>0</v>
      </c>
      <c r="I66" s="37">
        <v>0</v>
      </c>
      <c r="J66" s="37">
        <v>0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</row>
    <row r="67" spans="1:165" s="36" customFormat="1" ht="15.75">
      <c r="A67" s="54" t="s">
        <v>391</v>
      </c>
      <c r="B67" s="101" t="s">
        <v>5</v>
      </c>
      <c r="C67" s="102" t="s">
        <v>13</v>
      </c>
      <c r="D67" s="40">
        <v>265200</v>
      </c>
      <c r="E67" s="37">
        <f>D67</f>
        <v>265200</v>
      </c>
      <c r="F67" s="55">
        <f>D67+G67+H67+I67+J67</f>
        <v>265200</v>
      </c>
      <c r="G67" s="37">
        <v>0</v>
      </c>
      <c r="H67" s="37">
        <v>0</v>
      </c>
      <c r="I67" s="37">
        <v>0</v>
      </c>
      <c r="J67" s="37">
        <v>0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</row>
    <row r="68" spans="1:165" s="36" customFormat="1" ht="31.5">
      <c r="A68" s="54" t="s">
        <v>379</v>
      </c>
      <c r="B68" s="101" t="s">
        <v>5</v>
      </c>
      <c r="C68" s="102" t="s">
        <v>13</v>
      </c>
      <c r="D68" s="40">
        <v>270000</v>
      </c>
      <c r="E68" s="37">
        <f>D68</f>
        <v>270000</v>
      </c>
      <c r="F68" s="55">
        <f>D68+G68+H68+I68+J68</f>
        <v>270000</v>
      </c>
      <c r="G68" s="37">
        <v>0</v>
      </c>
      <c r="H68" s="37">
        <v>0</v>
      </c>
      <c r="I68" s="37">
        <v>0</v>
      </c>
      <c r="J68" s="37">
        <v>0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</row>
    <row r="69" spans="1:165" s="36" customFormat="1" ht="31.5">
      <c r="A69" s="54" t="s">
        <v>380</v>
      </c>
      <c r="B69" s="101" t="s">
        <v>5</v>
      </c>
      <c r="C69" s="102" t="s">
        <v>13</v>
      </c>
      <c r="D69" s="40">
        <v>270000</v>
      </c>
      <c r="E69" s="37">
        <f>D69</f>
        <v>270000</v>
      </c>
      <c r="F69" s="55">
        <f>D69+G69+H69+I69+J69</f>
        <v>270000</v>
      </c>
      <c r="G69" s="37">
        <v>0</v>
      </c>
      <c r="H69" s="37">
        <v>0</v>
      </c>
      <c r="I69" s="37">
        <v>0</v>
      </c>
      <c r="J69" s="37">
        <v>0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</row>
    <row r="70" spans="1:165" s="36" customFormat="1" ht="15.75">
      <c r="A70" s="54" t="s">
        <v>100</v>
      </c>
      <c r="B70" s="101" t="s">
        <v>5</v>
      </c>
      <c r="C70" s="102" t="s">
        <v>13</v>
      </c>
      <c r="D70" s="40">
        <v>111000</v>
      </c>
      <c r="E70" s="37">
        <f t="shared" si="3"/>
        <v>111000</v>
      </c>
      <c r="F70" s="55">
        <f t="shared" si="4"/>
        <v>111000</v>
      </c>
      <c r="G70" s="37">
        <v>0</v>
      </c>
      <c r="H70" s="37">
        <v>0</v>
      </c>
      <c r="I70" s="37">
        <v>0</v>
      </c>
      <c r="J70" s="37">
        <v>0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</row>
    <row r="71" spans="1:165" s="36" customFormat="1" ht="15.75">
      <c r="A71" s="54" t="s">
        <v>372</v>
      </c>
      <c r="B71" s="101" t="s">
        <v>5</v>
      </c>
      <c r="C71" s="102" t="s">
        <v>13</v>
      </c>
      <c r="D71" s="40">
        <v>270000</v>
      </c>
      <c r="E71" s="37">
        <f>D71</f>
        <v>270000</v>
      </c>
      <c r="F71" s="55">
        <f>D71+G71+H71+I71+J71</f>
        <v>270000</v>
      </c>
      <c r="G71" s="37">
        <v>0</v>
      </c>
      <c r="H71" s="37">
        <v>0</v>
      </c>
      <c r="I71" s="37">
        <v>0</v>
      </c>
      <c r="J71" s="37">
        <v>0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</row>
    <row r="72" spans="1:165" s="36" customFormat="1" ht="15.75">
      <c r="A72" s="54" t="s">
        <v>88</v>
      </c>
      <c r="B72" s="101" t="s">
        <v>5</v>
      </c>
      <c r="C72" s="102" t="s">
        <v>13</v>
      </c>
      <c r="D72" s="40">
        <v>1000</v>
      </c>
      <c r="E72" s="40">
        <f t="shared" si="3"/>
        <v>1000</v>
      </c>
      <c r="F72" s="43">
        <f aca="true" t="shared" si="5" ref="F72:F77">D72+G72+H72+I72+J72</f>
        <v>501000</v>
      </c>
      <c r="G72" s="37">
        <v>500000</v>
      </c>
      <c r="H72" s="37">
        <v>0</v>
      </c>
      <c r="I72" s="37">
        <v>0</v>
      </c>
      <c r="J72" s="37">
        <v>0</v>
      </c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</row>
    <row r="73" spans="1:165" s="36" customFormat="1" ht="15.75">
      <c r="A73" s="54" t="s">
        <v>107</v>
      </c>
      <c r="B73" s="101" t="s">
        <v>5</v>
      </c>
      <c r="C73" s="102" t="s">
        <v>13</v>
      </c>
      <c r="D73" s="37">
        <v>9520</v>
      </c>
      <c r="E73" s="40">
        <f t="shared" si="3"/>
        <v>9520</v>
      </c>
      <c r="F73" s="43">
        <f t="shared" si="5"/>
        <v>9520</v>
      </c>
      <c r="G73" s="37">
        <v>0</v>
      </c>
      <c r="H73" s="37">
        <v>0</v>
      </c>
      <c r="I73" s="37">
        <v>0</v>
      </c>
      <c r="J73" s="37">
        <v>0</v>
      </c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</row>
    <row r="74" spans="1:165" s="36" customFormat="1" ht="15.75">
      <c r="A74" s="54" t="s">
        <v>148</v>
      </c>
      <c r="B74" s="101" t="s">
        <v>5</v>
      </c>
      <c r="C74" s="102" t="s">
        <v>13</v>
      </c>
      <c r="D74" s="37">
        <v>1000</v>
      </c>
      <c r="E74" s="40">
        <f t="shared" si="3"/>
        <v>1000</v>
      </c>
      <c r="F74" s="43">
        <f t="shared" si="5"/>
        <v>170000</v>
      </c>
      <c r="G74" s="37">
        <v>169000</v>
      </c>
      <c r="H74" s="37">
        <v>0</v>
      </c>
      <c r="I74" s="37">
        <v>0</v>
      </c>
      <c r="J74" s="37">
        <v>0</v>
      </c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</row>
    <row r="75" spans="1:165" s="36" customFormat="1" ht="15.75">
      <c r="A75" s="54" t="s">
        <v>149</v>
      </c>
      <c r="B75" s="101" t="s">
        <v>5</v>
      </c>
      <c r="C75" s="102" t="s">
        <v>13</v>
      </c>
      <c r="D75" s="37">
        <v>1000</v>
      </c>
      <c r="E75" s="40">
        <f t="shared" si="3"/>
        <v>1000</v>
      </c>
      <c r="F75" s="43">
        <f t="shared" si="5"/>
        <v>170000</v>
      </c>
      <c r="G75" s="37">
        <v>169000</v>
      </c>
      <c r="H75" s="37">
        <v>0</v>
      </c>
      <c r="I75" s="37">
        <v>0</v>
      </c>
      <c r="J75" s="37">
        <v>0</v>
      </c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</row>
    <row r="76" spans="1:165" s="36" customFormat="1" ht="15.75">
      <c r="A76" s="54" t="s">
        <v>201</v>
      </c>
      <c r="B76" s="101" t="s">
        <v>5</v>
      </c>
      <c r="C76" s="102" t="s">
        <v>13</v>
      </c>
      <c r="D76" s="37">
        <v>170000</v>
      </c>
      <c r="E76" s="40">
        <f t="shared" si="3"/>
        <v>170000</v>
      </c>
      <c r="F76" s="43">
        <f t="shared" si="5"/>
        <v>170000</v>
      </c>
      <c r="G76" s="37">
        <v>0</v>
      </c>
      <c r="H76" s="37">
        <v>0</v>
      </c>
      <c r="I76" s="37">
        <v>0</v>
      </c>
      <c r="J76" s="37">
        <v>0</v>
      </c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</row>
    <row r="77" spans="1:165" s="36" customFormat="1" ht="15.75">
      <c r="A77" s="54" t="s">
        <v>340</v>
      </c>
      <c r="B77" s="101" t="s">
        <v>5</v>
      </c>
      <c r="C77" s="102" t="s">
        <v>13</v>
      </c>
      <c r="D77" s="37">
        <v>110000</v>
      </c>
      <c r="E77" s="40">
        <f t="shared" si="3"/>
        <v>110000</v>
      </c>
      <c r="F77" s="43">
        <f t="shared" si="5"/>
        <v>110000</v>
      </c>
      <c r="G77" s="37">
        <v>0</v>
      </c>
      <c r="H77" s="37">
        <v>0</v>
      </c>
      <c r="I77" s="37">
        <v>0</v>
      </c>
      <c r="J77" s="37">
        <v>0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</row>
    <row r="78" spans="1:165" s="36" customFormat="1" ht="15.75">
      <c r="A78" s="56" t="s">
        <v>81</v>
      </c>
      <c r="B78" s="103" t="s">
        <v>5</v>
      </c>
      <c r="C78" s="103" t="s">
        <v>13</v>
      </c>
      <c r="D78" s="41">
        <v>92000</v>
      </c>
      <c r="E78" s="41">
        <f t="shared" si="3"/>
        <v>92000</v>
      </c>
      <c r="F78" s="57">
        <f t="shared" si="4"/>
        <v>92000</v>
      </c>
      <c r="G78" s="38">
        <v>0</v>
      </c>
      <c r="H78" s="38">
        <v>0</v>
      </c>
      <c r="I78" s="38">
        <v>0</v>
      </c>
      <c r="J78" s="38">
        <v>0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</row>
    <row r="79" spans="1:165" s="36" customFormat="1" ht="15.75">
      <c r="A79" s="56" t="s">
        <v>300</v>
      </c>
      <c r="B79" s="103" t="s">
        <v>5</v>
      </c>
      <c r="C79" s="103" t="s">
        <v>13</v>
      </c>
      <c r="D79" s="41">
        <v>60000</v>
      </c>
      <c r="E79" s="41">
        <f t="shared" si="3"/>
        <v>60000</v>
      </c>
      <c r="F79" s="57">
        <f t="shared" si="4"/>
        <v>60000</v>
      </c>
      <c r="G79" s="38">
        <v>0</v>
      </c>
      <c r="H79" s="38">
        <v>0</v>
      </c>
      <c r="I79" s="38">
        <v>0</v>
      </c>
      <c r="J79" s="38">
        <v>0</v>
      </c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</row>
    <row r="80" spans="1:165" s="36" customFormat="1" ht="15.75">
      <c r="A80" s="56" t="s">
        <v>298</v>
      </c>
      <c r="B80" s="103" t="s">
        <v>5</v>
      </c>
      <c r="C80" s="103" t="s">
        <v>13</v>
      </c>
      <c r="D80" s="41">
        <v>1000</v>
      </c>
      <c r="E80" s="41">
        <f>D80</f>
        <v>1000</v>
      </c>
      <c r="F80" s="57">
        <f t="shared" si="4"/>
        <v>7101000</v>
      </c>
      <c r="G80" s="38">
        <v>7100000</v>
      </c>
      <c r="H80" s="38">
        <v>0</v>
      </c>
      <c r="I80" s="38">
        <v>0</v>
      </c>
      <c r="J80" s="38">
        <v>0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</row>
    <row r="81" spans="1:165" s="36" customFormat="1" ht="15.75">
      <c r="A81" s="56" t="s">
        <v>299</v>
      </c>
      <c r="B81" s="103" t="s">
        <v>5</v>
      </c>
      <c r="C81" s="103" t="s">
        <v>13</v>
      </c>
      <c r="D81" s="41">
        <v>237000</v>
      </c>
      <c r="E81" s="41">
        <f t="shared" si="3"/>
        <v>237000</v>
      </c>
      <c r="F81" s="57">
        <f t="shared" si="4"/>
        <v>237000</v>
      </c>
      <c r="G81" s="38">
        <v>0</v>
      </c>
      <c r="H81" s="38">
        <v>0</v>
      </c>
      <c r="I81" s="38">
        <v>0</v>
      </c>
      <c r="J81" s="38">
        <v>0</v>
      </c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</row>
    <row r="82" spans="1:165" s="36" customFormat="1" ht="15.75">
      <c r="A82" s="56" t="s">
        <v>301</v>
      </c>
      <c r="B82" s="103" t="s">
        <v>5</v>
      </c>
      <c r="C82" s="103" t="s">
        <v>13</v>
      </c>
      <c r="D82" s="41">
        <v>350000</v>
      </c>
      <c r="E82" s="41">
        <f t="shared" si="3"/>
        <v>350000</v>
      </c>
      <c r="F82" s="57">
        <f t="shared" si="4"/>
        <v>350000</v>
      </c>
      <c r="G82" s="38">
        <v>0</v>
      </c>
      <c r="H82" s="38">
        <v>0</v>
      </c>
      <c r="I82" s="38">
        <v>0</v>
      </c>
      <c r="J82" s="38">
        <v>0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</row>
    <row r="83" spans="1:165" s="36" customFormat="1" ht="15.75">
      <c r="A83" s="56" t="s">
        <v>302</v>
      </c>
      <c r="B83" s="103" t="s">
        <v>5</v>
      </c>
      <c r="C83" s="103" t="s">
        <v>13</v>
      </c>
      <c r="D83" s="41">
        <v>1500000</v>
      </c>
      <c r="E83" s="41">
        <f t="shared" si="3"/>
        <v>1500000</v>
      </c>
      <c r="F83" s="57">
        <f t="shared" si="4"/>
        <v>5650000</v>
      </c>
      <c r="G83" s="38">
        <v>4150000</v>
      </c>
      <c r="H83" s="38">
        <v>0</v>
      </c>
      <c r="I83" s="38">
        <v>0</v>
      </c>
      <c r="J83" s="38">
        <v>0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</row>
    <row r="84" spans="1:165" s="36" customFormat="1" ht="31.5">
      <c r="A84" s="56" t="s">
        <v>303</v>
      </c>
      <c r="B84" s="103" t="s">
        <v>5</v>
      </c>
      <c r="C84" s="103" t="s">
        <v>13</v>
      </c>
      <c r="D84" s="41">
        <v>10000</v>
      </c>
      <c r="E84" s="41">
        <f t="shared" si="3"/>
        <v>10000</v>
      </c>
      <c r="F84" s="57">
        <f t="shared" si="4"/>
        <v>35000</v>
      </c>
      <c r="G84" s="38">
        <v>25000</v>
      </c>
      <c r="H84" s="38">
        <v>0</v>
      </c>
      <c r="I84" s="38">
        <v>0</v>
      </c>
      <c r="J84" s="38">
        <v>0</v>
      </c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</row>
    <row r="85" spans="1:165" s="36" customFormat="1" ht="31.5">
      <c r="A85" s="56" t="s">
        <v>304</v>
      </c>
      <c r="B85" s="103">
        <v>2</v>
      </c>
      <c r="C85" s="103" t="s">
        <v>13</v>
      </c>
      <c r="D85" s="41">
        <v>15000</v>
      </c>
      <c r="E85" s="41">
        <f t="shared" si="3"/>
        <v>15000</v>
      </c>
      <c r="F85" s="57">
        <f t="shared" si="4"/>
        <v>50000</v>
      </c>
      <c r="G85" s="38">
        <v>35000</v>
      </c>
      <c r="H85" s="38">
        <v>0</v>
      </c>
      <c r="I85" s="38">
        <v>0</v>
      </c>
      <c r="J85" s="38">
        <v>0</v>
      </c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</row>
    <row r="86" spans="1:165" s="36" customFormat="1" ht="15.75">
      <c r="A86" s="56" t="s">
        <v>89</v>
      </c>
      <c r="B86" s="103" t="s">
        <v>5</v>
      </c>
      <c r="C86" s="103" t="s">
        <v>13</v>
      </c>
      <c r="D86" s="41">
        <v>0</v>
      </c>
      <c r="E86" s="41">
        <v>0</v>
      </c>
      <c r="F86" s="57">
        <f t="shared" si="4"/>
        <v>500000</v>
      </c>
      <c r="G86" s="38">
        <v>500000</v>
      </c>
      <c r="H86" s="38">
        <v>0</v>
      </c>
      <c r="I86" s="38">
        <v>0</v>
      </c>
      <c r="J86" s="38">
        <v>0</v>
      </c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</row>
    <row r="87" spans="1:165" s="36" customFormat="1" ht="15.75">
      <c r="A87" s="56" t="s">
        <v>405</v>
      </c>
      <c r="B87" s="103" t="s">
        <v>5</v>
      </c>
      <c r="C87" s="103" t="s">
        <v>13</v>
      </c>
      <c r="D87" s="41">
        <v>170000</v>
      </c>
      <c r="E87" s="41">
        <f>D87</f>
        <v>170000</v>
      </c>
      <c r="F87" s="57">
        <f>D87+G87+H87+I87+J87</f>
        <v>322300</v>
      </c>
      <c r="G87" s="38">
        <f>321300-169000</f>
        <v>152300</v>
      </c>
      <c r="H87" s="38">
        <v>0</v>
      </c>
      <c r="I87" s="38">
        <v>0</v>
      </c>
      <c r="J87" s="38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</row>
    <row r="88" spans="1:165" s="36" customFormat="1" ht="15.75">
      <c r="A88" s="56" t="s">
        <v>413</v>
      </c>
      <c r="B88" s="103" t="s">
        <v>5</v>
      </c>
      <c r="C88" s="103" t="s">
        <v>13</v>
      </c>
      <c r="D88" s="41">
        <v>372900</v>
      </c>
      <c r="E88" s="41">
        <f>D88</f>
        <v>372900</v>
      </c>
      <c r="F88" s="57">
        <f>D88+G88+H88+I88+J88</f>
        <v>392600</v>
      </c>
      <c r="G88" s="38">
        <v>19700</v>
      </c>
      <c r="H88" s="38">
        <v>0</v>
      </c>
      <c r="I88" s="38">
        <v>0</v>
      </c>
      <c r="J88" s="38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</row>
    <row r="89" spans="1:165" s="36" customFormat="1" ht="15.75">
      <c r="A89" s="56" t="s">
        <v>412</v>
      </c>
      <c r="B89" s="103" t="s">
        <v>5</v>
      </c>
      <c r="C89" s="103" t="s">
        <v>13</v>
      </c>
      <c r="D89" s="41">
        <v>1000</v>
      </c>
      <c r="E89" s="41">
        <f>D89</f>
        <v>1000</v>
      </c>
      <c r="F89" s="57">
        <f>D89+G89+H89+I89+J89</f>
        <v>24251000</v>
      </c>
      <c r="G89" s="38">
        <v>24250000</v>
      </c>
      <c r="H89" s="38">
        <v>0</v>
      </c>
      <c r="I89" s="38">
        <v>0</v>
      </c>
      <c r="J89" s="38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</row>
    <row r="90" spans="1:165" s="36" customFormat="1" ht="31.5">
      <c r="A90" s="56" t="s">
        <v>414</v>
      </c>
      <c r="B90" s="103" t="s">
        <v>5</v>
      </c>
      <c r="C90" s="103" t="s">
        <v>13</v>
      </c>
      <c r="D90" s="41">
        <v>1000</v>
      </c>
      <c r="E90" s="41">
        <f>D90</f>
        <v>1000</v>
      </c>
      <c r="F90" s="57">
        <f>D90+G90+H90+I90+J90</f>
        <v>96000</v>
      </c>
      <c r="G90" s="38">
        <v>95000</v>
      </c>
      <c r="H90" s="38">
        <v>0</v>
      </c>
      <c r="I90" s="38">
        <v>0</v>
      </c>
      <c r="J90" s="38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</row>
    <row r="91" spans="1:165" s="36" customFormat="1" ht="31.5">
      <c r="A91" s="56" t="s">
        <v>415</v>
      </c>
      <c r="B91" s="103" t="s">
        <v>5</v>
      </c>
      <c r="C91" s="103" t="s">
        <v>13</v>
      </c>
      <c r="D91" s="41">
        <v>1000</v>
      </c>
      <c r="E91" s="41">
        <f>D91</f>
        <v>1000</v>
      </c>
      <c r="F91" s="57">
        <f>D91+G91+H91+I91+J91</f>
        <v>466000</v>
      </c>
      <c r="G91" s="38">
        <v>465000</v>
      </c>
      <c r="H91" s="38">
        <v>0</v>
      </c>
      <c r="I91" s="38">
        <v>0</v>
      </c>
      <c r="J91" s="38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</row>
    <row r="92" spans="1:165" s="36" customFormat="1" ht="15.75">
      <c r="A92" s="151" t="s">
        <v>15</v>
      </c>
      <c r="B92" s="151"/>
      <c r="C92" s="151"/>
      <c r="D92" s="42">
        <f>SUM(D58:D91)</f>
        <v>5356620</v>
      </c>
      <c r="E92" s="42">
        <f>SUM(E58:E91)</f>
        <v>5356620</v>
      </c>
      <c r="F92" s="42">
        <f>SUM(F58:F91)</f>
        <v>43439620</v>
      </c>
      <c r="G92" s="42">
        <f>SUM(G58:G91)</f>
        <v>38083000</v>
      </c>
      <c r="H92" s="42">
        <f>SUM(H58:H91)</f>
        <v>0</v>
      </c>
      <c r="I92" s="42">
        <f>SUM(I58:I87)</f>
        <v>0</v>
      </c>
      <c r="J92" s="42">
        <f>SUM(J58:J87)</f>
        <v>0</v>
      </c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</row>
    <row r="93" spans="1:165" s="36" customFormat="1" ht="15.75">
      <c r="A93" s="154" t="s">
        <v>213</v>
      </c>
      <c r="B93" s="154"/>
      <c r="C93" s="154"/>
      <c r="D93" s="154"/>
      <c r="E93" s="154"/>
      <c r="F93" s="154"/>
      <c r="G93" s="154"/>
      <c r="H93" s="154"/>
      <c r="I93" s="154"/>
      <c r="J93" s="154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</row>
    <row r="94" spans="1:165" s="36" customFormat="1" ht="15.75">
      <c r="A94" s="52" t="s">
        <v>94</v>
      </c>
      <c r="B94" s="101" t="s">
        <v>5</v>
      </c>
      <c r="C94" s="102" t="s">
        <v>16</v>
      </c>
      <c r="D94" s="37">
        <v>271000</v>
      </c>
      <c r="E94" s="37">
        <f aca="true" t="shared" si="6" ref="E94:E99">D94</f>
        <v>271000</v>
      </c>
      <c r="F94" s="43">
        <f aca="true" t="shared" si="7" ref="F94:F99">D94+G94+H94+I94+J94</f>
        <v>271000</v>
      </c>
      <c r="G94" s="37">
        <v>0</v>
      </c>
      <c r="H94" s="37">
        <v>0</v>
      </c>
      <c r="I94" s="37">
        <v>0</v>
      </c>
      <c r="J94" s="37">
        <v>0</v>
      </c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</row>
    <row r="95" spans="1:165" s="36" customFormat="1" ht="31.5">
      <c r="A95" s="52" t="s">
        <v>352</v>
      </c>
      <c r="B95" s="101" t="s">
        <v>5</v>
      </c>
      <c r="C95" s="102" t="s">
        <v>16</v>
      </c>
      <c r="D95" s="37">
        <v>57500</v>
      </c>
      <c r="E95" s="37">
        <f t="shared" si="6"/>
        <v>57500</v>
      </c>
      <c r="F95" s="43">
        <f t="shared" si="7"/>
        <v>57500</v>
      </c>
      <c r="G95" s="37"/>
      <c r="H95" s="37">
        <v>0</v>
      </c>
      <c r="I95" s="37">
        <v>0</v>
      </c>
      <c r="J95" s="37">
        <v>0</v>
      </c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</row>
    <row r="96" spans="1:165" s="36" customFormat="1" ht="15.75">
      <c r="A96" s="52" t="s">
        <v>317</v>
      </c>
      <c r="B96" s="101" t="s">
        <v>5</v>
      </c>
      <c r="C96" s="102" t="s">
        <v>16</v>
      </c>
      <c r="D96" s="37">
        <v>1000</v>
      </c>
      <c r="E96" s="37">
        <f t="shared" si="6"/>
        <v>1000</v>
      </c>
      <c r="F96" s="43">
        <f t="shared" si="7"/>
        <v>150000</v>
      </c>
      <c r="G96" s="37">
        <v>149000</v>
      </c>
      <c r="H96" s="37">
        <v>0</v>
      </c>
      <c r="I96" s="37">
        <v>0</v>
      </c>
      <c r="J96" s="37">
        <v>0</v>
      </c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</row>
    <row r="97" spans="1:165" s="36" customFormat="1" ht="31.5">
      <c r="A97" s="54" t="s">
        <v>17</v>
      </c>
      <c r="B97" s="101" t="s">
        <v>5</v>
      </c>
      <c r="C97" s="102" t="s">
        <v>16</v>
      </c>
      <c r="D97" s="37">
        <v>0</v>
      </c>
      <c r="E97" s="37">
        <f t="shared" si="6"/>
        <v>0</v>
      </c>
      <c r="F97" s="43">
        <f t="shared" si="7"/>
        <v>70000</v>
      </c>
      <c r="G97" s="37">
        <v>70000</v>
      </c>
      <c r="H97" s="37">
        <v>0</v>
      </c>
      <c r="I97" s="37">
        <v>0</v>
      </c>
      <c r="J97" s="37">
        <v>0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</row>
    <row r="98" spans="1:165" s="36" customFormat="1" ht="15.75">
      <c r="A98" s="54" t="s">
        <v>246</v>
      </c>
      <c r="B98" s="101" t="s">
        <v>5</v>
      </c>
      <c r="C98" s="102" t="s">
        <v>16</v>
      </c>
      <c r="D98" s="37">
        <v>17000</v>
      </c>
      <c r="E98" s="37">
        <f t="shared" si="6"/>
        <v>17000</v>
      </c>
      <c r="F98" s="43">
        <f t="shared" si="7"/>
        <v>17000</v>
      </c>
      <c r="G98" s="37">
        <v>0</v>
      </c>
      <c r="H98" s="37">
        <v>0</v>
      </c>
      <c r="I98" s="37">
        <v>0</v>
      </c>
      <c r="J98" s="37">
        <v>0</v>
      </c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</row>
    <row r="99" spans="1:165" s="36" customFormat="1" ht="15.75">
      <c r="A99" s="108" t="s">
        <v>394</v>
      </c>
      <c r="B99" s="101" t="s">
        <v>5</v>
      </c>
      <c r="C99" s="102" t="s">
        <v>16</v>
      </c>
      <c r="D99" s="37">
        <v>61000</v>
      </c>
      <c r="E99" s="37">
        <f t="shared" si="6"/>
        <v>61000</v>
      </c>
      <c r="F99" s="43">
        <f t="shared" si="7"/>
        <v>61000</v>
      </c>
      <c r="G99" s="37">
        <v>0</v>
      </c>
      <c r="H99" s="37">
        <v>0</v>
      </c>
      <c r="I99" s="37">
        <v>0</v>
      </c>
      <c r="J99" s="37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</row>
    <row r="100" spans="1:165" s="36" customFormat="1" ht="15.75">
      <c r="A100" s="155" t="s">
        <v>18</v>
      </c>
      <c r="B100" s="155"/>
      <c r="C100" s="155"/>
      <c r="D100" s="42">
        <f>SUM(D94:D99)</f>
        <v>407500</v>
      </c>
      <c r="E100" s="42">
        <f aca="true" t="shared" si="8" ref="E100:J100">SUM(E94:E99)</f>
        <v>407500</v>
      </c>
      <c r="F100" s="42">
        <f t="shared" si="8"/>
        <v>626500</v>
      </c>
      <c r="G100" s="42">
        <f t="shared" si="8"/>
        <v>219000</v>
      </c>
      <c r="H100" s="42">
        <f t="shared" si="8"/>
        <v>0</v>
      </c>
      <c r="I100" s="42">
        <f t="shared" si="8"/>
        <v>0</v>
      </c>
      <c r="J100" s="42">
        <f t="shared" si="8"/>
        <v>0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</row>
    <row r="101" spans="1:165" s="36" customFormat="1" ht="15.75">
      <c r="A101" s="154" t="s">
        <v>214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</row>
    <row r="102" spans="1:165" s="36" customFormat="1" ht="15.75">
      <c r="A102" s="54" t="s">
        <v>197</v>
      </c>
      <c r="B102" s="101" t="s">
        <v>5</v>
      </c>
      <c r="C102" s="102" t="s">
        <v>19</v>
      </c>
      <c r="D102" s="40">
        <v>2736000</v>
      </c>
      <c r="E102" s="40">
        <f aca="true" t="shared" si="9" ref="E102:E115">D102</f>
        <v>2736000</v>
      </c>
      <c r="F102" s="43">
        <f aca="true" t="shared" si="10" ref="F102:F181">D102+G102+H102+I102+J102</f>
        <v>21888000</v>
      </c>
      <c r="G102" s="37">
        <v>10944000</v>
      </c>
      <c r="H102" s="37">
        <v>8208000</v>
      </c>
      <c r="I102" s="37">
        <v>0</v>
      </c>
      <c r="J102" s="37">
        <v>0</v>
      </c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</row>
    <row r="103" spans="1:165" s="36" customFormat="1" ht="15.75">
      <c r="A103" s="60" t="s">
        <v>198</v>
      </c>
      <c r="B103" s="101" t="s">
        <v>5</v>
      </c>
      <c r="C103" s="102" t="s">
        <v>19</v>
      </c>
      <c r="D103" s="40">
        <v>604000</v>
      </c>
      <c r="E103" s="40">
        <f t="shared" si="9"/>
        <v>604000</v>
      </c>
      <c r="F103" s="43">
        <f t="shared" si="10"/>
        <v>604000</v>
      </c>
      <c r="G103" s="37">
        <v>0</v>
      </c>
      <c r="H103" s="37">
        <v>0</v>
      </c>
      <c r="I103" s="37">
        <v>0</v>
      </c>
      <c r="J103" s="37">
        <v>0</v>
      </c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</row>
    <row r="104" spans="1:165" s="36" customFormat="1" ht="15.75">
      <c r="A104" s="54" t="s">
        <v>356</v>
      </c>
      <c r="B104" s="101" t="s">
        <v>5</v>
      </c>
      <c r="C104" s="102" t="s">
        <v>19</v>
      </c>
      <c r="D104" s="40">
        <v>39000</v>
      </c>
      <c r="E104" s="40">
        <f t="shared" si="9"/>
        <v>39000</v>
      </c>
      <c r="F104" s="43">
        <f t="shared" si="10"/>
        <v>312000</v>
      </c>
      <c r="G104" s="37">
        <v>156000</v>
      </c>
      <c r="H104" s="37">
        <v>117000</v>
      </c>
      <c r="I104" s="37">
        <v>0</v>
      </c>
      <c r="J104" s="37">
        <v>0</v>
      </c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</row>
    <row r="105" spans="1:165" s="36" customFormat="1" ht="31.5">
      <c r="A105" s="54" t="s">
        <v>199</v>
      </c>
      <c r="B105" s="101" t="s">
        <v>5</v>
      </c>
      <c r="C105" s="102" t="s">
        <v>19</v>
      </c>
      <c r="D105" s="40">
        <v>24120</v>
      </c>
      <c r="E105" s="40">
        <f t="shared" si="9"/>
        <v>24120</v>
      </c>
      <c r="F105" s="43">
        <f t="shared" si="10"/>
        <v>192960</v>
      </c>
      <c r="G105" s="37">
        <v>96480</v>
      </c>
      <c r="H105" s="37">
        <v>72360</v>
      </c>
      <c r="I105" s="37">
        <v>0</v>
      </c>
      <c r="J105" s="37">
        <v>0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</row>
    <row r="106" spans="1:165" s="36" customFormat="1" ht="15.75">
      <c r="A106" s="54" t="s">
        <v>194</v>
      </c>
      <c r="B106" s="101" t="s">
        <v>5</v>
      </c>
      <c r="C106" s="102" t="s">
        <v>19</v>
      </c>
      <c r="D106" s="40">
        <v>1000</v>
      </c>
      <c r="E106" s="40">
        <f t="shared" si="9"/>
        <v>1000</v>
      </c>
      <c r="F106" s="43">
        <f t="shared" si="10"/>
        <v>32382000</v>
      </c>
      <c r="G106" s="37">
        <f>16191000+4047750-1000</f>
        <v>20237750</v>
      </c>
      <c r="H106" s="37">
        <v>12143250</v>
      </c>
      <c r="I106" s="37">
        <v>0</v>
      </c>
      <c r="J106" s="37">
        <v>0</v>
      </c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</row>
    <row r="107" spans="1:165" s="36" customFormat="1" ht="15.75">
      <c r="A107" s="54" t="s">
        <v>195</v>
      </c>
      <c r="B107" s="101" t="s">
        <v>5</v>
      </c>
      <c r="C107" s="102" t="s">
        <v>19</v>
      </c>
      <c r="D107" s="40">
        <v>820000</v>
      </c>
      <c r="E107" s="40">
        <f t="shared" si="9"/>
        <v>820000</v>
      </c>
      <c r="F107" s="43">
        <f t="shared" si="10"/>
        <v>820000</v>
      </c>
      <c r="G107" s="37">
        <v>0</v>
      </c>
      <c r="H107" s="37">
        <v>0</v>
      </c>
      <c r="I107" s="37">
        <v>0</v>
      </c>
      <c r="J107" s="37">
        <v>0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</row>
    <row r="108" spans="1:165" s="36" customFormat="1" ht="15.75">
      <c r="A108" s="54" t="s">
        <v>361</v>
      </c>
      <c r="B108" s="101" t="s">
        <v>5</v>
      </c>
      <c r="C108" s="102" t="s">
        <v>19</v>
      </c>
      <c r="D108" s="40">
        <v>1000</v>
      </c>
      <c r="E108" s="40">
        <f t="shared" si="9"/>
        <v>1000</v>
      </c>
      <c r="F108" s="43">
        <f t="shared" si="10"/>
        <v>270000</v>
      </c>
      <c r="G108" s="37">
        <v>169000</v>
      </c>
      <c r="H108" s="37">
        <v>100000</v>
      </c>
      <c r="I108" s="37">
        <v>0</v>
      </c>
      <c r="J108" s="37">
        <v>0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</row>
    <row r="109" spans="1:165" s="36" customFormat="1" ht="15.75">
      <c r="A109" s="54" t="s">
        <v>196</v>
      </c>
      <c r="B109" s="101" t="s">
        <v>5</v>
      </c>
      <c r="C109" s="102" t="s">
        <v>19</v>
      </c>
      <c r="D109" s="40">
        <v>1000</v>
      </c>
      <c r="E109" s="40">
        <f t="shared" si="9"/>
        <v>1000</v>
      </c>
      <c r="F109" s="43">
        <f t="shared" si="10"/>
        <v>272000</v>
      </c>
      <c r="G109" s="37">
        <v>135500</v>
      </c>
      <c r="H109" s="37">
        <v>135500</v>
      </c>
      <c r="I109" s="37">
        <v>0</v>
      </c>
      <c r="J109" s="37">
        <v>0</v>
      </c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</row>
    <row r="110" spans="1:165" s="36" customFormat="1" ht="15.75">
      <c r="A110" s="54" t="s">
        <v>190</v>
      </c>
      <c r="B110" s="101" t="s">
        <v>5</v>
      </c>
      <c r="C110" s="102" t="s">
        <v>19</v>
      </c>
      <c r="D110" s="40">
        <v>15500</v>
      </c>
      <c r="E110" s="40">
        <f t="shared" si="9"/>
        <v>15500</v>
      </c>
      <c r="F110" s="43">
        <f t="shared" si="10"/>
        <v>15500</v>
      </c>
      <c r="G110" s="37">
        <v>0</v>
      </c>
      <c r="H110" s="37">
        <v>0</v>
      </c>
      <c r="I110" s="37">
        <v>0</v>
      </c>
      <c r="J110" s="37">
        <v>0</v>
      </c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</row>
    <row r="111" spans="1:165" s="36" customFormat="1" ht="15.75">
      <c r="A111" s="54" t="s">
        <v>155</v>
      </c>
      <c r="B111" s="101" t="s">
        <v>5</v>
      </c>
      <c r="C111" s="102" t="s">
        <v>19</v>
      </c>
      <c r="D111" s="40">
        <v>0</v>
      </c>
      <c r="E111" s="40">
        <f t="shared" si="9"/>
        <v>0</v>
      </c>
      <c r="F111" s="43">
        <f t="shared" si="10"/>
        <v>220000</v>
      </c>
      <c r="G111" s="37">
        <v>220000</v>
      </c>
      <c r="H111" s="37"/>
      <c r="I111" s="37"/>
      <c r="J111" s="37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</row>
    <row r="112" spans="1:165" s="36" customFormat="1" ht="15.75">
      <c r="A112" s="54" t="s">
        <v>156</v>
      </c>
      <c r="B112" s="101" t="s">
        <v>5</v>
      </c>
      <c r="C112" s="102" t="s">
        <v>19</v>
      </c>
      <c r="D112" s="40">
        <v>0</v>
      </c>
      <c r="E112" s="40">
        <f t="shared" si="9"/>
        <v>0</v>
      </c>
      <c r="F112" s="43">
        <f t="shared" si="10"/>
        <v>3000</v>
      </c>
      <c r="G112" s="37">
        <v>3000</v>
      </c>
      <c r="H112" s="37"/>
      <c r="I112" s="37"/>
      <c r="J112" s="37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</row>
    <row r="113" spans="1:165" s="36" customFormat="1" ht="15.75">
      <c r="A113" s="54" t="s">
        <v>92</v>
      </c>
      <c r="B113" s="101" t="s">
        <v>5</v>
      </c>
      <c r="C113" s="102" t="s">
        <v>19</v>
      </c>
      <c r="D113" s="37">
        <v>160000</v>
      </c>
      <c r="E113" s="40">
        <f t="shared" si="9"/>
        <v>160000</v>
      </c>
      <c r="F113" s="43">
        <f t="shared" si="10"/>
        <v>160000</v>
      </c>
      <c r="G113" s="37">
        <v>0</v>
      </c>
      <c r="H113" s="37">
        <v>0</v>
      </c>
      <c r="I113" s="37">
        <v>0</v>
      </c>
      <c r="J113" s="37">
        <v>0</v>
      </c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</row>
    <row r="114" spans="1:165" s="36" customFormat="1" ht="15.75">
      <c r="A114" s="54" t="s">
        <v>95</v>
      </c>
      <c r="B114" s="101" t="s">
        <v>5</v>
      </c>
      <c r="C114" s="102" t="s">
        <v>19</v>
      </c>
      <c r="D114" s="40">
        <v>85000</v>
      </c>
      <c r="E114" s="40">
        <f t="shared" si="9"/>
        <v>85000</v>
      </c>
      <c r="F114" s="43">
        <f t="shared" si="10"/>
        <v>85000</v>
      </c>
      <c r="G114" s="37">
        <v>0</v>
      </c>
      <c r="H114" s="37">
        <v>0</v>
      </c>
      <c r="I114" s="37">
        <v>0</v>
      </c>
      <c r="J114" s="37">
        <v>0</v>
      </c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</row>
    <row r="115" spans="1:165" s="36" customFormat="1" ht="15.75">
      <c r="A115" s="54" t="s">
        <v>91</v>
      </c>
      <c r="B115" s="101" t="s">
        <v>5</v>
      </c>
      <c r="C115" s="102" t="s">
        <v>19</v>
      </c>
      <c r="D115" s="40">
        <v>65000</v>
      </c>
      <c r="E115" s="40">
        <f t="shared" si="9"/>
        <v>65000</v>
      </c>
      <c r="F115" s="43">
        <f t="shared" si="10"/>
        <v>65000</v>
      </c>
      <c r="G115" s="37">
        <v>0</v>
      </c>
      <c r="H115" s="37">
        <v>0</v>
      </c>
      <c r="I115" s="37">
        <v>0</v>
      </c>
      <c r="J115" s="37">
        <v>0</v>
      </c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</row>
    <row r="116" spans="1:165" s="36" customFormat="1" ht="15.75">
      <c r="A116" s="54" t="s">
        <v>143</v>
      </c>
      <c r="B116" s="101" t="s">
        <v>5</v>
      </c>
      <c r="C116" s="102" t="s">
        <v>19</v>
      </c>
      <c r="D116" s="40">
        <v>73000</v>
      </c>
      <c r="E116" s="40">
        <f>D116</f>
        <v>73000</v>
      </c>
      <c r="F116" s="43">
        <f t="shared" si="10"/>
        <v>73000</v>
      </c>
      <c r="G116" s="37">
        <v>0</v>
      </c>
      <c r="H116" s="37">
        <v>0</v>
      </c>
      <c r="I116" s="37">
        <v>0</v>
      </c>
      <c r="J116" s="37">
        <v>0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</row>
    <row r="117" spans="1:165" s="36" customFormat="1" ht="15.75">
      <c r="A117" s="54" t="s">
        <v>339</v>
      </c>
      <c r="B117" s="101" t="s">
        <v>5</v>
      </c>
      <c r="C117" s="102" t="s">
        <v>19</v>
      </c>
      <c r="D117" s="40">
        <v>28560</v>
      </c>
      <c r="E117" s="40">
        <f>D117</f>
        <v>28560</v>
      </c>
      <c r="F117" s="43">
        <f t="shared" si="10"/>
        <v>28560</v>
      </c>
      <c r="G117" s="37">
        <v>0</v>
      </c>
      <c r="H117" s="37">
        <v>0</v>
      </c>
      <c r="I117" s="37">
        <v>0</v>
      </c>
      <c r="J117" s="37">
        <v>0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</row>
    <row r="118" spans="1:165" s="36" customFormat="1" ht="15.75">
      <c r="A118" s="54" t="s">
        <v>244</v>
      </c>
      <c r="B118" s="101" t="s">
        <v>5</v>
      </c>
      <c r="C118" s="102" t="s">
        <v>19</v>
      </c>
      <c r="D118" s="40">
        <v>95200</v>
      </c>
      <c r="E118" s="40">
        <f>D118</f>
        <v>95200</v>
      </c>
      <c r="F118" s="43">
        <f t="shared" si="10"/>
        <v>95200</v>
      </c>
      <c r="G118" s="37">
        <v>0</v>
      </c>
      <c r="H118" s="37">
        <v>0</v>
      </c>
      <c r="I118" s="37">
        <v>0</v>
      </c>
      <c r="J118" s="37">
        <v>0</v>
      </c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</row>
    <row r="119" spans="1:165" s="36" customFormat="1" ht="15.75">
      <c r="A119" s="54" t="s">
        <v>242</v>
      </c>
      <c r="B119" s="101" t="s">
        <v>5</v>
      </c>
      <c r="C119" s="102" t="s">
        <v>19</v>
      </c>
      <c r="D119" s="40">
        <v>38080</v>
      </c>
      <c r="E119" s="40">
        <f>D119</f>
        <v>38080</v>
      </c>
      <c r="F119" s="43">
        <f t="shared" si="10"/>
        <v>38080</v>
      </c>
      <c r="G119" s="37">
        <v>0</v>
      </c>
      <c r="H119" s="37">
        <v>0</v>
      </c>
      <c r="I119" s="37">
        <v>0</v>
      </c>
      <c r="J119" s="37">
        <v>0</v>
      </c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</row>
    <row r="120" spans="1:165" s="36" customFormat="1" ht="15.75">
      <c r="A120" s="54" t="s">
        <v>243</v>
      </c>
      <c r="B120" s="101" t="s">
        <v>5</v>
      </c>
      <c r="C120" s="102" t="s">
        <v>19</v>
      </c>
      <c r="D120" s="40">
        <v>28560</v>
      </c>
      <c r="E120" s="40">
        <f>D120</f>
        <v>28560</v>
      </c>
      <c r="F120" s="43">
        <f t="shared" si="10"/>
        <v>28560</v>
      </c>
      <c r="G120" s="37">
        <v>0</v>
      </c>
      <c r="H120" s="37">
        <v>0</v>
      </c>
      <c r="I120" s="37">
        <v>0</v>
      </c>
      <c r="J120" s="37">
        <v>0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</row>
    <row r="121" spans="1:165" s="36" customFormat="1" ht="15.75">
      <c r="A121" s="54" t="s">
        <v>111</v>
      </c>
      <c r="B121" s="101" t="s">
        <v>5</v>
      </c>
      <c r="C121" s="102" t="s">
        <v>19</v>
      </c>
      <c r="D121" s="40">
        <v>238500</v>
      </c>
      <c r="E121" s="40">
        <f aca="true" t="shared" si="11" ref="E121:E164">D121</f>
        <v>238500</v>
      </c>
      <c r="F121" s="43">
        <f t="shared" si="10"/>
        <v>238500</v>
      </c>
      <c r="G121" s="37">
        <v>0</v>
      </c>
      <c r="H121" s="37">
        <v>0</v>
      </c>
      <c r="I121" s="37">
        <v>0</v>
      </c>
      <c r="J121" s="37">
        <v>0</v>
      </c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</row>
    <row r="122" spans="1:165" s="36" customFormat="1" ht="15.75">
      <c r="A122" s="58" t="s">
        <v>136</v>
      </c>
      <c r="B122" s="101" t="s">
        <v>5</v>
      </c>
      <c r="C122" s="102" t="s">
        <v>19</v>
      </c>
      <c r="D122" s="40">
        <v>129000</v>
      </c>
      <c r="E122" s="40">
        <f t="shared" si="11"/>
        <v>129000</v>
      </c>
      <c r="F122" s="43">
        <f t="shared" si="10"/>
        <v>129000</v>
      </c>
      <c r="G122" s="37">
        <v>0</v>
      </c>
      <c r="H122" s="37">
        <v>0</v>
      </c>
      <c r="I122" s="37">
        <v>0</v>
      </c>
      <c r="J122" s="37">
        <v>0</v>
      </c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</row>
    <row r="123" spans="1:165" s="36" customFormat="1" ht="15.75">
      <c r="A123" s="56" t="s">
        <v>263</v>
      </c>
      <c r="B123" s="101" t="s">
        <v>5</v>
      </c>
      <c r="C123" s="102" t="s">
        <v>19</v>
      </c>
      <c r="D123" s="40">
        <v>7500</v>
      </c>
      <c r="E123" s="40">
        <f t="shared" si="11"/>
        <v>7500</v>
      </c>
      <c r="F123" s="43">
        <f t="shared" si="10"/>
        <v>7500</v>
      </c>
      <c r="G123" s="37">
        <v>0</v>
      </c>
      <c r="H123" s="37">
        <v>0</v>
      </c>
      <c r="I123" s="37">
        <v>0</v>
      </c>
      <c r="J123" s="37">
        <v>0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</row>
    <row r="124" spans="1:165" s="36" customFormat="1" ht="15.75">
      <c r="A124" s="56" t="s">
        <v>264</v>
      </c>
      <c r="B124" s="101" t="s">
        <v>5</v>
      </c>
      <c r="C124" s="102" t="s">
        <v>19</v>
      </c>
      <c r="D124" s="40">
        <v>45000</v>
      </c>
      <c r="E124" s="40">
        <f t="shared" si="11"/>
        <v>45000</v>
      </c>
      <c r="F124" s="43">
        <f t="shared" si="10"/>
        <v>45000</v>
      </c>
      <c r="G124" s="37">
        <v>0</v>
      </c>
      <c r="H124" s="37">
        <v>0</v>
      </c>
      <c r="I124" s="37">
        <v>0</v>
      </c>
      <c r="J124" s="37">
        <v>0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</row>
    <row r="125" spans="1:165" s="36" customFormat="1" ht="15.75">
      <c r="A125" s="56" t="s">
        <v>265</v>
      </c>
      <c r="B125" s="101" t="s">
        <v>5</v>
      </c>
      <c r="C125" s="102" t="s">
        <v>19</v>
      </c>
      <c r="D125" s="40">
        <v>44000</v>
      </c>
      <c r="E125" s="40">
        <f t="shared" si="11"/>
        <v>44000</v>
      </c>
      <c r="F125" s="43">
        <f t="shared" si="10"/>
        <v>44000</v>
      </c>
      <c r="G125" s="37">
        <v>0</v>
      </c>
      <c r="H125" s="37">
        <v>0</v>
      </c>
      <c r="I125" s="37">
        <v>0</v>
      </c>
      <c r="J125" s="37">
        <v>0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</row>
    <row r="126" spans="1:165" s="36" customFormat="1" ht="15.75">
      <c r="A126" s="56" t="s">
        <v>266</v>
      </c>
      <c r="B126" s="101" t="s">
        <v>5</v>
      </c>
      <c r="C126" s="102" t="s">
        <v>19</v>
      </c>
      <c r="D126" s="40">
        <v>15000</v>
      </c>
      <c r="E126" s="40">
        <f t="shared" si="11"/>
        <v>15000</v>
      </c>
      <c r="F126" s="43">
        <f t="shared" si="10"/>
        <v>15000</v>
      </c>
      <c r="G126" s="37">
        <v>0</v>
      </c>
      <c r="H126" s="37">
        <v>0</v>
      </c>
      <c r="I126" s="37">
        <v>0</v>
      </c>
      <c r="J126" s="37">
        <v>0</v>
      </c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</row>
    <row r="127" spans="1:165" s="36" customFormat="1" ht="15.75">
      <c r="A127" s="56" t="s">
        <v>267</v>
      </c>
      <c r="B127" s="101" t="s">
        <v>5</v>
      </c>
      <c r="C127" s="102" t="s">
        <v>19</v>
      </c>
      <c r="D127" s="40">
        <v>93000</v>
      </c>
      <c r="E127" s="40">
        <f t="shared" si="11"/>
        <v>93000</v>
      </c>
      <c r="F127" s="43">
        <f t="shared" si="10"/>
        <v>93000</v>
      </c>
      <c r="G127" s="37">
        <v>0</v>
      </c>
      <c r="H127" s="37">
        <v>0</v>
      </c>
      <c r="I127" s="37">
        <v>0</v>
      </c>
      <c r="J127" s="37">
        <v>0</v>
      </c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</row>
    <row r="128" spans="1:165" s="36" customFormat="1" ht="15.75">
      <c r="A128" s="56" t="s">
        <v>268</v>
      </c>
      <c r="B128" s="101" t="s">
        <v>5</v>
      </c>
      <c r="C128" s="102" t="s">
        <v>19</v>
      </c>
      <c r="D128" s="40">
        <v>21000</v>
      </c>
      <c r="E128" s="40">
        <f t="shared" si="11"/>
        <v>21000</v>
      </c>
      <c r="F128" s="43">
        <f t="shared" si="10"/>
        <v>21000</v>
      </c>
      <c r="G128" s="37">
        <v>0</v>
      </c>
      <c r="H128" s="37">
        <v>0</v>
      </c>
      <c r="I128" s="37">
        <v>0</v>
      </c>
      <c r="J128" s="37">
        <v>0</v>
      </c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</row>
    <row r="129" spans="1:165" s="36" customFormat="1" ht="15.75">
      <c r="A129" s="56" t="s">
        <v>269</v>
      </c>
      <c r="B129" s="101" t="s">
        <v>5</v>
      </c>
      <c r="C129" s="102" t="s">
        <v>19</v>
      </c>
      <c r="D129" s="40">
        <v>41000</v>
      </c>
      <c r="E129" s="40">
        <f t="shared" si="11"/>
        <v>41000</v>
      </c>
      <c r="F129" s="43">
        <f t="shared" si="10"/>
        <v>41000</v>
      </c>
      <c r="G129" s="37">
        <v>0</v>
      </c>
      <c r="H129" s="37">
        <v>0</v>
      </c>
      <c r="I129" s="37">
        <v>0</v>
      </c>
      <c r="J129" s="37">
        <v>0</v>
      </c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</row>
    <row r="130" spans="1:165" s="36" customFormat="1" ht="15.75">
      <c r="A130" s="56" t="s">
        <v>270</v>
      </c>
      <c r="B130" s="101" t="s">
        <v>5</v>
      </c>
      <c r="C130" s="102" t="s">
        <v>19</v>
      </c>
      <c r="D130" s="40">
        <v>7500</v>
      </c>
      <c r="E130" s="40">
        <f t="shared" si="11"/>
        <v>7500</v>
      </c>
      <c r="F130" s="43">
        <f t="shared" si="10"/>
        <v>7500</v>
      </c>
      <c r="G130" s="37">
        <v>0</v>
      </c>
      <c r="H130" s="37">
        <v>0</v>
      </c>
      <c r="I130" s="37">
        <v>0</v>
      </c>
      <c r="J130" s="37">
        <v>0</v>
      </c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</row>
    <row r="131" spans="1:165" s="36" customFormat="1" ht="15.75">
      <c r="A131" s="56" t="s">
        <v>271</v>
      </c>
      <c r="B131" s="101" t="s">
        <v>5</v>
      </c>
      <c r="C131" s="102" t="s">
        <v>19</v>
      </c>
      <c r="D131" s="40">
        <v>12000</v>
      </c>
      <c r="E131" s="40">
        <f t="shared" si="11"/>
        <v>12000</v>
      </c>
      <c r="F131" s="43">
        <f t="shared" si="10"/>
        <v>12000</v>
      </c>
      <c r="G131" s="37">
        <v>0</v>
      </c>
      <c r="H131" s="37">
        <v>0</v>
      </c>
      <c r="I131" s="37">
        <v>0</v>
      </c>
      <c r="J131" s="37">
        <v>0</v>
      </c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</row>
    <row r="132" spans="1:165" s="36" customFormat="1" ht="15.75">
      <c r="A132" s="56" t="s">
        <v>272</v>
      </c>
      <c r="B132" s="101" t="s">
        <v>5</v>
      </c>
      <c r="C132" s="102" t="s">
        <v>19</v>
      </c>
      <c r="D132" s="40">
        <v>85000</v>
      </c>
      <c r="E132" s="40">
        <f t="shared" si="11"/>
        <v>85000</v>
      </c>
      <c r="F132" s="43">
        <f t="shared" si="10"/>
        <v>85000</v>
      </c>
      <c r="G132" s="37">
        <v>0</v>
      </c>
      <c r="H132" s="37">
        <v>0</v>
      </c>
      <c r="I132" s="37">
        <v>0</v>
      </c>
      <c r="J132" s="37">
        <v>0</v>
      </c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</row>
    <row r="133" spans="1:165" s="36" customFormat="1" ht="15.75">
      <c r="A133" s="56" t="s">
        <v>273</v>
      </c>
      <c r="B133" s="101" t="s">
        <v>5</v>
      </c>
      <c r="C133" s="102" t="s">
        <v>19</v>
      </c>
      <c r="D133" s="40">
        <v>26000</v>
      </c>
      <c r="E133" s="40">
        <f t="shared" si="11"/>
        <v>26000</v>
      </c>
      <c r="F133" s="43">
        <f t="shared" si="10"/>
        <v>26000</v>
      </c>
      <c r="G133" s="37">
        <v>0</v>
      </c>
      <c r="H133" s="37">
        <v>0</v>
      </c>
      <c r="I133" s="37">
        <v>0</v>
      </c>
      <c r="J133" s="37">
        <v>0</v>
      </c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</row>
    <row r="134" spans="1:165" s="36" customFormat="1" ht="15.75">
      <c r="A134" s="56" t="s">
        <v>274</v>
      </c>
      <c r="B134" s="101" t="s">
        <v>5</v>
      </c>
      <c r="C134" s="102" t="s">
        <v>19</v>
      </c>
      <c r="D134" s="40">
        <v>8000</v>
      </c>
      <c r="E134" s="40">
        <f t="shared" si="11"/>
        <v>8000</v>
      </c>
      <c r="F134" s="43">
        <f t="shared" si="10"/>
        <v>8000</v>
      </c>
      <c r="G134" s="37">
        <v>0</v>
      </c>
      <c r="H134" s="37">
        <v>0</v>
      </c>
      <c r="I134" s="37">
        <v>0</v>
      </c>
      <c r="J134" s="37">
        <v>0</v>
      </c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</row>
    <row r="135" spans="1:165" s="36" customFormat="1" ht="15.75">
      <c r="A135" s="56" t="s">
        <v>275</v>
      </c>
      <c r="B135" s="101" t="s">
        <v>5</v>
      </c>
      <c r="C135" s="102" t="s">
        <v>19</v>
      </c>
      <c r="D135" s="40">
        <v>32000</v>
      </c>
      <c r="E135" s="40">
        <f t="shared" si="11"/>
        <v>32000</v>
      </c>
      <c r="F135" s="43">
        <f t="shared" si="10"/>
        <v>32000</v>
      </c>
      <c r="G135" s="37">
        <v>0</v>
      </c>
      <c r="H135" s="37">
        <v>0</v>
      </c>
      <c r="I135" s="37">
        <v>0</v>
      </c>
      <c r="J135" s="37">
        <v>0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</row>
    <row r="136" spans="1:165" s="36" customFormat="1" ht="15.75">
      <c r="A136" s="56" t="s">
        <v>276</v>
      </c>
      <c r="B136" s="101" t="s">
        <v>5</v>
      </c>
      <c r="C136" s="102" t="s">
        <v>19</v>
      </c>
      <c r="D136" s="40">
        <v>8000</v>
      </c>
      <c r="E136" s="40">
        <f t="shared" si="11"/>
        <v>8000</v>
      </c>
      <c r="F136" s="43">
        <f t="shared" si="10"/>
        <v>8000</v>
      </c>
      <c r="G136" s="37">
        <v>0</v>
      </c>
      <c r="H136" s="37">
        <v>0</v>
      </c>
      <c r="I136" s="37">
        <v>0</v>
      </c>
      <c r="J136" s="37">
        <v>0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</row>
    <row r="137" spans="1:165" s="36" customFormat="1" ht="15.75">
      <c r="A137" s="56" t="s">
        <v>140</v>
      </c>
      <c r="B137" s="101" t="s">
        <v>5</v>
      </c>
      <c r="C137" s="102" t="s">
        <v>19</v>
      </c>
      <c r="D137" s="40">
        <v>10000</v>
      </c>
      <c r="E137" s="40">
        <f t="shared" si="11"/>
        <v>10000</v>
      </c>
      <c r="F137" s="43">
        <f t="shared" si="10"/>
        <v>10000</v>
      </c>
      <c r="G137" s="37">
        <v>0</v>
      </c>
      <c r="H137" s="37">
        <v>0</v>
      </c>
      <c r="I137" s="37">
        <v>0</v>
      </c>
      <c r="J137" s="37">
        <v>0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</row>
    <row r="138" spans="1:165" s="36" customFormat="1" ht="15.75">
      <c r="A138" s="56" t="s">
        <v>277</v>
      </c>
      <c r="B138" s="101" t="s">
        <v>5</v>
      </c>
      <c r="C138" s="102" t="s">
        <v>19</v>
      </c>
      <c r="D138" s="40">
        <v>143000</v>
      </c>
      <c r="E138" s="40">
        <f t="shared" si="11"/>
        <v>143000</v>
      </c>
      <c r="F138" s="43">
        <f t="shared" si="10"/>
        <v>143000</v>
      </c>
      <c r="G138" s="37">
        <v>0</v>
      </c>
      <c r="H138" s="37">
        <v>0</v>
      </c>
      <c r="I138" s="37">
        <v>0</v>
      </c>
      <c r="J138" s="37">
        <v>0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</row>
    <row r="139" spans="1:165" s="36" customFormat="1" ht="15.75">
      <c r="A139" s="56" t="s">
        <v>144</v>
      </c>
      <c r="B139" s="101" t="s">
        <v>5</v>
      </c>
      <c r="C139" s="102" t="s">
        <v>19</v>
      </c>
      <c r="D139" s="40">
        <v>2000</v>
      </c>
      <c r="E139" s="40">
        <f t="shared" si="11"/>
        <v>2000</v>
      </c>
      <c r="F139" s="43">
        <f t="shared" si="10"/>
        <v>2000</v>
      </c>
      <c r="G139" s="37">
        <v>0</v>
      </c>
      <c r="H139" s="37">
        <v>0</v>
      </c>
      <c r="I139" s="37">
        <v>0</v>
      </c>
      <c r="J139" s="37">
        <v>0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</row>
    <row r="140" spans="1:165" s="36" customFormat="1" ht="15.75">
      <c r="A140" s="56" t="s">
        <v>247</v>
      </c>
      <c r="B140" s="101" t="s">
        <v>5</v>
      </c>
      <c r="C140" s="102" t="s">
        <v>19</v>
      </c>
      <c r="D140" s="40">
        <v>0</v>
      </c>
      <c r="E140" s="40">
        <f t="shared" si="11"/>
        <v>0</v>
      </c>
      <c r="F140" s="43">
        <f t="shared" si="10"/>
        <v>325600</v>
      </c>
      <c r="G140" s="37">
        <v>325600</v>
      </c>
      <c r="H140" s="37">
        <v>0</v>
      </c>
      <c r="I140" s="37">
        <v>0</v>
      </c>
      <c r="J140" s="37">
        <v>0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</row>
    <row r="141" spans="1:165" s="36" customFormat="1" ht="15.75">
      <c r="A141" s="56" t="s">
        <v>250</v>
      </c>
      <c r="B141" s="101" t="s">
        <v>5</v>
      </c>
      <c r="C141" s="102" t="s">
        <v>19</v>
      </c>
      <c r="D141" s="40">
        <v>21000</v>
      </c>
      <c r="E141" s="40">
        <f t="shared" si="11"/>
        <v>21000</v>
      </c>
      <c r="F141" s="43">
        <f t="shared" si="10"/>
        <v>21000</v>
      </c>
      <c r="G141" s="37">
        <v>0</v>
      </c>
      <c r="H141" s="37">
        <v>0</v>
      </c>
      <c r="I141" s="37">
        <v>0</v>
      </c>
      <c r="J141" s="37">
        <v>0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</row>
    <row r="142" spans="1:165" s="36" customFormat="1" ht="31.5">
      <c r="A142" s="56" t="s">
        <v>254</v>
      </c>
      <c r="B142" s="101" t="s">
        <v>5</v>
      </c>
      <c r="C142" s="102" t="s">
        <v>19</v>
      </c>
      <c r="D142" s="40">
        <v>0</v>
      </c>
      <c r="E142" s="40">
        <f t="shared" si="11"/>
        <v>0</v>
      </c>
      <c r="F142" s="43">
        <f t="shared" si="10"/>
        <v>4000</v>
      </c>
      <c r="G142" s="37">
        <v>4000</v>
      </c>
      <c r="H142" s="37">
        <v>0</v>
      </c>
      <c r="I142" s="37">
        <v>0</v>
      </c>
      <c r="J142" s="37">
        <v>0</v>
      </c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</row>
    <row r="143" spans="1:165" s="36" customFormat="1" ht="15.75">
      <c r="A143" s="56" t="s">
        <v>248</v>
      </c>
      <c r="B143" s="101" t="s">
        <v>5</v>
      </c>
      <c r="C143" s="102" t="s">
        <v>19</v>
      </c>
      <c r="D143" s="40">
        <v>0</v>
      </c>
      <c r="E143" s="40">
        <f t="shared" si="11"/>
        <v>0</v>
      </c>
      <c r="F143" s="43">
        <f t="shared" si="10"/>
        <v>369600</v>
      </c>
      <c r="G143" s="37">
        <v>369600</v>
      </c>
      <c r="H143" s="37"/>
      <c r="I143" s="37"/>
      <c r="J143" s="37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</row>
    <row r="144" spans="1:165" s="36" customFormat="1" ht="15.75">
      <c r="A144" s="56" t="s">
        <v>251</v>
      </c>
      <c r="B144" s="101" t="s">
        <v>5</v>
      </c>
      <c r="C144" s="102" t="s">
        <v>19</v>
      </c>
      <c r="D144" s="40">
        <v>24000</v>
      </c>
      <c r="E144" s="40">
        <f t="shared" si="11"/>
        <v>24000</v>
      </c>
      <c r="F144" s="43">
        <f t="shared" si="10"/>
        <v>24000</v>
      </c>
      <c r="G144" s="37">
        <v>0</v>
      </c>
      <c r="H144" s="37">
        <v>0</v>
      </c>
      <c r="I144" s="37">
        <v>0</v>
      </c>
      <c r="J144" s="37">
        <v>0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</row>
    <row r="145" spans="1:165" s="36" customFormat="1" ht="15.75">
      <c r="A145" s="56" t="s">
        <v>255</v>
      </c>
      <c r="B145" s="101" t="s">
        <v>5</v>
      </c>
      <c r="C145" s="102" t="s">
        <v>19</v>
      </c>
      <c r="D145" s="40">
        <v>0</v>
      </c>
      <c r="E145" s="40">
        <f t="shared" si="11"/>
        <v>0</v>
      </c>
      <c r="F145" s="43">
        <f t="shared" si="10"/>
        <v>4500</v>
      </c>
      <c r="G145" s="37">
        <v>4500</v>
      </c>
      <c r="H145" s="37"/>
      <c r="I145" s="37"/>
      <c r="J145" s="37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</row>
    <row r="146" spans="1:165" s="36" customFormat="1" ht="15.75">
      <c r="A146" s="56" t="s">
        <v>256</v>
      </c>
      <c r="B146" s="101" t="s">
        <v>5</v>
      </c>
      <c r="C146" s="102" t="s">
        <v>19</v>
      </c>
      <c r="D146" s="40">
        <v>0</v>
      </c>
      <c r="E146" s="40">
        <f t="shared" si="11"/>
        <v>0</v>
      </c>
      <c r="F146" s="43">
        <f t="shared" si="10"/>
        <v>167200</v>
      </c>
      <c r="G146" s="37">
        <v>167200</v>
      </c>
      <c r="H146" s="37"/>
      <c r="I146" s="37"/>
      <c r="J146" s="37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</row>
    <row r="147" spans="1:165" s="36" customFormat="1" ht="15.75">
      <c r="A147" s="56" t="s">
        <v>252</v>
      </c>
      <c r="B147" s="101" t="s">
        <v>5</v>
      </c>
      <c r="C147" s="102" t="s">
        <v>19</v>
      </c>
      <c r="D147" s="40">
        <v>11000</v>
      </c>
      <c r="E147" s="40">
        <f t="shared" si="11"/>
        <v>11000</v>
      </c>
      <c r="F147" s="43">
        <f t="shared" si="10"/>
        <v>11000</v>
      </c>
      <c r="G147" s="37">
        <v>0</v>
      </c>
      <c r="H147" s="37">
        <v>0</v>
      </c>
      <c r="I147" s="37">
        <v>0</v>
      </c>
      <c r="J147" s="37">
        <v>0</v>
      </c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</row>
    <row r="148" spans="1:165" s="36" customFormat="1" ht="31.5">
      <c r="A148" s="56" t="s">
        <v>257</v>
      </c>
      <c r="B148" s="101" t="s">
        <v>5</v>
      </c>
      <c r="C148" s="102" t="s">
        <v>19</v>
      </c>
      <c r="D148" s="40">
        <v>0</v>
      </c>
      <c r="E148" s="40">
        <f t="shared" si="11"/>
        <v>0</v>
      </c>
      <c r="F148" s="43">
        <f t="shared" si="10"/>
        <v>2000</v>
      </c>
      <c r="G148" s="37">
        <v>2000</v>
      </c>
      <c r="H148" s="37"/>
      <c r="I148" s="37"/>
      <c r="J148" s="37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</row>
    <row r="149" spans="1:165" s="36" customFormat="1" ht="15.75">
      <c r="A149" s="56" t="s">
        <v>249</v>
      </c>
      <c r="B149" s="101" t="s">
        <v>5</v>
      </c>
      <c r="C149" s="102" t="s">
        <v>19</v>
      </c>
      <c r="D149" s="40">
        <v>275000</v>
      </c>
      <c r="E149" s="40">
        <f t="shared" si="11"/>
        <v>275000</v>
      </c>
      <c r="F149" s="43">
        <f t="shared" si="10"/>
        <v>275000</v>
      </c>
      <c r="G149" s="37">
        <v>0</v>
      </c>
      <c r="H149" s="37"/>
      <c r="I149" s="37"/>
      <c r="J149" s="37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</row>
    <row r="150" spans="1:165" s="36" customFormat="1" ht="15.75">
      <c r="A150" s="56" t="s">
        <v>253</v>
      </c>
      <c r="B150" s="101" t="s">
        <v>5</v>
      </c>
      <c r="C150" s="102" t="s">
        <v>19</v>
      </c>
      <c r="D150" s="40">
        <v>12000</v>
      </c>
      <c r="E150" s="40">
        <f t="shared" si="11"/>
        <v>12000</v>
      </c>
      <c r="F150" s="43">
        <f t="shared" si="10"/>
        <v>12000</v>
      </c>
      <c r="G150" s="37">
        <v>0</v>
      </c>
      <c r="H150" s="37">
        <v>0</v>
      </c>
      <c r="I150" s="37">
        <v>0</v>
      </c>
      <c r="J150" s="37">
        <v>0</v>
      </c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</row>
    <row r="151" spans="1:165" s="36" customFormat="1" ht="15.75">
      <c r="A151" s="56" t="s">
        <v>258</v>
      </c>
      <c r="B151" s="101" t="s">
        <v>5</v>
      </c>
      <c r="C151" s="102" t="s">
        <v>19</v>
      </c>
      <c r="D151" s="40">
        <v>3000</v>
      </c>
      <c r="E151" s="40">
        <f t="shared" si="11"/>
        <v>3000</v>
      </c>
      <c r="F151" s="43">
        <f t="shared" si="10"/>
        <v>3000</v>
      </c>
      <c r="G151" s="37">
        <v>0</v>
      </c>
      <c r="H151" s="37"/>
      <c r="I151" s="37"/>
      <c r="J151" s="37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</row>
    <row r="152" spans="1:165" s="36" customFormat="1" ht="15.75">
      <c r="A152" s="54" t="s">
        <v>115</v>
      </c>
      <c r="B152" s="101" t="s">
        <v>5</v>
      </c>
      <c r="C152" s="102" t="s">
        <v>19</v>
      </c>
      <c r="D152" s="40">
        <v>0</v>
      </c>
      <c r="E152" s="40">
        <f t="shared" si="11"/>
        <v>0</v>
      </c>
      <c r="F152" s="43">
        <f t="shared" si="10"/>
        <v>170000</v>
      </c>
      <c r="G152" s="37">
        <v>170000</v>
      </c>
      <c r="H152" s="37"/>
      <c r="I152" s="37"/>
      <c r="J152" s="37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</row>
    <row r="153" spans="1:165" s="36" customFormat="1" ht="15.75">
      <c r="A153" s="54" t="s">
        <v>116</v>
      </c>
      <c r="B153" s="101" t="s">
        <v>5</v>
      </c>
      <c r="C153" s="102" t="s">
        <v>19</v>
      </c>
      <c r="D153" s="40">
        <v>140000</v>
      </c>
      <c r="E153" s="40">
        <f t="shared" si="11"/>
        <v>140000</v>
      </c>
      <c r="F153" s="43">
        <f t="shared" si="10"/>
        <v>140000</v>
      </c>
      <c r="G153" s="37">
        <v>0</v>
      </c>
      <c r="H153" s="37"/>
      <c r="I153" s="37"/>
      <c r="J153" s="37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</row>
    <row r="154" spans="1:165" s="36" customFormat="1" ht="15.75">
      <c r="A154" s="54" t="s">
        <v>378</v>
      </c>
      <c r="B154" s="101" t="s">
        <v>5</v>
      </c>
      <c r="C154" s="102" t="s">
        <v>19</v>
      </c>
      <c r="D154" s="40">
        <v>0</v>
      </c>
      <c r="E154" s="40">
        <f>D154</f>
        <v>0</v>
      </c>
      <c r="F154" s="43">
        <f>D154+G154+H154+I154+J154</f>
        <v>4544100</v>
      </c>
      <c r="G154" s="37">
        <v>4544100</v>
      </c>
      <c r="H154" s="37"/>
      <c r="I154" s="37"/>
      <c r="J154" s="37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</row>
    <row r="155" spans="1:165" s="36" customFormat="1" ht="15.75">
      <c r="A155" s="54" t="s">
        <v>389</v>
      </c>
      <c r="B155" s="101" t="s">
        <v>5</v>
      </c>
      <c r="C155" s="102" t="s">
        <v>19</v>
      </c>
      <c r="D155" s="40">
        <v>0</v>
      </c>
      <c r="E155" s="40">
        <f>D155</f>
        <v>0</v>
      </c>
      <c r="F155" s="43">
        <f>D155+G155+H155+I155+J155</f>
        <v>102000</v>
      </c>
      <c r="G155" s="37">
        <v>102000</v>
      </c>
      <c r="H155" s="37"/>
      <c r="I155" s="37"/>
      <c r="J155" s="37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</row>
    <row r="156" spans="1:165" s="36" customFormat="1" ht="15.75">
      <c r="A156" s="54" t="s">
        <v>117</v>
      </c>
      <c r="B156" s="101" t="s">
        <v>5</v>
      </c>
      <c r="C156" s="102" t="s">
        <v>19</v>
      </c>
      <c r="D156" s="40">
        <v>459000</v>
      </c>
      <c r="E156" s="40">
        <f t="shared" si="11"/>
        <v>459000</v>
      </c>
      <c r="F156" s="43">
        <f t="shared" si="10"/>
        <v>459000</v>
      </c>
      <c r="G156" s="37">
        <v>0</v>
      </c>
      <c r="H156" s="37"/>
      <c r="I156" s="37"/>
      <c r="J156" s="37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</row>
    <row r="157" spans="1:165" s="36" customFormat="1" ht="15.75">
      <c r="A157" s="54" t="s">
        <v>388</v>
      </c>
      <c r="B157" s="101" t="s">
        <v>5</v>
      </c>
      <c r="C157" s="102" t="s">
        <v>19</v>
      </c>
      <c r="D157" s="40">
        <v>0</v>
      </c>
      <c r="E157" s="40">
        <f>D157</f>
        <v>0</v>
      </c>
      <c r="F157" s="43">
        <f>D157+G157+H157+I157+J157</f>
        <v>17367900</v>
      </c>
      <c r="G157" s="37">
        <v>17367900</v>
      </c>
      <c r="H157" s="37"/>
      <c r="I157" s="37"/>
      <c r="J157" s="37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</row>
    <row r="158" spans="1:165" s="36" customFormat="1" ht="15.75">
      <c r="A158" s="54" t="s">
        <v>390</v>
      </c>
      <c r="B158" s="101" t="s">
        <v>5</v>
      </c>
      <c r="C158" s="102" t="s">
        <v>19</v>
      </c>
      <c r="D158" s="40">
        <v>0</v>
      </c>
      <c r="E158" s="40">
        <f>D158</f>
        <v>0</v>
      </c>
      <c r="F158" s="43">
        <f>D158+G158+H158+I158+J158</f>
        <v>345500</v>
      </c>
      <c r="G158" s="37">
        <v>345500</v>
      </c>
      <c r="H158" s="37"/>
      <c r="I158" s="37"/>
      <c r="J158" s="37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</row>
    <row r="159" spans="1:165" s="36" customFormat="1" ht="15.75">
      <c r="A159" s="54" t="s">
        <v>118</v>
      </c>
      <c r="B159" s="101" t="s">
        <v>5</v>
      </c>
      <c r="C159" s="102" t="s">
        <v>19</v>
      </c>
      <c r="D159" s="40">
        <v>0</v>
      </c>
      <c r="E159" s="40">
        <f t="shared" si="11"/>
        <v>0</v>
      </c>
      <c r="F159" s="43">
        <f t="shared" si="10"/>
        <v>170000</v>
      </c>
      <c r="G159" s="37">
        <v>170000</v>
      </c>
      <c r="H159" s="37"/>
      <c r="I159" s="37"/>
      <c r="J159" s="37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</row>
    <row r="160" spans="1:165" s="36" customFormat="1" ht="15.75">
      <c r="A160" s="54" t="s">
        <v>119</v>
      </c>
      <c r="B160" s="101" t="s">
        <v>5</v>
      </c>
      <c r="C160" s="102" t="s">
        <v>19</v>
      </c>
      <c r="D160" s="40">
        <v>0</v>
      </c>
      <c r="E160" s="40">
        <f t="shared" si="11"/>
        <v>0</v>
      </c>
      <c r="F160" s="43">
        <f t="shared" si="10"/>
        <v>170000</v>
      </c>
      <c r="G160" s="37">
        <v>170000</v>
      </c>
      <c r="H160" s="37"/>
      <c r="I160" s="37"/>
      <c r="J160" s="37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</row>
    <row r="161" spans="1:165" s="36" customFormat="1" ht="50.25" customHeight="1">
      <c r="A161" s="54" t="s">
        <v>112</v>
      </c>
      <c r="B161" s="101" t="s">
        <v>5</v>
      </c>
      <c r="C161" s="102" t="s">
        <v>19</v>
      </c>
      <c r="D161" s="40">
        <v>160700</v>
      </c>
      <c r="E161" s="40">
        <f t="shared" si="11"/>
        <v>160700</v>
      </c>
      <c r="F161" s="43">
        <f t="shared" si="10"/>
        <v>160700</v>
      </c>
      <c r="G161" s="37">
        <v>0</v>
      </c>
      <c r="H161" s="37">
        <v>0</v>
      </c>
      <c r="I161" s="37">
        <v>0</v>
      </c>
      <c r="J161" s="37">
        <v>0</v>
      </c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</row>
    <row r="162" spans="1:165" s="36" customFormat="1" ht="31.5">
      <c r="A162" s="56" t="s">
        <v>385</v>
      </c>
      <c r="B162" s="101" t="s">
        <v>5</v>
      </c>
      <c r="C162" s="102" t="s">
        <v>19</v>
      </c>
      <c r="D162" s="40">
        <v>5413800</v>
      </c>
      <c r="E162" s="40">
        <f>D162</f>
        <v>5413800</v>
      </c>
      <c r="F162" s="43">
        <f>D162+G162+H162+I162+J162</f>
        <v>5413800</v>
      </c>
      <c r="G162" s="37">
        <v>0</v>
      </c>
      <c r="H162" s="37">
        <v>0</v>
      </c>
      <c r="I162" s="37">
        <v>0</v>
      </c>
      <c r="J162" s="37">
        <v>0</v>
      </c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</row>
    <row r="163" spans="1:165" s="36" customFormat="1" ht="31.5">
      <c r="A163" s="56" t="s">
        <v>245</v>
      </c>
      <c r="B163" s="101" t="s">
        <v>5</v>
      </c>
      <c r="C163" s="102" t="s">
        <v>19</v>
      </c>
      <c r="D163" s="40">
        <v>15500</v>
      </c>
      <c r="E163" s="40">
        <f>D163</f>
        <v>15500</v>
      </c>
      <c r="F163" s="43">
        <f>D163+G163+H163+I163+J163</f>
        <v>15500</v>
      </c>
      <c r="G163" s="37">
        <v>0</v>
      </c>
      <c r="H163" s="37">
        <v>0</v>
      </c>
      <c r="I163" s="37">
        <v>0</v>
      </c>
      <c r="J163" s="37">
        <v>0</v>
      </c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</row>
    <row r="164" spans="1:165" s="36" customFormat="1" ht="51" customHeight="1">
      <c r="A164" s="58" t="s">
        <v>384</v>
      </c>
      <c r="B164" s="101" t="s">
        <v>5</v>
      </c>
      <c r="C164" s="102" t="s">
        <v>19</v>
      </c>
      <c r="D164" s="40">
        <v>160700</v>
      </c>
      <c r="E164" s="40">
        <f t="shared" si="11"/>
        <v>160700</v>
      </c>
      <c r="F164" s="43">
        <f t="shared" si="10"/>
        <v>160700</v>
      </c>
      <c r="G164" s="37">
        <v>0</v>
      </c>
      <c r="H164" s="37">
        <v>0</v>
      </c>
      <c r="I164" s="37">
        <v>0</v>
      </c>
      <c r="J164" s="37">
        <v>0</v>
      </c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</row>
    <row r="165" spans="1:165" s="36" customFormat="1" ht="31.5">
      <c r="A165" s="58" t="s">
        <v>343</v>
      </c>
      <c r="B165" s="101" t="s">
        <v>5</v>
      </c>
      <c r="C165" s="102" t="s">
        <v>19</v>
      </c>
      <c r="D165" s="40">
        <v>150000</v>
      </c>
      <c r="E165" s="40">
        <f>D165</f>
        <v>150000</v>
      </c>
      <c r="F165" s="43">
        <f>D165+G165+H165+I165+J165</f>
        <v>150000</v>
      </c>
      <c r="G165" s="37">
        <v>0</v>
      </c>
      <c r="H165" s="37">
        <v>0</v>
      </c>
      <c r="I165" s="37">
        <v>0</v>
      </c>
      <c r="J165" s="37">
        <v>0</v>
      </c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</row>
    <row r="166" spans="1:165" s="36" customFormat="1" ht="31.5">
      <c r="A166" s="58" t="s">
        <v>386</v>
      </c>
      <c r="B166" s="101" t="s">
        <v>5</v>
      </c>
      <c r="C166" s="102" t="s">
        <v>19</v>
      </c>
      <c r="D166" s="40">
        <v>1000</v>
      </c>
      <c r="E166" s="40">
        <f>D166</f>
        <v>1000</v>
      </c>
      <c r="F166" s="43">
        <f>D166+G166+H166+I166+J166</f>
        <v>6728800</v>
      </c>
      <c r="G166" s="37">
        <v>6727800</v>
      </c>
      <c r="H166" s="37">
        <v>0</v>
      </c>
      <c r="I166" s="37">
        <v>0</v>
      </c>
      <c r="J166" s="37">
        <v>0</v>
      </c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</row>
    <row r="167" spans="1:165" s="36" customFormat="1" ht="33.75" customHeight="1">
      <c r="A167" s="54" t="s">
        <v>344</v>
      </c>
      <c r="B167" s="101" t="s">
        <v>5</v>
      </c>
      <c r="C167" s="102" t="s">
        <v>19</v>
      </c>
      <c r="D167" s="40">
        <v>1000</v>
      </c>
      <c r="E167" s="40">
        <f>D167</f>
        <v>1000</v>
      </c>
      <c r="F167" s="43">
        <f>D167+G167+H167+I167+J167</f>
        <v>15500</v>
      </c>
      <c r="G167" s="37">
        <v>14500</v>
      </c>
      <c r="H167" s="37"/>
      <c r="I167" s="37"/>
      <c r="J167" s="37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</row>
    <row r="168" spans="1:165" s="36" customFormat="1" ht="15.75">
      <c r="A168" s="54" t="s">
        <v>131</v>
      </c>
      <c r="B168" s="101" t="s">
        <v>5</v>
      </c>
      <c r="C168" s="102" t="s">
        <v>19</v>
      </c>
      <c r="D168" s="40">
        <v>830000</v>
      </c>
      <c r="E168" s="40">
        <f aca="true" t="shared" si="12" ref="E168:E203">D168</f>
        <v>830000</v>
      </c>
      <c r="F168" s="43">
        <f t="shared" si="10"/>
        <v>830000</v>
      </c>
      <c r="G168" s="37">
        <v>0</v>
      </c>
      <c r="H168" s="37">
        <v>0</v>
      </c>
      <c r="I168" s="37">
        <v>0</v>
      </c>
      <c r="J168" s="37">
        <v>0</v>
      </c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</row>
    <row r="169" spans="1:165" s="36" customFormat="1" ht="31.5">
      <c r="A169" s="54" t="s">
        <v>367</v>
      </c>
      <c r="B169" s="101" t="s">
        <v>5</v>
      </c>
      <c r="C169" s="102" t="s">
        <v>19</v>
      </c>
      <c r="D169" s="40">
        <v>9000</v>
      </c>
      <c r="E169" s="40">
        <f>D169</f>
        <v>9000</v>
      </c>
      <c r="F169" s="43">
        <f>D169+G169+H169+I169+J169</f>
        <v>9000</v>
      </c>
      <c r="G169" s="37">
        <v>0</v>
      </c>
      <c r="H169" s="37">
        <v>0</v>
      </c>
      <c r="I169" s="37">
        <v>0</v>
      </c>
      <c r="J169" s="37">
        <v>0</v>
      </c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</row>
    <row r="170" spans="1:165" s="36" customFormat="1" ht="31.5">
      <c r="A170" s="54" t="s">
        <v>121</v>
      </c>
      <c r="B170" s="101" t="s">
        <v>5</v>
      </c>
      <c r="C170" s="102" t="s">
        <v>19</v>
      </c>
      <c r="D170" s="40">
        <v>274000</v>
      </c>
      <c r="E170" s="40">
        <f t="shared" si="12"/>
        <v>274000</v>
      </c>
      <c r="F170" s="43">
        <f t="shared" si="10"/>
        <v>274000</v>
      </c>
      <c r="G170" s="37">
        <v>0</v>
      </c>
      <c r="H170" s="37">
        <v>0</v>
      </c>
      <c r="I170" s="37">
        <v>0</v>
      </c>
      <c r="J170" s="37">
        <v>0</v>
      </c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</row>
    <row r="171" spans="1:165" s="36" customFormat="1" ht="31.5">
      <c r="A171" s="54" t="s">
        <v>130</v>
      </c>
      <c r="B171" s="101" t="s">
        <v>5</v>
      </c>
      <c r="C171" s="102" t="s">
        <v>19</v>
      </c>
      <c r="D171" s="40">
        <v>5310</v>
      </c>
      <c r="E171" s="40">
        <f t="shared" si="12"/>
        <v>5310</v>
      </c>
      <c r="F171" s="43">
        <f t="shared" si="10"/>
        <v>5310</v>
      </c>
      <c r="G171" s="37">
        <v>0</v>
      </c>
      <c r="H171" s="37">
        <v>0</v>
      </c>
      <c r="I171" s="37">
        <v>0</v>
      </c>
      <c r="J171" s="37">
        <v>0</v>
      </c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</row>
    <row r="172" spans="1:165" s="36" customFormat="1" ht="15.75">
      <c r="A172" s="54" t="s">
        <v>127</v>
      </c>
      <c r="B172" s="101" t="s">
        <v>5</v>
      </c>
      <c r="C172" s="102" t="s">
        <v>19</v>
      </c>
      <c r="D172" s="40">
        <v>60000</v>
      </c>
      <c r="E172" s="40">
        <f>D172</f>
        <v>60000</v>
      </c>
      <c r="F172" s="43">
        <f>D172+G172+H172+I172+J172</f>
        <v>60000</v>
      </c>
      <c r="G172" s="37">
        <v>0</v>
      </c>
      <c r="H172" s="37">
        <v>0</v>
      </c>
      <c r="I172" s="37">
        <v>0</v>
      </c>
      <c r="J172" s="37">
        <v>0</v>
      </c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</row>
    <row r="173" spans="1:165" s="36" customFormat="1" ht="15.75">
      <c r="A173" s="54" t="s">
        <v>129</v>
      </c>
      <c r="B173" s="101" t="s">
        <v>5</v>
      </c>
      <c r="C173" s="102" t="s">
        <v>19</v>
      </c>
      <c r="D173" s="40">
        <v>340000</v>
      </c>
      <c r="E173" s="40">
        <f t="shared" si="12"/>
        <v>340000</v>
      </c>
      <c r="F173" s="43">
        <f>D173+G173+H173+I173+J173</f>
        <v>1150000</v>
      </c>
      <c r="G173" s="37">
        <v>810000</v>
      </c>
      <c r="H173" s="37">
        <v>0</v>
      </c>
      <c r="I173" s="37">
        <v>0</v>
      </c>
      <c r="J173" s="37">
        <v>0</v>
      </c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</row>
    <row r="174" spans="1:165" s="36" customFormat="1" ht="31.5">
      <c r="A174" s="54" t="s">
        <v>128</v>
      </c>
      <c r="B174" s="101" t="s">
        <v>5</v>
      </c>
      <c r="C174" s="102" t="s">
        <v>19</v>
      </c>
      <c r="D174" s="40">
        <v>5000</v>
      </c>
      <c r="E174" s="40">
        <f t="shared" si="12"/>
        <v>5000</v>
      </c>
      <c r="F174" s="43">
        <f t="shared" si="10"/>
        <v>10700</v>
      </c>
      <c r="G174" s="37">
        <v>5700</v>
      </c>
      <c r="H174" s="37">
        <v>0</v>
      </c>
      <c r="I174" s="37">
        <v>0</v>
      </c>
      <c r="J174" s="37">
        <v>0</v>
      </c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</row>
    <row r="175" spans="1:165" s="36" customFormat="1" ht="15.75">
      <c r="A175" s="54" t="s">
        <v>337</v>
      </c>
      <c r="B175" s="101" t="s">
        <v>5</v>
      </c>
      <c r="C175" s="102" t="s">
        <v>19</v>
      </c>
      <c r="D175" s="40">
        <v>6140000</v>
      </c>
      <c r="E175" s="40">
        <f t="shared" si="12"/>
        <v>6140000</v>
      </c>
      <c r="F175" s="43">
        <f t="shared" si="10"/>
        <v>6140000</v>
      </c>
      <c r="G175" s="37">
        <v>0</v>
      </c>
      <c r="H175" s="37">
        <v>0</v>
      </c>
      <c r="I175" s="37">
        <v>0</v>
      </c>
      <c r="J175" s="37">
        <v>0</v>
      </c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</row>
    <row r="176" spans="1:165" s="36" customFormat="1" ht="31.5">
      <c r="A176" s="54" t="s">
        <v>338</v>
      </c>
      <c r="B176" s="101" t="s">
        <v>5</v>
      </c>
      <c r="C176" s="102" t="s">
        <v>19</v>
      </c>
      <c r="D176" s="40">
        <v>61000</v>
      </c>
      <c r="E176" s="40">
        <f t="shared" si="12"/>
        <v>61000</v>
      </c>
      <c r="F176" s="43">
        <f t="shared" si="10"/>
        <v>61000</v>
      </c>
      <c r="G176" s="37">
        <v>0</v>
      </c>
      <c r="H176" s="37">
        <v>0</v>
      </c>
      <c r="I176" s="37">
        <v>0</v>
      </c>
      <c r="J176" s="37">
        <v>0</v>
      </c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</row>
    <row r="177" spans="1:165" s="36" customFormat="1" ht="15.75">
      <c r="A177" s="54" t="s">
        <v>151</v>
      </c>
      <c r="B177" s="101" t="s">
        <v>5</v>
      </c>
      <c r="C177" s="102" t="s">
        <v>19</v>
      </c>
      <c r="D177" s="40">
        <v>510100</v>
      </c>
      <c r="E177" s="40">
        <f t="shared" si="12"/>
        <v>510100</v>
      </c>
      <c r="F177" s="43">
        <f t="shared" si="10"/>
        <v>510100</v>
      </c>
      <c r="G177" s="37">
        <v>0</v>
      </c>
      <c r="H177" s="37">
        <v>0</v>
      </c>
      <c r="I177" s="37">
        <v>0</v>
      </c>
      <c r="J177" s="37">
        <v>0</v>
      </c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</row>
    <row r="178" spans="1:165" s="36" customFormat="1" ht="15.75">
      <c r="A178" s="54" t="s">
        <v>150</v>
      </c>
      <c r="B178" s="101" t="s">
        <v>5</v>
      </c>
      <c r="C178" s="102" t="s">
        <v>19</v>
      </c>
      <c r="D178" s="40">
        <v>1000</v>
      </c>
      <c r="E178" s="40">
        <f t="shared" si="12"/>
        <v>1000</v>
      </c>
      <c r="F178" s="43">
        <f t="shared" si="10"/>
        <v>19442400</v>
      </c>
      <c r="G178" s="37">
        <f>9721200+2430300-1000</f>
        <v>12150500</v>
      </c>
      <c r="H178" s="37">
        <v>7290900</v>
      </c>
      <c r="I178" s="37">
        <v>0</v>
      </c>
      <c r="J178" s="37">
        <v>0</v>
      </c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</row>
    <row r="179" spans="1:165" s="36" customFormat="1" ht="31.5">
      <c r="A179" s="54" t="s">
        <v>153</v>
      </c>
      <c r="B179" s="101" t="s">
        <v>5</v>
      </c>
      <c r="C179" s="102" t="s">
        <v>19</v>
      </c>
      <c r="D179" s="40">
        <v>1000</v>
      </c>
      <c r="E179" s="40">
        <f t="shared" si="12"/>
        <v>1000</v>
      </c>
      <c r="F179" s="43">
        <f t="shared" si="10"/>
        <v>108000</v>
      </c>
      <c r="G179" s="37">
        <f>54000+13500-1000</f>
        <v>66500</v>
      </c>
      <c r="H179" s="37">
        <v>40500</v>
      </c>
      <c r="I179" s="37">
        <v>0</v>
      </c>
      <c r="J179" s="37">
        <v>0</v>
      </c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</row>
    <row r="180" spans="1:165" s="36" customFormat="1" ht="17.25" customHeight="1">
      <c r="A180" s="54" t="s">
        <v>152</v>
      </c>
      <c r="B180" s="101" t="s">
        <v>5</v>
      </c>
      <c r="C180" s="102" t="s">
        <v>19</v>
      </c>
      <c r="D180" s="40">
        <v>1000</v>
      </c>
      <c r="E180" s="40">
        <f t="shared" si="12"/>
        <v>1000</v>
      </c>
      <c r="F180" s="43">
        <f t="shared" si="10"/>
        <v>367200</v>
      </c>
      <c r="G180" s="37">
        <f>183600+45900-1000</f>
        <v>228500</v>
      </c>
      <c r="H180" s="37">
        <v>137700</v>
      </c>
      <c r="I180" s="37">
        <v>0</v>
      </c>
      <c r="J180" s="37">
        <v>0</v>
      </c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  <c r="FH180" s="35"/>
      <c r="FI180" s="35"/>
    </row>
    <row r="181" spans="1:165" s="36" customFormat="1" ht="15.75">
      <c r="A181" s="54" t="s">
        <v>158</v>
      </c>
      <c r="B181" s="101" t="s">
        <v>5</v>
      </c>
      <c r="C181" s="102" t="s">
        <v>19</v>
      </c>
      <c r="D181" s="40">
        <v>736400</v>
      </c>
      <c r="E181" s="40">
        <f t="shared" si="12"/>
        <v>736400</v>
      </c>
      <c r="F181" s="43">
        <f t="shared" si="10"/>
        <v>736400</v>
      </c>
      <c r="G181" s="37"/>
      <c r="H181" s="37">
        <v>0</v>
      </c>
      <c r="I181" s="37">
        <v>0</v>
      </c>
      <c r="J181" s="37">
        <v>0</v>
      </c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</row>
    <row r="182" spans="1:165" s="36" customFormat="1" ht="15.75">
      <c r="A182" s="54" t="s">
        <v>82</v>
      </c>
      <c r="B182" s="101" t="s">
        <v>5</v>
      </c>
      <c r="C182" s="102" t="s">
        <v>19</v>
      </c>
      <c r="D182" s="40">
        <v>26545000</v>
      </c>
      <c r="E182" s="40">
        <f t="shared" si="12"/>
        <v>26545000</v>
      </c>
      <c r="F182" s="43">
        <f aca="true" t="shared" si="13" ref="F182:F196">D182+G182+H182+I182+J182</f>
        <v>26545000</v>
      </c>
      <c r="G182" s="37">
        <v>0</v>
      </c>
      <c r="H182" s="37">
        <v>0</v>
      </c>
      <c r="I182" s="37">
        <v>0</v>
      </c>
      <c r="J182" s="37">
        <v>0</v>
      </c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</row>
    <row r="183" spans="1:165" s="36" customFormat="1" ht="15.75">
      <c r="A183" s="54" t="s">
        <v>283</v>
      </c>
      <c r="B183" s="101" t="s">
        <v>5</v>
      </c>
      <c r="C183" s="102" t="s">
        <v>19</v>
      </c>
      <c r="D183" s="40">
        <v>320000</v>
      </c>
      <c r="E183" s="40">
        <f t="shared" si="12"/>
        <v>320000</v>
      </c>
      <c r="F183" s="43">
        <f t="shared" si="13"/>
        <v>320000</v>
      </c>
      <c r="G183" s="37">
        <v>0</v>
      </c>
      <c r="H183" s="37">
        <v>0</v>
      </c>
      <c r="I183" s="37">
        <v>0</v>
      </c>
      <c r="J183" s="37">
        <v>0</v>
      </c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  <c r="FH183" s="35"/>
      <c r="FI183" s="35"/>
    </row>
    <row r="184" spans="1:165" s="36" customFormat="1" ht="15.75">
      <c r="A184" s="54" t="s">
        <v>240</v>
      </c>
      <c r="B184" s="101" t="s">
        <v>5</v>
      </c>
      <c r="C184" s="102" t="s">
        <v>19</v>
      </c>
      <c r="D184" s="40">
        <v>445300</v>
      </c>
      <c r="E184" s="40">
        <f t="shared" si="12"/>
        <v>445300</v>
      </c>
      <c r="F184" s="43">
        <f t="shared" si="13"/>
        <v>445300</v>
      </c>
      <c r="G184" s="37">
        <v>0</v>
      </c>
      <c r="H184" s="37">
        <v>0</v>
      </c>
      <c r="I184" s="37">
        <v>0</v>
      </c>
      <c r="J184" s="37">
        <v>0</v>
      </c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</row>
    <row r="185" spans="1:165" s="36" customFormat="1" ht="15.75">
      <c r="A185" s="59" t="s">
        <v>285</v>
      </c>
      <c r="B185" s="101" t="s">
        <v>5</v>
      </c>
      <c r="C185" s="101" t="s">
        <v>19</v>
      </c>
      <c r="D185" s="40">
        <v>265100</v>
      </c>
      <c r="E185" s="40">
        <f t="shared" si="12"/>
        <v>265100</v>
      </c>
      <c r="F185" s="43">
        <f t="shared" si="13"/>
        <v>265100</v>
      </c>
      <c r="G185" s="37">
        <v>0</v>
      </c>
      <c r="H185" s="37">
        <v>0</v>
      </c>
      <c r="I185" s="37">
        <v>0</v>
      </c>
      <c r="J185" s="37">
        <v>0</v>
      </c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</row>
    <row r="186" spans="1:165" s="36" customFormat="1" ht="15.75">
      <c r="A186" s="59" t="s">
        <v>288</v>
      </c>
      <c r="B186" s="101" t="s">
        <v>5</v>
      </c>
      <c r="C186" s="102" t="s">
        <v>19</v>
      </c>
      <c r="D186" s="37">
        <v>831000</v>
      </c>
      <c r="E186" s="40">
        <f t="shared" si="12"/>
        <v>831000</v>
      </c>
      <c r="F186" s="43">
        <f t="shared" si="13"/>
        <v>831000</v>
      </c>
      <c r="G186" s="37">
        <v>0</v>
      </c>
      <c r="H186" s="37">
        <v>0</v>
      </c>
      <c r="I186" s="37">
        <v>0</v>
      </c>
      <c r="J186" s="37">
        <v>0</v>
      </c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  <c r="FH186" s="35"/>
      <c r="FI186" s="35"/>
    </row>
    <row r="187" spans="1:165" s="36" customFormat="1" ht="15.75">
      <c r="A187" s="59" t="s">
        <v>345</v>
      </c>
      <c r="B187" s="101" t="s">
        <v>5</v>
      </c>
      <c r="C187" s="102" t="s">
        <v>19</v>
      </c>
      <c r="D187" s="37">
        <v>11900</v>
      </c>
      <c r="E187" s="40">
        <f t="shared" si="12"/>
        <v>11900</v>
      </c>
      <c r="F187" s="43">
        <f t="shared" si="13"/>
        <v>11900</v>
      </c>
      <c r="G187" s="37">
        <v>0</v>
      </c>
      <c r="H187" s="37">
        <v>0</v>
      </c>
      <c r="I187" s="37">
        <v>0</v>
      </c>
      <c r="J187" s="37">
        <v>0</v>
      </c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</row>
    <row r="188" spans="1:165" s="36" customFormat="1" ht="15.75">
      <c r="A188" s="113" t="s">
        <v>293</v>
      </c>
      <c r="B188" s="101" t="s">
        <v>5</v>
      </c>
      <c r="C188" s="102" t="s">
        <v>19</v>
      </c>
      <c r="D188" s="37">
        <v>9600</v>
      </c>
      <c r="E188" s="40">
        <f t="shared" si="12"/>
        <v>9600</v>
      </c>
      <c r="F188" s="43">
        <f t="shared" si="13"/>
        <v>9600</v>
      </c>
      <c r="G188" s="37">
        <v>0</v>
      </c>
      <c r="H188" s="37">
        <v>0</v>
      </c>
      <c r="I188" s="37">
        <v>0</v>
      </c>
      <c r="J188" s="37">
        <v>0</v>
      </c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  <c r="FH188" s="35"/>
      <c r="FI188" s="35"/>
    </row>
    <row r="189" spans="1:165" s="36" customFormat="1" ht="15.75">
      <c r="A189" s="113" t="s">
        <v>290</v>
      </c>
      <c r="B189" s="101" t="s">
        <v>5</v>
      </c>
      <c r="C189" s="102" t="s">
        <v>19</v>
      </c>
      <c r="D189" s="37">
        <v>151000</v>
      </c>
      <c r="E189" s="40">
        <f>D189</f>
        <v>151000</v>
      </c>
      <c r="F189" s="43">
        <f>D189+G189+H189+I189+J189</f>
        <v>151000</v>
      </c>
      <c r="G189" s="37"/>
      <c r="H189" s="37">
        <v>0</v>
      </c>
      <c r="I189" s="37">
        <v>0</v>
      </c>
      <c r="J189" s="37">
        <v>0</v>
      </c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</row>
    <row r="190" spans="1:165" s="36" customFormat="1" ht="15.75">
      <c r="A190" s="54" t="s">
        <v>296</v>
      </c>
      <c r="B190" s="101" t="s">
        <v>5</v>
      </c>
      <c r="C190" s="102" t="s">
        <v>19</v>
      </c>
      <c r="D190" s="37">
        <v>1500</v>
      </c>
      <c r="E190" s="40">
        <f>D190</f>
        <v>1500</v>
      </c>
      <c r="F190" s="43">
        <f>D190+G190+H190+I190+J190</f>
        <v>1500</v>
      </c>
      <c r="G190" s="37"/>
      <c r="H190" s="37">
        <v>0</v>
      </c>
      <c r="I190" s="37">
        <v>0</v>
      </c>
      <c r="J190" s="37">
        <v>0</v>
      </c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</row>
    <row r="191" spans="1:165" s="36" customFormat="1" ht="15.75">
      <c r="A191" s="113" t="s">
        <v>294</v>
      </c>
      <c r="B191" s="101" t="s">
        <v>5</v>
      </c>
      <c r="C191" s="102" t="s">
        <v>19</v>
      </c>
      <c r="D191" s="37">
        <v>13000</v>
      </c>
      <c r="E191" s="40">
        <f t="shared" si="12"/>
        <v>13000</v>
      </c>
      <c r="F191" s="43">
        <f t="shared" si="13"/>
        <v>13000</v>
      </c>
      <c r="G191" s="37"/>
      <c r="H191" s="37">
        <v>0</v>
      </c>
      <c r="I191" s="37">
        <v>0</v>
      </c>
      <c r="J191" s="37">
        <v>0</v>
      </c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</row>
    <row r="192" spans="1:165" s="36" customFormat="1" ht="15.75">
      <c r="A192" s="113" t="s">
        <v>291</v>
      </c>
      <c r="B192" s="101" t="s">
        <v>5</v>
      </c>
      <c r="C192" s="102" t="s">
        <v>19</v>
      </c>
      <c r="D192" s="37">
        <v>0</v>
      </c>
      <c r="E192" s="40">
        <f>D192</f>
        <v>0</v>
      </c>
      <c r="F192" s="43">
        <f>D192+G192+H192+I192+J192</f>
        <v>216580</v>
      </c>
      <c r="G192" s="37">
        <v>216580</v>
      </c>
      <c r="H192" s="37">
        <v>0</v>
      </c>
      <c r="I192" s="37">
        <v>0</v>
      </c>
      <c r="J192" s="37">
        <v>0</v>
      </c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</row>
    <row r="193" spans="1:165" s="36" customFormat="1" ht="15.75">
      <c r="A193" s="54" t="s">
        <v>297</v>
      </c>
      <c r="B193" s="101" t="s">
        <v>5</v>
      </c>
      <c r="C193" s="102" t="s">
        <v>19</v>
      </c>
      <c r="D193" s="37">
        <v>0</v>
      </c>
      <c r="E193" s="40">
        <f>D193</f>
        <v>0</v>
      </c>
      <c r="F193" s="43">
        <f>D193+G193+H193+I193+J193</f>
        <v>2200</v>
      </c>
      <c r="G193" s="37">
        <v>2200</v>
      </c>
      <c r="H193" s="37">
        <v>0</v>
      </c>
      <c r="I193" s="37">
        <v>0</v>
      </c>
      <c r="J193" s="37">
        <v>0</v>
      </c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</row>
    <row r="194" spans="1:165" s="36" customFormat="1" ht="15.75">
      <c r="A194" s="108" t="s">
        <v>292</v>
      </c>
      <c r="B194" s="101" t="s">
        <v>5</v>
      </c>
      <c r="C194" s="102" t="s">
        <v>19</v>
      </c>
      <c r="D194" s="37">
        <v>30000</v>
      </c>
      <c r="E194" s="40">
        <f>D194</f>
        <v>30000</v>
      </c>
      <c r="F194" s="43">
        <f>D194+G194+H194+I194+J194</f>
        <v>30000</v>
      </c>
      <c r="G194" s="37"/>
      <c r="H194" s="37">
        <v>0</v>
      </c>
      <c r="I194" s="37">
        <v>0</v>
      </c>
      <c r="J194" s="37">
        <v>0</v>
      </c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</row>
    <row r="195" spans="1:165" s="36" customFormat="1" ht="15.75">
      <c r="A195" s="108" t="s">
        <v>289</v>
      </c>
      <c r="B195" s="101" t="s">
        <v>5</v>
      </c>
      <c r="C195" s="102" t="s">
        <v>19</v>
      </c>
      <c r="D195" s="37">
        <v>0</v>
      </c>
      <c r="E195" s="40">
        <f t="shared" si="12"/>
        <v>0</v>
      </c>
      <c r="F195" s="43">
        <f t="shared" si="13"/>
        <v>476000</v>
      </c>
      <c r="G195" s="37">
        <v>476000</v>
      </c>
      <c r="H195" s="37">
        <v>0</v>
      </c>
      <c r="I195" s="37">
        <v>0</v>
      </c>
      <c r="J195" s="37">
        <v>0</v>
      </c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</row>
    <row r="196" spans="1:165" s="36" customFormat="1" ht="31.5">
      <c r="A196" s="108" t="s">
        <v>295</v>
      </c>
      <c r="B196" s="101" t="s">
        <v>5</v>
      </c>
      <c r="C196" s="102" t="s">
        <v>19</v>
      </c>
      <c r="D196" s="37">
        <v>0</v>
      </c>
      <c r="E196" s="40">
        <f t="shared" si="12"/>
        <v>0</v>
      </c>
      <c r="F196" s="43">
        <f t="shared" si="13"/>
        <v>5500</v>
      </c>
      <c r="G196" s="37">
        <v>5500</v>
      </c>
      <c r="H196" s="37">
        <v>0</v>
      </c>
      <c r="I196" s="37">
        <v>0</v>
      </c>
      <c r="J196" s="37">
        <v>0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</row>
    <row r="197" spans="1:165" s="36" customFormat="1" ht="15.75">
      <c r="A197" s="52" t="s">
        <v>365</v>
      </c>
      <c r="B197" s="101" t="s">
        <v>5</v>
      </c>
      <c r="C197" s="102" t="s">
        <v>19</v>
      </c>
      <c r="D197" s="37">
        <v>1170000</v>
      </c>
      <c r="E197" s="37">
        <f t="shared" si="12"/>
        <v>1170000</v>
      </c>
      <c r="F197" s="55">
        <f>E197+G197+H197+I197+J197</f>
        <v>1170000</v>
      </c>
      <c r="G197" s="37">
        <v>0</v>
      </c>
      <c r="H197" s="37">
        <v>0</v>
      </c>
      <c r="I197" s="37">
        <v>0</v>
      </c>
      <c r="J197" s="37">
        <v>0</v>
      </c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</row>
    <row r="198" spans="1:165" s="36" customFormat="1" ht="15.75">
      <c r="A198" s="56" t="s">
        <v>382</v>
      </c>
      <c r="B198" s="101" t="s">
        <v>5</v>
      </c>
      <c r="C198" s="102" t="s">
        <v>19</v>
      </c>
      <c r="D198" s="40">
        <v>316000</v>
      </c>
      <c r="E198" s="40">
        <f t="shared" si="12"/>
        <v>316000</v>
      </c>
      <c r="F198" s="43">
        <f aca="true" t="shared" si="14" ref="F198:F203">D198+G198+H198+I198+J198</f>
        <v>316000</v>
      </c>
      <c r="G198" s="37"/>
      <c r="H198" s="37">
        <v>0</v>
      </c>
      <c r="I198" s="37">
        <v>0</v>
      </c>
      <c r="J198" s="37">
        <v>0</v>
      </c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</row>
    <row r="199" spans="1:165" s="36" customFormat="1" ht="31.5">
      <c r="A199" s="54" t="s">
        <v>401</v>
      </c>
      <c r="B199" s="101" t="s">
        <v>5</v>
      </c>
      <c r="C199" s="102" t="s">
        <v>19</v>
      </c>
      <c r="D199" s="40">
        <v>16500</v>
      </c>
      <c r="E199" s="40">
        <f t="shared" si="12"/>
        <v>16500</v>
      </c>
      <c r="F199" s="43">
        <f t="shared" si="14"/>
        <v>16500</v>
      </c>
      <c r="G199" s="37">
        <v>0</v>
      </c>
      <c r="H199" s="37">
        <v>0</v>
      </c>
      <c r="I199" s="37">
        <v>0</v>
      </c>
      <c r="J199" s="37">
        <v>0</v>
      </c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</row>
    <row r="200" spans="1:165" s="36" customFormat="1" ht="15.75">
      <c r="A200" s="54" t="s">
        <v>407</v>
      </c>
      <c r="B200" s="101" t="s">
        <v>5</v>
      </c>
      <c r="C200" s="102" t="s">
        <v>19</v>
      </c>
      <c r="D200" s="40">
        <v>23800</v>
      </c>
      <c r="E200" s="40">
        <f t="shared" si="12"/>
        <v>23800</v>
      </c>
      <c r="F200" s="43">
        <f t="shared" si="14"/>
        <v>23800</v>
      </c>
      <c r="G200" s="37">
        <v>0</v>
      </c>
      <c r="H200" s="37">
        <v>0</v>
      </c>
      <c r="I200" s="37">
        <v>0</v>
      </c>
      <c r="J200" s="37">
        <v>0</v>
      </c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  <c r="FH200" s="35"/>
      <c r="FI200" s="35"/>
    </row>
    <row r="201" spans="1:165" s="36" customFormat="1" ht="15.75">
      <c r="A201" s="56" t="s">
        <v>408</v>
      </c>
      <c r="B201" s="101" t="s">
        <v>5</v>
      </c>
      <c r="C201" s="102" t="s">
        <v>19</v>
      </c>
      <c r="D201" s="40">
        <v>95200</v>
      </c>
      <c r="E201" s="40">
        <f t="shared" si="12"/>
        <v>95200</v>
      </c>
      <c r="F201" s="43">
        <f t="shared" si="14"/>
        <v>95200</v>
      </c>
      <c r="G201" s="37">
        <v>0</v>
      </c>
      <c r="H201" s="37">
        <v>0</v>
      </c>
      <c r="I201" s="37">
        <v>0</v>
      </c>
      <c r="J201" s="37">
        <v>0</v>
      </c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</row>
    <row r="202" spans="1:165" s="36" customFormat="1" ht="15.75">
      <c r="A202" s="56" t="s">
        <v>409</v>
      </c>
      <c r="B202" s="101" t="s">
        <v>5</v>
      </c>
      <c r="C202" s="102" t="s">
        <v>19</v>
      </c>
      <c r="D202" s="40">
        <v>26180</v>
      </c>
      <c r="E202" s="40">
        <f t="shared" si="12"/>
        <v>26180</v>
      </c>
      <c r="F202" s="43">
        <f t="shared" si="14"/>
        <v>26180</v>
      </c>
      <c r="G202" s="37">
        <v>0</v>
      </c>
      <c r="H202" s="37">
        <v>0</v>
      </c>
      <c r="I202" s="37">
        <v>0</v>
      </c>
      <c r="J202" s="37">
        <v>0</v>
      </c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</row>
    <row r="203" spans="1:165" s="36" customFormat="1" ht="15.75">
      <c r="A203" s="56" t="s">
        <v>383</v>
      </c>
      <c r="B203" s="101" t="s">
        <v>5</v>
      </c>
      <c r="C203" s="102" t="s">
        <v>19</v>
      </c>
      <c r="D203" s="40">
        <v>205000</v>
      </c>
      <c r="E203" s="40">
        <f t="shared" si="12"/>
        <v>205000</v>
      </c>
      <c r="F203" s="43">
        <f t="shared" si="14"/>
        <v>205000</v>
      </c>
      <c r="G203" s="37"/>
      <c r="H203" s="37">
        <v>0</v>
      </c>
      <c r="I203" s="37">
        <v>0</v>
      </c>
      <c r="J203" s="37">
        <v>0</v>
      </c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</row>
    <row r="204" spans="1:165" s="36" customFormat="1" ht="15.75">
      <c r="A204" s="155" t="s">
        <v>20</v>
      </c>
      <c r="B204" s="155"/>
      <c r="C204" s="155"/>
      <c r="D204" s="42">
        <f>SUM(D102:D203)</f>
        <v>52080110</v>
      </c>
      <c r="E204" s="42">
        <f aca="true" t="shared" si="15" ref="E204:J204">SUM(E102:E203)</f>
        <v>52080110</v>
      </c>
      <c r="F204" s="42">
        <f t="shared" si="15"/>
        <v>156733230</v>
      </c>
      <c r="G204" s="42">
        <f t="shared" si="15"/>
        <v>76407910</v>
      </c>
      <c r="H204" s="42">
        <f t="shared" si="15"/>
        <v>28245210</v>
      </c>
      <c r="I204" s="42">
        <f t="shared" si="15"/>
        <v>0</v>
      </c>
      <c r="J204" s="42">
        <f t="shared" si="15"/>
        <v>0</v>
      </c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</row>
    <row r="205" spans="1:165" s="36" customFormat="1" ht="15.75">
      <c r="A205" s="154" t="s">
        <v>21</v>
      </c>
      <c r="B205" s="154"/>
      <c r="C205" s="154"/>
      <c r="D205" s="154"/>
      <c r="E205" s="154"/>
      <c r="F205" s="154"/>
      <c r="G205" s="154"/>
      <c r="H205" s="154"/>
      <c r="I205" s="154"/>
      <c r="J205" s="154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</row>
    <row r="206" spans="1:165" s="36" customFormat="1" ht="19.5" customHeight="1">
      <c r="A206" s="54" t="s">
        <v>23</v>
      </c>
      <c r="B206" s="101" t="s">
        <v>5</v>
      </c>
      <c r="C206" s="102" t="s">
        <v>22</v>
      </c>
      <c r="D206" s="37">
        <v>2294860</v>
      </c>
      <c r="E206" s="40">
        <f aca="true" t="shared" si="16" ref="E206:E243">D206</f>
        <v>2294860</v>
      </c>
      <c r="F206" s="43">
        <f aca="true" t="shared" si="17" ref="F206:F243">D206+G206+H206+I206+J206</f>
        <v>2294860</v>
      </c>
      <c r="G206" s="37">
        <v>0</v>
      </c>
      <c r="H206" s="37">
        <v>0</v>
      </c>
      <c r="I206" s="37">
        <v>0</v>
      </c>
      <c r="J206" s="37">
        <v>0</v>
      </c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</row>
    <row r="207" spans="1:165" s="36" customFormat="1" ht="31.5">
      <c r="A207" s="108" t="s">
        <v>26</v>
      </c>
      <c r="B207" s="104" t="s">
        <v>5</v>
      </c>
      <c r="C207" s="104" t="s">
        <v>22</v>
      </c>
      <c r="D207" s="40">
        <v>156370</v>
      </c>
      <c r="E207" s="40">
        <f>D207</f>
        <v>156370</v>
      </c>
      <c r="F207" s="43">
        <f>D207+G207+H207+I207+J207</f>
        <v>156370</v>
      </c>
      <c r="G207" s="37">
        <v>0</v>
      </c>
      <c r="H207" s="37">
        <v>0</v>
      </c>
      <c r="I207" s="37">
        <v>0</v>
      </c>
      <c r="J207" s="37">
        <v>0</v>
      </c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</row>
    <row r="208" spans="1:165" s="36" customFormat="1" ht="31.5">
      <c r="A208" s="54" t="s">
        <v>157</v>
      </c>
      <c r="B208" s="101" t="s">
        <v>5</v>
      </c>
      <c r="C208" s="102" t="s">
        <v>22</v>
      </c>
      <c r="D208" s="37">
        <v>17850</v>
      </c>
      <c r="E208" s="40">
        <f t="shared" si="16"/>
        <v>17850</v>
      </c>
      <c r="F208" s="43">
        <f t="shared" si="17"/>
        <v>17850</v>
      </c>
      <c r="G208" s="37">
        <v>0</v>
      </c>
      <c r="H208" s="37">
        <v>0</v>
      </c>
      <c r="I208" s="37">
        <v>0</v>
      </c>
      <c r="J208" s="37">
        <v>0</v>
      </c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</row>
    <row r="209" spans="1:165" s="36" customFormat="1" ht="15.75">
      <c r="A209" s="108" t="s">
        <v>25</v>
      </c>
      <c r="B209" s="104" t="s">
        <v>5</v>
      </c>
      <c r="C209" s="104" t="s">
        <v>22</v>
      </c>
      <c r="D209" s="40">
        <v>27500000</v>
      </c>
      <c r="E209" s="40">
        <f t="shared" si="16"/>
        <v>27500000</v>
      </c>
      <c r="F209" s="43">
        <f t="shared" si="17"/>
        <v>47241000</v>
      </c>
      <c r="G209" s="37">
        <v>19741000</v>
      </c>
      <c r="H209" s="37">
        <v>0</v>
      </c>
      <c r="I209" s="37">
        <v>0</v>
      </c>
      <c r="J209" s="37">
        <v>0</v>
      </c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</row>
    <row r="210" spans="1:165" s="36" customFormat="1" ht="15.75">
      <c r="A210" s="54" t="s">
        <v>28</v>
      </c>
      <c r="B210" s="104" t="s">
        <v>5</v>
      </c>
      <c r="C210" s="103" t="s">
        <v>22</v>
      </c>
      <c r="D210" s="40">
        <v>1881000</v>
      </c>
      <c r="E210" s="40">
        <f>D210</f>
        <v>1881000</v>
      </c>
      <c r="F210" s="43">
        <f>D210+G210+H210+I210+J210</f>
        <v>1945000</v>
      </c>
      <c r="G210" s="37">
        <v>16000</v>
      </c>
      <c r="H210" s="37">
        <v>16000</v>
      </c>
      <c r="I210" s="37">
        <v>16000</v>
      </c>
      <c r="J210" s="37">
        <v>16000</v>
      </c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  <c r="FC210" s="35"/>
      <c r="FD210" s="35"/>
      <c r="FE210" s="35"/>
      <c r="FF210" s="35"/>
      <c r="FG210" s="35"/>
      <c r="FH210" s="35"/>
      <c r="FI210" s="35"/>
    </row>
    <row r="211" spans="1:165" s="36" customFormat="1" ht="15.75">
      <c r="A211" s="108" t="s">
        <v>410</v>
      </c>
      <c r="B211" s="104" t="s">
        <v>5</v>
      </c>
      <c r="C211" s="103" t="s">
        <v>22</v>
      </c>
      <c r="D211" s="40">
        <v>45000</v>
      </c>
      <c r="E211" s="40">
        <f>D211</f>
        <v>45000</v>
      </c>
      <c r="F211" s="43">
        <f>D211+G211+H211+I211+J211</f>
        <v>45000</v>
      </c>
      <c r="G211" s="37">
        <v>0</v>
      </c>
      <c r="H211" s="37">
        <v>0</v>
      </c>
      <c r="I211" s="37">
        <v>0</v>
      </c>
      <c r="J211" s="37">
        <v>0</v>
      </c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</row>
    <row r="212" spans="1:165" s="36" customFormat="1" ht="15.75">
      <c r="A212" s="108" t="s">
        <v>351</v>
      </c>
      <c r="B212" s="104" t="s">
        <v>5</v>
      </c>
      <c r="C212" s="104" t="s">
        <v>22</v>
      </c>
      <c r="D212" s="40">
        <v>1000</v>
      </c>
      <c r="E212" s="40">
        <f t="shared" si="16"/>
        <v>1000</v>
      </c>
      <c r="F212" s="43">
        <f t="shared" si="17"/>
        <v>170000</v>
      </c>
      <c r="G212" s="37">
        <v>169000</v>
      </c>
      <c r="H212" s="37">
        <v>0</v>
      </c>
      <c r="I212" s="37">
        <v>0</v>
      </c>
      <c r="J212" s="37">
        <v>0</v>
      </c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</row>
    <row r="213" spans="1:165" s="36" customFormat="1" ht="15.75">
      <c r="A213" s="108" t="s">
        <v>189</v>
      </c>
      <c r="B213" s="104" t="s">
        <v>5</v>
      </c>
      <c r="C213" s="104" t="s">
        <v>22</v>
      </c>
      <c r="D213" s="40">
        <v>60000</v>
      </c>
      <c r="E213" s="40">
        <f t="shared" si="16"/>
        <v>60000</v>
      </c>
      <c r="F213" s="43">
        <f t="shared" si="17"/>
        <v>60000</v>
      </c>
      <c r="G213" s="37">
        <v>0</v>
      </c>
      <c r="H213" s="37">
        <v>0</v>
      </c>
      <c r="I213" s="37">
        <v>0</v>
      </c>
      <c r="J213" s="37">
        <v>0</v>
      </c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</row>
    <row r="214" spans="1:165" s="36" customFormat="1" ht="15.75">
      <c r="A214" s="108" t="s">
        <v>113</v>
      </c>
      <c r="B214" s="104" t="s">
        <v>5</v>
      </c>
      <c r="C214" s="104" t="s">
        <v>22</v>
      </c>
      <c r="D214" s="40">
        <v>339000</v>
      </c>
      <c r="E214" s="40">
        <f t="shared" si="16"/>
        <v>339000</v>
      </c>
      <c r="F214" s="43">
        <f t="shared" si="17"/>
        <v>339000</v>
      </c>
      <c r="G214" s="37">
        <v>0</v>
      </c>
      <c r="H214" s="37">
        <v>0</v>
      </c>
      <c r="I214" s="37">
        <v>0</v>
      </c>
      <c r="J214" s="37">
        <v>0</v>
      </c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  <c r="FI214" s="35"/>
    </row>
    <row r="215" spans="1:165" s="36" customFormat="1" ht="15.75">
      <c r="A215" s="108" t="s">
        <v>114</v>
      </c>
      <c r="B215" s="104" t="s">
        <v>5</v>
      </c>
      <c r="C215" s="104" t="s">
        <v>22</v>
      </c>
      <c r="D215" s="40">
        <v>9000</v>
      </c>
      <c r="E215" s="40">
        <f t="shared" si="16"/>
        <v>9000</v>
      </c>
      <c r="F215" s="43">
        <f t="shared" si="17"/>
        <v>9000</v>
      </c>
      <c r="G215" s="37">
        <v>0</v>
      </c>
      <c r="H215" s="37">
        <v>0</v>
      </c>
      <c r="I215" s="37">
        <v>0</v>
      </c>
      <c r="J215" s="37">
        <v>0</v>
      </c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</row>
    <row r="216" spans="1:165" s="36" customFormat="1" ht="31.5">
      <c r="A216" s="54" t="s">
        <v>105</v>
      </c>
      <c r="B216" s="101" t="s">
        <v>5</v>
      </c>
      <c r="C216" s="104" t="s">
        <v>22</v>
      </c>
      <c r="D216" s="37">
        <v>228000</v>
      </c>
      <c r="E216" s="40">
        <f t="shared" si="16"/>
        <v>228000</v>
      </c>
      <c r="F216" s="43">
        <f t="shared" si="17"/>
        <v>228000</v>
      </c>
      <c r="G216" s="37">
        <v>0</v>
      </c>
      <c r="H216" s="37">
        <v>0</v>
      </c>
      <c r="I216" s="37">
        <v>0</v>
      </c>
      <c r="J216" s="37">
        <v>0</v>
      </c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</row>
    <row r="217" spans="1:165" s="36" customFormat="1" ht="15.75">
      <c r="A217" s="59" t="s">
        <v>101</v>
      </c>
      <c r="B217" s="104" t="s">
        <v>5</v>
      </c>
      <c r="C217" s="104" t="s">
        <v>22</v>
      </c>
      <c r="D217" s="40">
        <v>81000</v>
      </c>
      <c r="E217" s="40">
        <f t="shared" si="16"/>
        <v>81000</v>
      </c>
      <c r="F217" s="43">
        <f t="shared" si="17"/>
        <v>81000</v>
      </c>
      <c r="G217" s="37">
        <v>0</v>
      </c>
      <c r="H217" s="37">
        <v>0</v>
      </c>
      <c r="I217" s="37">
        <v>0</v>
      </c>
      <c r="J217" s="37">
        <v>0</v>
      </c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</row>
    <row r="218" spans="1:165" s="36" customFormat="1" ht="15.75">
      <c r="A218" s="59" t="s">
        <v>126</v>
      </c>
      <c r="B218" s="104" t="s">
        <v>5</v>
      </c>
      <c r="C218" s="104" t="s">
        <v>22</v>
      </c>
      <c r="D218" s="40">
        <v>1000</v>
      </c>
      <c r="E218" s="40">
        <f t="shared" si="16"/>
        <v>1000</v>
      </c>
      <c r="F218" s="43">
        <f t="shared" si="17"/>
        <v>170000</v>
      </c>
      <c r="G218" s="37">
        <v>169000</v>
      </c>
      <c r="H218" s="37">
        <v>0</v>
      </c>
      <c r="I218" s="37">
        <v>0</v>
      </c>
      <c r="J218" s="37">
        <v>0</v>
      </c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  <c r="FB218" s="35"/>
      <c r="FC218" s="35"/>
      <c r="FD218" s="35"/>
      <c r="FE218" s="35"/>
      <c r="FF218" s="35"/>
      <c r="FG218" s="35"/>
      <c r="FH218" s="35"/>
      <c r="FI218" s="35"/>
    </row>
    <row r="219" spans="1:165" s="36" customFormat="1" ht="31.5">
      <c r="A219" s="60" t="s">
        <v>141</v>
      </c>
      <c r="B219" s="104" t="s">
        <v>5</v>
      </c>
      <c r="C219" s="104" t="s">
        <v>22</v>
      </c>
      <c r="D219" s="40">
        <v>157000</v>
      </c>
      <c r="E219" s="40">
        <f t="shared" si="16"/>
        <v>157000</v>
      </c>
      <c r="F219" s="43">
        <f t="shared" si="17"/>
        <v>157000</v>
      </c>
      <c r="G219" s="37">
        <v>0</v>
      </c>
      <c r="H219" s="37">
        <v>0</v>
      </c>
      <c r="I219" s="37">
        <v>0</v>
      </c>
      <c r="J219" s="37">
        <v>0</v>
      </c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  <c r="FB219" s="35"/>
      <c r="FC219" s="35"/>
      <c r="FD219" s="35"/>
      <c r="FE219" s="35"/>
      <c r="FF219" s="35"/>
      <c r="FG219" s="35"/>
      <c r="FH219" s="35"/>
      <c r="FI219" s="35"/>
    </row>
    <row r="220" spans="1:165" s="36" customFormat="1" ht="15.75">
      <c r="A220" s="60" t="s">
        <v>108</v>
      </c>
      <c r="B220" s="104" t="s">
        <v>5</v>
      </c>
      <c r="C220" s="104" t="s">
        <v>22</v>
      </c>
      <c r="D220" s="40">
        <v>149000</v>
      </c>
      <c r="E220" s="40">
        <f t="shared" si="16"/>
        <v>149000</v>
      </c>
      <c r="F220" s="43">
        <f t="shared" si="17"/>
        <v>149000</v>
      </c>
      <c r="G220" s="37"/>
      <c r="H220" s="37">
        <v>0</v>
      </c>
      <c r="I220" s="37">
        <v>0</v>
      </c>
      <c r="J220" s="37">
        <v>0</v>
      </c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</row>
    <row r="221" spans="1:165" s="36" customFormat="1" ht="15.75">
      <c r="A221" s="60" t="s">
        <v>373</v>
      </c>
      <c r="B221" s="104" t="s">
        <v>5</v>
      </c>
      <c r="C221" s="104" t="s">
        <v>22</v>
      </c>
      <c r="D221" s="40">
        <v>207060</v>
      </c>
      <c r="E221" s="40">
        <f>D221</f>
        <v>207060</v>
      </c>
      <c r="F221" s="43">
        <f>D221+G221+H221+I221+J221</f>
        <v>207060</v>
      </c>
      <c r="G221" s="37">
        <v>0</v>
      </c>
      <c r="H221" s="37">
        <v>0</v>
      </c>
      <c r="I221" s="37">
        <v>0</v>
      </c>
      <c r="J221" s="37">
        <v>0</v>
      </c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  <c r="FG221" s="35"/>
      <c r="FH221" s="35"/>
      <c r="FI221" s="35"/>
    </row>
    <row r="222" spans="1:165" s="36" customFormat="1" ht="15.75">
      <c r="A222" s="60" t="s">
        <v>122</v>
      </c>
      <c r="B222" s="104" t="s">
        <v>5</v>
      </c>
      <c r="C222" s="104" t="s">
        <v>22</v>
      </c>
      <c r="D222" s="40">
        <v>0</v>
      </c>
      <c r="E222" s="40">
        <f t="shared" si="16"/>
        <v>0</v>
      </c>
      <c r="F222" s="43">
        <f t="shared" si="17"/>
        <v>33000000</v>
      </c>
      <c r="G222" s="37">
        <v>20000000</v>
      </c>
      <c r="H222" s="37">
        <v>13000000</v>
      </c>
      <c r="I222" s="37">
        <v>0</v>
      </c>
      <c r="J222" s="37">
        <v>0</v>
      </c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  <c r="FB222" s="35"/>
      <c r="FC222" s="35"/>
      <c r="FD222" s="35"/>
      <c r="FE222" s="35"/>
      <c r="FF222" s="35"/>
      <c r="FG222" s="35"/>
      <c r="FH222" s="35"/>
      <c r="FI222" s="35"/>
    </row>
    <row r="223" spans="1:165" s="36" customFormat="1" ht="15.75">
      <c r="A223" s="60" t="s">
        <v>124</v>
      </c>
      <c r="B223" s="104" t="s">
        <v>5</v>
      </c>
      <c r="C223" s="104" t="s">
        <v>22</v>
      </c>
      <c r="D223" s="40">
        <v>0</v>
      </c>
      <c r="E223" s="40">
        <f t="shared" si="16"/>
        <v>0</v>
      </c>
      <c r="F223" s="43">
        <f t="shared" si="17"/>
        <v>124000</v>
      </c>
      <c r="G223" s="37">
        <v>50000</v>
      </c>
      <c r="H223" s="37">
        <v>74000</v>
      </c>
      <c r="I223" s="37">
        <v>0</v>
      </c>
      <c r="J223" s="37">
        <v>0</v>
      </c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</row>
    <row r="224" spans="1:165" s="36" customFormat="1" ht="15.75">
      <c r="A224" s="60" t="s">
        <v>125</v>
      </c>
      <c r="B224" s="104" t="s">
        <v>5</v>
      </c>
      <c r="C224" s="104" t="s">
        <v>22</v>
      </c>
      <c r="D224" s="40">
        <v>0</v>
      </c>
      <c r="E224" s="40">
        <f t="shared" si="16"/>
        <v>0</v>
      </c>
      <c r="F224" s="43">
        <f t="shared" si="17"/>
        <v>124000</v>
      </c>
      <c r="G224" s="37">
        <v>50000</v>
      </c>
      <c r="H224" s="37">
        <v>74000</v>
      </c>
      <c r="I224" s="37">
        <v>0</v>
      </c>
      <c r="J224" s="37">
        <v>0</v>
      </c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</row>
    <row r="225" spans="1:165" s="36" customFormat="1" ht="15.75">
      <c r="A225" s="60" t="s">
        <v>123</v>
      </c>
      <c r="B225" s="104" t="s">
        <v>5</v>
      </c>
      <c r="C225" s="104" t="s">
        <v>22</v>
      </c>
      <c r="D225" s="40">
        <v>1000</v>
      </c>
      <c r="E225" s="40">
        <f t="shared" si="16"/>
        <v>1000</v>
      </c>
      <c r="F225" s="43">
        <f t="shared" si="17"/>
        <v>257000</v>
      </c>
      <c r="G225" s="37">
        <v>256000</v>
      </c>
      <c r="H225" s="37">
        <v>0</v>
      </c>
      <c r="I225" s="37">
        <v>0</v>
      </c>
      <c r="J225" s="37">
        <v>0</v>
      </c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</row>
    <row r="226" spans="1:165" s="36" customFormat="1" ht="15.75">
      <c r="A226" s="113" t="s">
        <v>24</v>
      </c>
      <c r="B226" s="101" t="s">
        <v>5</v>
      </c>
      <c r="C226" s="102" t="s">
        <v>22</v>
      </c>
      <c r="D226" s="40">
        <v>5309000</v>
      </c>
      <c r="E226" s="40">
        <f>D226</f>
        <v>5309000</v>
      </c>
      <c r="F226" s="43">
        <f>D226+G226+H226+I226+J226</f>
        <v>5309000</v>
      </c>
      <c r="G226" s="37">
        <v>0</v>
      </c>
      <c r="H226" s="37">
        <v>0</v>
      </c>
      <c r="I226" s="37">
        <v>0</v>
      </c>
      <c r="J226" s="37">
        <v>0</v>
      </c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</row>
    <row r="227" spans="1:165" s="36" customFormat="1" ht="15.75">
      <c r="A227" s="108" t="s">
        <v>191</v>
      </c>
      <c r="B227" s="104" t="s">
        <v>5</v>
      </c>
      <c r="C227" s="104" t="s">
        <v>22</v>
      </c>
      <c r="D227" s="40">
        <v>138000</v>
      </c>
      <c r="E227" s="40">
        <f t="shared" si="16"/>
        <v>138000</v>
      </c>
      <c r="F227" s="43">
        <f t="shared" si="17"/>
        <v>138000</v>
      </c>
      <c r="G227" s="37">
        <v>0</v>
      </c>
      <c r="H227" s="37">
        <v>0</v>
      </c>
      <c r="I227" s="37">
        <v>0</v>
      </c>
      <c r="J227" s="37">
        <v>0</v>
      </c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</row>
    <row r="228" spans="1:165" s="36" customFormat="1" ht="15.75">
      <c r="A228" s="54" t="s">
        <v>27</v>
      </c>
      <c r="B228" s="104" t="s">
        <v>5</v>
      </c>
      <c r="C228" s="103" t="s">
        <v>22</v>
      </c>
      <c r="D228" s="40">
        <v>36000</v>
      </c>
      <c r="E228" s="40">
        <f t="shared" si="16"/>
        <v>36000</v>
      </c>
      <c r="F228" s="43">
        <f t="shared" si="17"/>
        <v>36000</v>
      </c>
      <c r="G228" s="37">
        <v>0</v>
      </c>
      <c r="H228" s="37">
        <v>0</v>
      </c>
      <c r="I228" s="37">
        <v>0</v>
      </c>
      <c r="J228" s="37">
        <v>0</v>
      </c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</row>
    <row r="229" spans="1:165" s="36" customFormat="1" ht="15.75">
      <c r="A229" s="54" t="s">
        <v>145</v>
      </c>
      <c r="B229" s="104" t="s">
        <v>5</v>
      </c>
      <c r="C229" s="103" t="s">
        <v>22</v>
      </c>
      <c r="D229" s="40">
        <v>12222000</v>
      </c>
      <c r="E229" s="40">
        <f t="shared" si="16"/>
        <v>12222000</v>
      </c>
      <c r="F229" s="43">
        <f t="shared" si="17"/>
        <v>13522000</v>
      </c>
      <c r="G229" s="37">
        <v>1300000</v>
      </c>
      <c r="H229" s="37">
        <v>0</v>
      </c>
      <c r="I229" s="37">
        <v>0</v>
      </c>
      <c r="J229" s="37">
        <v>0</v>
      </c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  <c r="FB229" s="35"/>
      <c r="FC229" s="35"/>
      <c r="FD229" s="35"/>
      <c r="FE229" s="35"/>
      <c r="FF229" s="35"/>
      <c r="FG229" s="35"/>
      <c r="FH229" s="35"/>
      <c r="FI229" s="35"/>
    </row>
    <row r="230" spans="1:165" s="36" customFormat="1" ht="15.75">
      <c r="A230" s="54" t="s">
        <v>146</v>
      </c>
      <c r="B230" s="104" t="s">
        <v>5</v>
      </c>
      <c r="C230" s="103" t="s">
        <v>22</v>
      </c>
      <c r="D230" s="40">
        <v>162000</v>
      </c>
      <c r="E230" s="40">
        <f t="shared" si="16"/>
        <v>162000</v>
      </c>
      <c r="F230" s="43">
        <f t="shared" si="17"/>
        <v>180000</v>
      </c>
      <c r="G230" s="37">
        <v>18000</v>
      </c>
      <c r="H230" s="37">
        <v>0</v>
      </c>
      <c r="I230" s="37">
        <v>0</v>
      </c>
      <c r="J230" s="37">
        <v>0</v>
      </c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  <c r="FI230" s="35"/>
    </row>
    <row r="231" spans="1:165" s="36" customFormat="1" ht="15.75">
      <c r="A231" s="54" t="s">
        <v>147</v>
      </c>
      <c r="B231" s="104" t="s">
        <v>5</v>
      </c>
      <c r="C231" s="103" t="s">
        <v>22</v>
      </c>
      <c r="D231" s="40">
        <v>11000</v>
      </c>
      <c r="E231" s="40">
        <f t="shared" si="16"/>
        <v>11000</v>
      </c>
      <c r="F231" s="43">
        <f t="shared" si="17"/>
        <v>13000</v>
      </c>
      <c r="G231" s="37">
        <v>2000</v>
      </c>
      <c r="H231" s="37">
        <v>0</v>
      </c>
      <c r="I231" s="37">
        <v>0</v>
      </c>
      <c r="J231" s="37">
        <v>0</v>
      </c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</row>
    <row r="232" spans="1:165" s="36" customFormat="1" ht="15.75">
      <c r="A232" s="54" t="s">
        <v>374</v>
      </c>
      <c r="B232" s="104" t="s">
        <v>5</v>
      </c>
      <c r="C232" s="103" t="s">
        <v>22</v>
      </c>
      <c r="D232" s="40">
        <v>300000</v>
      </c>
      <c r="E232" s="40">
        <f>D232</f>
        <v>300000</v>
      </c>
      <c r="F232" s="43">
        <f t="shared" si="17"/>
        <v>300000</v>
      </c>
      <c r="G232" s="37"/>
      <c r="H232" s="37">
        <v>0</v>
      </c>
      <c r="I232" s="37">
        <v>0</v>
      </c>
      <c r="J232" s="37">
        <v>0</v>
      </c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/>
      <c r="FC232" s="35"/>
      <c r="FD232" s="35"/>
      <c r="FE232" s="35"/>
      <c r="FF232" s="35"/>
      <c r="FG232" s="35"/>
      <c r="FH232" s="35"/>
      <c r="FI232" s="35"/>
    </row>
    <row r="233" spans="1:165" s="36" customFormat="1" ht="15.75">
      <c r="A233" s="54" t="s">
        <v>375</v>
      </c>
      <c r="B233" s="104" t="s">
        <v>5</v>
      </c>
      <c r="C233" s="103" t="s">
        <v>22</v>
      </c>
      <c r="D233" s="40">
        <v>0</v>
      </c>
      <c r="E233" s="40">
        <f>D233</f>
        <v>0</v>
      </c>
      <c r="F233" s="43">
        <f t="shared" si="17"/>
        <v>6600000</v>
      </c>
      <c r="G233" s="37">
        <f>3000000+3600000</f>
        <v>6600000</v>
      </c>
      <c r="H233" s="37">
        <v>0</v>
      </c>
      <c r="I233" s="37">
        <v>0</v>
      </c>
      <c r="J233" s="37">
        <v>0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  <c r="FH233" s="35"/>
      <c r="FI233" s="35"/>
    </row>
    <row r="234" spans="1:165" s="36" customFormat="1" ht="15.75">
      <c r="A234" s="54" t="s">
        <v>376</v>
      </c>
      <c r="B234" s="104" t="s">
        <v>5</v>
      </c>
      <c r="C234" s="103" t="s">
        <v>22</v>
      </c>
      <c r="D234" s="40">
        <v>0</v>
      </c>
      <c r="E234" s="40">
        <f>D234</f>
        <v>0</v>
      </c>
      <c r="F234" s="43">
        <f t="shared" si="17"/>
        <v>165000</v>
      </c>
      <c r="G234" s="37">
        <f>85000+80000</f>
        <v>165000</v>
      </c>
      <c r="H234" s="37">
        <v>0</v>
      </c>
      <c r="I234" s="37">
        <v>0</v>
      </c>
      <c r="J234" s="37">
        <v>0</v>
      </c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  <c r="FH234" s="35"/>
      <c r="FI234" s="35"/>
    </row>
    <row r="235" spans="1:165" s="36" customFormat="1" ht="15.75">
      <c r="A235" s="54" t="s">
        <v>377</v>
      </c>
      <c r="B235" s="104" t="s">
        <v>5</v>
      </c>
      <c r="C235" s="103" t="s">
        <v>22</v>
      </c>
      <c r="D235" s="40">
        <v>0</v>
      </c>
      <c r="E235" s="40">
        <f>D235</f>
        <v>0</v>
      </c>
      <c r="F235" s="43">
        <f t="shared" si="17"/>
        <v>40000</v>
      </c>
      <c r="G235" s="37">
        <v>40000</v>
      </c>
      <c r="H235" s="37">
        <v>0</v>
      </c>
      <c r="I235" s="37">
        <v>0</v>
      </c>
      <c r="J235" s="37">
        <v>0</v>
      </c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</row>
    <row r="236" spans="1:165" s="36" customFormat="1" ht="15.75">
      <c r="A236" s="114" t="s">
        <v>358</v>
      </c>
      <c r="B236" s="104" t="s">
        <v>5</v>
      </c>
      <c r="C236" s="103" t="s">
        <v>22</v>
      </c>
      <c r="D236" s="40">
        <v>200000</v>
      </c>
      <c r="E236" s="40">
        <f t="shared" si="16"/>
        <v>200000</v>
      </c>
      <c r="F236" s="43">
        <f t="shared" si="17"/>
        <v>200000</v>
      </c>
      <c r="G236" s="37">
        <v>0</v>
      </c>
      <c r="H236" s="37">
        <v>0</v>
      </c>
      <c r="I236" s="37">
        <v>0</v>
      </c>
      <c r="J236" s="37">
        <v>0</v>
      </c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</row>
    <row r="237" spans="1:165" s="36" customFormat="1" ht="15.75">
      <c r="A237" s="114" t="s">
        <v>357</v>
      </c>
      <c r="B237" s="104" t="s">
        <v>5</v>
      </c>
      <c r="C237" s="103" t="s">
        <v>22</v>
      </c>
      <c r="D237" s="40">
        <v>0</v>
      </c>
      <c r="E237" s="40">
        <f t="shared" si="16"/>
        <v>0</v>
      </c>
      <c r="F237" s="43">
        <f t="shared" si="17"/>
        <v>5000000</v>
      </c>
      <c r="G237" s="37">
        <v>5000000</v>
      </c>
      <c r="H237" s="37">
        <v>0</v>
      </c>
      <c r="I237" s="37">
        <v>0</v>
      </c>
      <c r="J237" s="37">
        <v>0</v>
      </c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  <c r="FH237" s="35"/>
      <c r="FI237" s="35"/>
    </row>
    <row r="238" spans="1:165" s="36" customFormat="1" ht="15.75">
      <c r="A238" s="114" t="s">
        <v>359</v>
      </c>
      <c r="B238" s="104" t="s">
        <v>5</v>
      </c>
      <c r="C238" s="103" t="s">
        <v>22</v>
      </c>
      <c r="D238" s="40">
        <v>1000</v>
      </c>
      <c r="E238" s="40">
        <f t="shared" si="16"/>
        <v>1000</v>
      </c>
      <c r="F238" s="43">
        <f t="shared" si="17"/>
        <v>25000</v>
      </c>
      <c r="G238" s="37">
        <v>24000</v>
      </c>
      <c r="H238" s="37">
        <v>0</v>
      </c>
      <c r="I238" s="37">
        <v>0</v>
      </c>
      <c r="J238" s="37">
        <v>0</v>
      </c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</row>
    <row r="239" spans="1:165" s="36" customFormat="1" ht="15.75">
      <c r="A239" s="114" t="s">
        <v>360</v>
      </c>
      <c r="B239" s="104" t="s">
        <v>5</v>
      </c>
      <c r="C239" s="103" t="s">
        <v>22</v>
      </c>
      <c r="D239" s="40">
        <v>1000</v>
      </c>
      <c r="E239" s="40">
        <f t="shared" si="16"/>
        <v>1000</v>
      </c>
      <c r="F239" s="43">
        <f t="shared" si="17"/>
        <v>126000</v>
      </c>
      <c r="G239" s="37">
        <v>125000</v>
      </c>
      <c r="H239" s="37">
        <v>0</v>
      </c>
      <c r="I239" s="37">
        <v>0</v>
      </c>
      <c r="J239" s="37">
        <v>0</v>
      </c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</row>
    <row r="240" spans="1:165" s="36" customFormat="1" ht="15.75">
      <c r="A240" s="56" t="s">
        <v>381</v>
      </c>
      <c r="B240" s="104" t="s">
        <v>5</v>
      </c>
      <c r="C240" s="103" t="s">
        <v>22</v>
      </c>
      <c r="D240" s="40">
        <v>270000</v>
      </c>
      <c r="E240" s="40">
        <f t="shared" si="16"/>
        <v>270000</v>
      </c>
      <c r="F240" s="43">
        <f t="shared" si="17"/>
        <v>270000</v>
      </c>
      <c r="G240" s="37">
        <v>0</v>
      </c>
      <c r="H240" s="37">
        <v>0</v>
      </c>
      <c r="I240" s="37">
        <v>0</v>
      </c>
      <c r="J240" s="37">
        <v>0</v>
      </c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</row>
    <row r="241" spans="1:165" s="36" customFormat="1" ht="15.75">
      <c r="A241" s="56" t="s">
        <v>392</v>
      </c>
      <c r="B241" s="104" t="s">
        <v>5</v>
      </c>
      <c r="C241" s="103" t="s">
        <v>22</v>
      </c>
      <c r="D241" s="40">
        <v>50000</v>
      </c>
      <c r="E241" s="40">
        <f t="shared" si="16"/>
        <v>50000</v>
      </c>
      <c r="F241" s="43">
        <f t="shared" si="17"/>
        <v>50000</v>
      </c>
      <c r="G241" s="37">
        <v>0</v>
      </c>
      <c r="H241" s="37">
        <v>0</v>
      </c>
      <c r="I241" s="37">
        <v>0</v>
      </c>
      <c r="J241" s="37">
        <v>0</v>
      </c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</row>
    <row r="242" spans="1:165" s="36" customFormat="1" ht="15.75">
      <c r="A242" s="56" t="s">
        <v>393</v>
      </c>
      <c r="B242" s="104" t="s">
        <v>5</v>
      </c>
      <c r="C242" s="103" t="s">
        <v>22</v>
      </c>
      <c r="D242" s="40">
        <v>50000</v>
      </c>
      <c r="E242" s="40">
        <f t="shared" si="16"/>
        <v>50000</v>
      </c>
      <c r="F242" s="43">
        <f t="shared" si="17"/>
        <v>50000</v>
      </c>
      <c r="G242" s="37">
        <v>0</v>
      </c>
      <c r="H242" s="37">
        <v>0</v>
      </c>
      <c r="I242" s="37">
        <v>0</v>
      </c>
      <c r="J242" s="37">
        <v>0</v>
      </c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</row>
    <row r="243" spans="1:165" s="36" customFormat="1" ht="15.75">
      <c r="A243" s="114" t="s">
        <v>420</v>
      </c>
      <c r="B243" s="104" t="s">
        <v>5</v>
      </c>
      <c r="C243" s="103" t="s">
        <v>22</v>
      </c>
      <c r="D243" s="40">
        <v>1000</v>
      </c>
      <c r="E243" s="40">
        <f t="shared" si="16"/>
        <v>1000</v>
      </c>
      <c r="F243" s="43">
        <f t="shared" si="17"/>
        <v>322300</v>
      </c>
      <c r="G243" s="37">
        <v>321300</v>
      </c>
      <c r="H243" s="37">
        <v>0</v>
      </c>
      <c r="I243" s="37">
        <v>0</v>
      </c>
      <c r="J243" s="37">
        <v>0</v>
      </c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</row>
    <row r="244" spans="1:165" s="10" customFormat="1" ht="19.5" customHeight="1">
      <c r="A244" s="156" t="s">
        <v>29</v>
      </c>
      <c r="B244" s="156"/>
      <c r="C244" s="156"/>
      <c r="D244" s="142">
        <f aca="true" t="shared" si="18" ref="D244:I244">SUM(D206:D243)</f>
        <v>51879140</v>
      </c>
      <c r="E244" s="142">
        <f t="shared" si="18"/>
        <v>51879140</v>
      </c>
      <c r="F244" s="142">
        <f t="shared" si="18"/>
        <v>119121440</v>
      </c>
      <c r="G244" s="142">
        <f t="shared" si="18"/>
        <v>54046300</v>
      </c>
      <c r="H244" s="142">
        <f t="shared" si="18"/>
        <v>13164000</v>
      </c>
      <c r="I244" s="142">
        <f t="shared" si="18"/>
        <v>16000</v>
      </c>
      <c r="J244" s="142">
        <f>SUM(J206:J242)</f>
        <v>16000</v>
      </c>
      <c r="K244" s="25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</row>
    <row r="245" spans="1:165" s="10" customFormat="1" ht="15.75">
      <c r="A245" s="157" t="s">
        <v>425</v>
      </c>
      <c r="B245" s="157"/>
      <c r="C245" s="157"/>
      <c r="D245" s="61">
        <f aca="true" t="shared" si="19" ref="D245:J245">D10+D20+D49+D56+D92+D100+D204+D244</f>
        <v>119161955</v>
      </c>
      <c r="E245" s="61">
        <f t="shared" si="19"/>
        <v>119161955</v>
      </c>
      <c r="F245" s="61">
        <f t="shared" si="19"/>
        <v>342522375</v>
      </c>
      <c r="G245" s="61">
        <f t="shared" si="19"/>
        <v>181919210</v>
      </c>
      <c r="H245" s="61">
        <f t="shared" si="19"/>
        <v>41409210</v>
      </c>
      <c r="I245" s="61">
        <f t="shared" si="19"/>
        <v>16000</v>
      </c>
      <c r="J245" s="61">
        <f t="shared" si="19"/>
        <v>16000</v>
      </c>
      <c r="K245" s="25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</row>
    <row r="246" spans="1:11" ht="13.5" hidden="1">
      <c r="A246" s="158" t="s">
        <v>30</v>
      </c>
      <c r="B246" s="158"/>
      <c r="C246" s="158"/>
      <c r="D246" s="62">
        <v>0</v>
      </c>
      <c r="E246" s="62"/>
      <c r="F246" s="62"/>
      <c r="G246" s="63"/>
      <c r="H246" s="63"/>
      <c r="I246" s="63"/>
      <c r="J246" s="63"/>
      <c r="K246" s="20"/>
    </row>
    <row r="247" spans="1:11" ht="13.5" hidden="1">
      <c r="A247" s="158" t="s">
        <v>30</v>
      </c>
      <c r="B247" s="158"/>
      <c r="C247" s="158"/>
      <c r="D247" s="62">
        <v>0</v>
      </c>
      <c r="E247" s="62"/>
      <c r="F247" s="62"/>
      <c r="G247" s="63"/>
      <c r="H247" s="63"/>
      <c r="I247" s="63"/>
      <c r="J247" s="63"/>
      <c r="K247" s="20"/>
    </row>
    <row r="248" spans="1:165" s="10" customFormat="1" ht="34.5" customHeight="1">
      <c r="A248" s="159" t="s">
        <v>85</v>
      </c>
      <c r="B248" s="159"/>
      <c r="C248" s="159"/>
      <c r="D248" s="64">
        <f>D251+D256+D262+D270+D275+D286+D290+D299</f>
        <v>15925200</v>
      </c>
      <c r="E248" s="64">
        <f>E251+E256+E262+E270+E275+E286+E290+E299</f>
        <v>15925200</v>
      </c>
      <c r="F248" s="64">
        <f>F251+F256+F262+F270+F275+F286+F290+F299</f>
        <v>15925200</v>
      </c>
      <c r="G248" s="64">
        <f>G251+G256+G262+G270+G275+G286+G292+G299</f>
        <v>0</v>
      </c>
      <c r="H248" s="64">
        <f>H251+H256+H262+H270+H275+H286+H299</f>
        <v>0</v>
      </c>
      <c r="I248" s="64">
        <f>I251+I256+I262+I270+I275+I286+I299</f>
        <v>0</v>
      </c>
      <c r="J248" s="64">
        <f>J251+J256+J262+J270+J275+J286+J299</f>
        <v>0</v>
      </c>
      <c r="K248" s="25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</row>
    <row r="249" spans="1:11" ht="14.25" hidden="1">
      <c r="A249" s="147" t="s">
        <v>31</v>
      </c>
      <c r="B249" s="147"/>
      <c r="C249" s="147"/>
      <c r="D249" s="147"/>
      <c r="E249" s="147"/>
      <c r="F249" s="147"/>
      <c r="G249" s="147"/>
      <c r="H249" s="147"/>
      <c r="I249" s="147"/>
      <c r="J249" s="147"/>
      <c r="K249" s="20"/>
    </row>
    <row r="250" spans="1:11" ht="13.5" hidden="1">
      <c r="A250" s="65"/>
      <c r="B250" s="105" t="s">
        <v>5</v>
      </c>
      <c r="C250" s="105" t="s">
        <v>32</v>
      </c>
      <c r="D250" s="66">
        <v>0</v>
      </c>
      <c r="E250" s="66">
        <f>D250</f>
        <v>0</v>
      </c>
      <c r="F250" s="66">
        <f>E250+G250+H250+I250+J250</f>
        <v>0</v>
      </c>
      <c r="G250" s="66">
        <v>0</v>
      </c>
      <c r="H250" s="66">
        <v>0</v>
      </c>
      <c r="I250" s="66">
        <v>0</v>
      </c>
      <c r="J250" s="66">
        <v>0</v>
      </c>
      <c r="K250" s="20"/>
    </row>
    <row r="251" spans="1:11" ht="14.25" hidden="1">
      <c r="A251" s="33" t="s">
        <v>33</v>
      </c>
      <c r="B251" s="27"/>
      <c r="C251" s="27"/>
      <c r="D251" s="26">
        <f aca="true" t="shared" si="20" ref="D251:J251">SUM(D250:D250)</f>
        <v>0</v>
      </c>
      <c r="E251" s="26">
        <f t="shared" si="20"/>
        <v>0</v>
      </c>
      <c r="F251" s="26">
        <f t="shared" si="20"/>
        <v>0</v>
      </c>
      <c r="G251" s="26">
        <f t="shared" si="20"/>
        <v>0</v>
      </c>
      <c r="H251" s="26">
        <f t="shared" si="20"/>
        <v>0</v>
      </c>
      <c r="I251" s="26">
        <f t="shared" si="20"/>
        <v>0</v>
      </c>
      <c r="J251" s="26">
        <f t="shared" si="20"/>
        <v>0</v>
      </c>
      <c r="K251" s="20"/>
    </row>
    <row r="252" spans="1:11" ht="15" hidden="1">
      <c r="A252" s="67" t="s">
        <v>34</v>
      </c>
      <c r="B252" s="68"/>
      <c r="C252" s="68"/>
      <c r="D252" s="69">
        <v>0</v>
      </c>
      <c r="E252" s="69">
        <v>0</v>
      </c>
      <c r="F252" s="69">
        <v>0</v>
      </c>
      <c r="G252" s="68"/>
      <c r="H252" s="68"/>
      <c r="I252" s="68"/>
      <c r="J252" s="68"/>
      <c r="K252" s="20"/>
    </row>
    <row r="253" spans="1:11" ht="15.75" hidden="1">
      <c r="A253" s="160" t="s">
        <v>35</v>
      </c>
      <c r="B253" s="160"/>
      <c r="C253" s="160"/>
      <c r="D253" s="70">
        <f>D252+D251</f>
        <v>0</v>
      </c>
      <c r="E253" s="70">
        <f>E252+E251</f>
        <v>0</v>
      </c>
      <c r="F253" s="70">
        <f>F252+F251</f>
        <v>0</v>
      </c>
      <c r="G253" s="70">
        <f>G252+G251</f>
        <v>0</v>
      </c>
      <c r="H253" s="70">
        <v>0</v>
      </c>
      <c r="I253" s="70">
        <v>0</v>
      </c>
      <c r="J253" s="70">
        <v>0</v>
      </c>
      <c r="K253" s="20"/>
    </row>
    <row r="254" spans="1:11" ht="14.25" hidden="1">
      <c r="A254" s="147" t="s">
        <v>36</v>
      </c>
      <c r="B254" s="147"/>
      <c r="C254" s="147"/>
      <c r="D254" s="147"/>
      <c r="E254" s="147"/>
      <c r="F254" s="147"/>
      <c r="G254" s="147"/>
      <c r="H254" s="147"/>
      <c r="I254" s="147"/>
      <c r="J254" s="147"/>
      <c r="K254" s="20"/>
    </row>
    <row r="255" spans="1:11" ht="13.5" hidden="1">
      <c r="A255" s="65"/>
      <c r="B255" s="105"/>
      <c r="C255" s="105"/>
      <c r="D255" s="66"/>
      <c r="E255" s="66"/>
      <c r="F255" s="66"/>
      <c r="G255" s="66">
        <v>0</v>
      </c>
      <c r="H255" s="66">
        <v>0</v>
      </c>
      <c r="I255" s="66">
        <v>0</v>
      </c>
      <c r="J255" s="66">
        <v>0</v>
      </c>
      <c r="K255" s="20"/>
    </row>
    <row r="256" spans="1:11" ht="14.25" hidden="1">
      <c r="A256" s="33" t="s">
        <v>37</v>
      </c>
      <c r="B256" s="27"/>
      <c r="C256" s="27"/>
      <c r="D256" s="26">
        <f aca="true" t="shared" si="21" ref="D256:J256">SUM(D255:D255)</f>
        <v>0</v>
      </c>
      <c r="E256" s="26">
        <f t="shared" si="21"/>
        <v>0</v>
      </c>
      <c r="F256" s="26">
        <f t="shared" si="21"/>
        <v>0</v>
      </c>
      <c r="G256" s="26">
        <f t="shared" si="21"/>
        <v>0</v>
      </c>
      <c r="H256" s="26">
        <f t="shared" si="21"/>
        <v>0</v>
      </c>
      <c r="I256" s="26">
        <f t="shared" si="21"/>
        <v>0</v>
      </c>
      <c r="J256" s="26">
        <f t="shared" si="21"/>
        <v>0</v>
      </c>
      <c r="K256" s="20"/>
    </row>
    <row r="257" spans="1:11" ht="15" hidden="1">
      <c r="A257" s="67" t="s">
        <v>38</v>
      </c>
      <c r="B257" s="68"/>
      <c r="C257" s="68"/>
      <c r="D257" s="69"/>
      <c r="E257" s="69"/>
      <c r="F257" s="69"/>
      <c r="G257" s="69"/>
      <c r="H257" s="69"/>
      <c r="I257" s="69"/>
      <c r="J257" s="69"/>
      <c r="K257" s="20"/>
    </row>
    <row r="258" spans="1:11" ht="15.75" hidden="1">
      <c r="A258" s="160" t="s">
        <v>39</v>
      </c>
      <c r="B258" s="160"/>
      <c r="C258" s="160"/>
      <c r="D258" s="70">
        <f>D257+D256</f>
        <v>0</v>
      </c>
      <c r="E258" s="70">
        <f aca="true" t="shared" si="22" ref="E258:J258">E257+E256</f>
        <v>0</v>
      </c>
      <c r="F258" s="70">
        <f t="shared" si="22"/>
        <v>0</v>
      </c>
      <c r="G258" s="70">
        <f t="shared" si="22"/>
        <v>0</v>
      </c>
      <c r="H258" s="70">
        <f t="shared" si="22"/>
        <v>0</v>
      </c>
      <c r="I258" s="70">
        <f t="shared" si="22"/>
        <v>0</v>
      </c>
      <c r="J258" s="70">
        <f t="shared" si="22"/>
        <v>0</v>
      </c>
      <c r="K258" s="20"/>
    </row>
    <row r="259" spans="1:11" ht="14.25">
      <c r="A259" s="147" t="s">
        <v>10</v>
      </c>
      <c r="B259" s="147"/>
      <c r="C259" s="147"/>
      <c r="D259" s="147"/>
      <c r="E259" s="147"/>
      <c r="F259" s="147"/>
      <c r="G259" s="147"/>
      <c r="H259" s="147"/>
      <c r="I259" s="147"/>
      <c r="J259" s="147"/>
      <c r="K259" s="20"/>
    </row>
    <row r="260" spans="1:165" s="19" customFormat="1" ht="18.75" customHeight="1">
      <c r="A260" s="115" t="s">
        <v>41</v>
      </c>
      <c r="B260" s="106" t="s">
        <v>5</v>
      </c>
      <c r="C260" s="106" t="s">
        <v>40</v>
      </c>
      <c r="D260" s="66">
        <v>6700</v>
      </c>
      <c r="E260" s="66">
        <f>D260</f>
        <v>6700</v>
      </c>
      <c r="F260" s="116">
        <f>D260+G260+H260+I260+J260</f>
        <v>6700</v>
      </c>
      <c r="G260" s="66">
        <v>0</v>
      </c>
      <c r="H260" s="66">
        <v>0</v>
      </c>
      <c r="I260" s="66">
        <v>0</v>
      </c>
      <c r="J260" s="66">
        <v>0</v>
      </c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</row>
    <row r="261" spans="1:165" s="19" customFormat="1" ht="14.25">
      <c r="A261" s="115" t="s">
        <v>103</v>
      </c>
      <c r="B261" s="106" t="s">
        <v>5</v>
      </c>
      <c r="C261" s="106" t="s">
        <v>40</v>
      </c>
      <c r="D261" s="66">
        <v>159000</v>
      </c>
      <c r="E261" s="66">
        <f>D261</f>
        <v>159000</v>
      </c>
      <c r="F261" s="116">
        <f>D261+G261+H261+I261+J261</f>
        <v>159000</v>
      </c>
      <c r="G261" s="66">
        <v>0</v>
      </c>
      <c r="H261" s="66">
        <v>0</v>
      </c>
      <c r="I261" s="66">
        <v>0</v>
      </c>
      <c r="J261" s="66">
        <v>0</v>
      </c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</row>
    <row r="262" spans="1:11" ht="14.25">
      <c r="A262" s="161" t="s">
        <v>215</v>
      </c>
      <c r="B262" s="161"/>
      <c r="C262" s="161"/>
      <c r="D262" s="30">
        <f aca="true" t="shared" si="23" ref="D262:J262">SUM(D260:D261)</f>
        <v>165700</v>
      </c>
      <c r="E262" s="30">
        <f t="shared" si="23"/>
        <v>165700</v>
      </c>
      <c r="F262" s="30">
        <f t="shared" si="23"/>
        <v>165700</v>
      </c>
      <c r="G262" s="30">
        <f t="shared" si="23"/>
        <v>0</v>
      </c>
      <c r="H262" s="30">
        <f t="shared" si="23"/>
        <v>0</v>
      </c>
      <c r="I262" s="30">
        <f t="shared" si="23"/>
        <v>0</v>
      </c>
      <c r="J262" s="30">
        <f t="shared" si="23"/>
        <v>0</v>
      </c>
      <c r="K262" s="20"/>
    </row>
    <row r="263" spans="1:11" ht="15">
      <c r="A263" s="162" t="s">
        <v>42</v>
      </c>
      <c r="B263" s="162"/>
      <c r="C263" s="162"/>
      <c r="D263" s="71">
        <v>1000</v>
      </c>
      <c r="E263" s="71">
        <v>1000</v>
      </c>
      <c r="F263" s="71">
        <v>1000</v>
      </c>
      <c r="G263" s="71">
        <v>0</v>
      </c>
      <c r="H263" s="71">
        <v>0</v>
      </c>
      <c r="I263" s="71">
        <v>0</v>
      </c>
      <c r="J263" s="71">
        <v>0</v>
      </c>
      <c r="K263" s="20"/>
    </row>
    <row r="264" spans="1:11" ht="14.25">
      <c r="A264" s="163" t="s">
        <v>43</v>
      </c>
      <c r="B264" s="163"/>
      <c r="C264" s="163"/>
      <c r="D264" s="72">
        <f>D262+D263</f>
        <v>166700</v>
      </c>
      <c r="E264" s="72">
        <f aca="true" t="shared" si="24" ref="E264:J264">E262+E263</f>
        <v>166700</v>
      </c>
      <c r="F264" s="72">
        <f t="shared" si="24"/>
        <v>166700</v>
      </c>
      <c r="G264" s="72">
        <f t="shared" si="24"/>
        <v>0</v>
      </c>
      <c r="H264" s="72">
        <f t="shared" si="24"/>
        <v>0</v>
      </c>
      <c r="I264" s="72">
        <f t="shared" si="24"/>
        <v>0</v>
      </c>
      <c r="J264" s="72">
        <f t="shared" si="24"/>
        <v>0</v>
      </c>
      <c r="K264" s="20"/>
    </row>
    <row r="265" spans="1:11" ht="14.25">
      <c r="A265" s="164" t="s">
        <v>44</v>
      </c>
      <c r="B265" s="164"/>
      <c r="C265" s="164"/>
      <c r="D265" s="164"/>
      <c r="E265" s="164"/>
      <c r="F265" s="164"/>
      <c r="G265" s="164"/>
      <c r="H265" s="164"/>
      <c r="I265" s="164"/>
      <c r="J265" s="164"/>
      <c r="K265" s="20"/>
    </row>
    <row r="266" spans="1:165" s="19" customFormat="1" ht="14.25">
      <c r="A266" s="115" t="s">
        <v>411</v>
      </c>
      <c r="B266" s="106" t="s">
        <v>5</v>
      </c>
      <c r="C266" s="106" t="s">
        <v>45</v>
      </c>
      <c r="D266" s="117">
        <v>3600</v>
      </c>
      <c r="E266" s="117">
        <f>D266</f>
        <v>3600</v>
      </c>
      <c r="F266" s="118">
        <f>D266+G266+H266+I266+J266</f>
        <v>3600</v>
      </c>
      <c r="G266" s="117">
        <v>0</v>
      </c>
      <c r="H266" s="119"/>
      <c r="I266" s="119"/>
      <c r="J266" s="119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</row>
    <row r="267" spans="1:165" s="19" customFormat="1" ht="25.5">
      <c r="A267" s="115" t="s">
        <v>83</v>
      </c>
      <c r="B267" s="106" t="s">
        <v>5</v>
      </c>
      <c r="C267" s="106" t="s">
        <v>45</v>
      </c>
      <c r="D267" s="117">
        <v>7123300</v>
      </c>
      <c r="E267" s="117">
        <f>D267</f>
        <v>7123300</v>
      </c>
      <c r="F267" s="118">
        <f>D267+G267+H267+I267+J267</f>
        <v>7123300</v>
      </c>
      <c r="G267" s="66">
        <v>0</v>
      </c>
      <c r="H267" s="66">
        <v>0</v>
      </c>
      <c r="I267" s="66">
        <v>0</v>
      </c>
      <c r="J267" s="66">
        <v>0</v>
      </c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</row>
    <row r="268" spans="1:165" s="19" customFormat="1" ht="25.5">
      <c r="A268" s="115" t="s">
        <v>84</v>
      </c>
      <c r="B268" s="106" t="s">
        <v>5</v>
      </c>
      <c r="C268" s="106" t="s">
        <v>45</v>
      </c>
      <c r="D268" s="117">
        <v>119000</v>
      </c>
      <c r="E268" s="117">
        <f>D268</f>
        <v>119000</v>
      </c>
      <c r="F268" s="118">
        <f>D268+G268+H268+I268+J268</f>
        <v>119000</v>
      </c>
      <c r="G268" s="66">
        <v>0</v>
      </c>
      <c r="H268" s="66">
        <v>0</v>
      </c>
      <c r="I268" s="66">
        <v>0</v>
      </c>
      <c r="J268" s="66">
        <v>0</v>
      </c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</row>
    <row r="269" spans="1:165" s="19" customFormat="1" ht="25.5">
      <c r="A269" s="115" t="s">
        <v>135</v>
      </c>
      <c r="B269" s="106" t="s">
        <v>5</v>
      </c>
      <c r="C269" s="106" t="s">
        <v>45</v>
      </c>
      <c r="D269" s="117">
        <v>27000</v>
      </c>
      <c r="E269" s="117">
        <f>D269</f>
        <v>27000</v>
      </c>
      <c r="F269" s="118">
        <f>D269+G269+H269+I269+J269</f>
        <v>27000</v>
      </c>
      <c r="G269" s="66">
        <v>0</v>
      </c>
      <c r="H269" s="66">
        <v>0</v>
      </c>
      <c r="I269" s="66">
        <v>0</v>
      </c>
      <c r="J269" s="66">
        <v>0</v>
      </c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</row>
    <row r="270" spans="1:11" ht="14.25">
      <c r="A270" s="161" t="s">
        <v>216</v>
      </c>
      <c r="B270" s="161"/>
      <c r="C270" s="161"/>
      <c r="D270" s="30">
        <f>SUM(D266:D269)</f>
        <v>7272900</v>
      </c>
      <c r="E270" s="30">
        <f>SUM(E266:E269)</f>
        <v>7272900</v>
      </c>
      <c r="F270" s="30">
        <f>SUM(F266:F269)</f>
        <v>7272900</v>
      </c>
      <c r="G270" s="30">
        <f>SUM(G266:G269)</f>
        <v>0</v>
      </c>
      <c r="H270" s="30">
        <f>SUM(H267:H269)</f>
        <v>0</v>
      </c>
      <c r="I270" s="30">
        <f>SUM(I267:I269)</f>
        <v>0</v>
      </c>
      <c r="J270" s="30">
        <f>SUM(J267:J269)</f>
        <v>0</v>
      </c>
      <c r="K270" s="20"/>
    </row>
    <row r="271" spans="1:11" ht="15">
      <c r="A271" s="162" t="s">
        <v>46</v>
      </c>
      <c r="B271" s="162"/>
      <c r="C271" s="162"/>
      <c r="D271" s="71">
        <v>10000</v>
      </c>
      <c r="E271" s="71">
        <v>10000</v>
      </c>
      <c r="F271" s="71">
        <v>10000</v>
      </c>
      <c r="G271" s="71"/>
      <c r="H271" s="71"/>
      <c r="I271" s="71"/>
      <c r="J271" s="71"/>
      <c r="K271" s="20"/>
    </row>
    <row r="272" spans="1:11" ht="14.25">
      <c r="A272" s="163" t="s">
        <v>47</v>
      </c>
      <c r="B272" s="163"/>
      <c r="C272" s="163"/>
      <c r="D272" s="72">
        <f>D270+D271</f>
        <v>7282900</v>
      </c>
      <c r="E272" s="72">
        <f aca="true" t="shared" si="25" ref="E272:J272">E270+E271</f>
        <v>7282900</v>
      </c>
      <c r="F272" s="72">
        <f t="shared" si="25"/>
        <v>7282900</v>
      </c>
      <c r="G272" s="72">
        <f t="shared" si="25"/>
        <v>0</v>
      </c>
      <c r="H272" s="72">
        <f t="shared" si="25"/>
        <v>0</v>
      </c>
      <c r="I272" s="72">
        <f t="shared" si="25"/>
        <v>0</v>
      </c>
      <c r="J272" s="72">
        <f t="shared" si="25"/>
        <v>0</v>
      </c>
      <c r="K272" s="20"/>
    </row>
    <row r="273" spans="1:11" ht="14.25">
      <c r="A273" s="164" t="s">
        <v>48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20"/>
    </row>
    <row r="274" spans="1:11" ht="15">
      <c r="A274" s="73"/>
      <c r="B274" s="106"/>
      <c r="C274" s="106"/>
      <c r="D274" s="28">
        <v>0</v>
      </c>
      <c r="E274" s="28">
        <v>0</v>
      </c>
      <c r="F274" s="74">
        <f>E274</f>
        <v>0</v>
      </c>
      <c r="G274" s="28">
        <v>0</v>
      </c>
      <c r="H274" s="28"/>
      <c r="I274" s="28"/>
      <c r="J274" s="28"/>
      <c r="K274" s="20"/>
    </row>
    <row r="275" spans="1:11" ht="14.25">
      <c r="A275" s="161" t="s">
        <v>49</v>
      </c>
      <c r="B275" s="161"/>
      <c r="C275" s="161"/>
      <c r="D275" s="30">
        <f aca="true" t="shared" si="26" ref="D275:J275">SUM(D274:D274)</f>
        <v>0</v>
      </c>
      <c r="E275" s="30">
        <f t="shared" si="26"/>
        <v>0</v>
      </c>
      <c r="F275" s="30">
        <f t="shared" si="26"/>
        <v>0</v>
      </c>
      <c r="G275" s="30">
        <f t="shared" si="26"/>
        <v>0</v>
      </c>
      <c r="H275" s="30">
        <f t="shared" si="26"/>
        <v>0</v>
      </c>
      <c r="I275" s="30">
        <f t="shared" si="26"/>
        <v>0</v>
      </c>
      <c r="J275" s="30">
        <f t="shared" si="26"/>
        <v>0</v>
      </c>
      <c r="K275" s="20"/>
    </row>
    <row r="276" spans="1:11" ht="15">
      <c r="A276" s="162" t="s">
        <v>50</v>
      </c>
      <c r="B276" s="162"/>
      <c r="C276" s="162"/>
      <c r="D276" s="29">
        <v>10000</v>
      </c>
      <c r="E276" s="29">
        <v>10000</v>
      </c>
      <c r="F276" s="29">
        <v>10000</v>
      </c>
      <c r="G276" s="29"/>
      <c r="H276" s="29"/>
      <c r="I276" s="29"/>
      <c r="J276" s="29"/>
      <c r="K276" s="20"/>
    </row>
    <row r="277" spans="1:11" ht="14.25">
      <c r="A277" s="163" t="s">
        <v>51</v>
      </c>
      <c r="B277" s="163"/>
      <c r="C277" s="163"/>
      <c r="D277" s="72">
        <f>D276+D275</f>
        <v>10000</v>
      </c>
      <c r="E277" s="72">
        <f aca="true" t="shared" si="27" ref="E277:J277">E276+E275</f>
        <v>10000</v>
      </c>
      <c r="F277" s="72">
        <f t="shared" si="27"/>
        <v>10000</v>
      </c>
      <c r="G277" s="72">
        <f t="shared" si="27"/>
        <v>0</v>
      </c>
      <c r="H277" s="72">
        <f t="shared" si="27"/>
        <v>0</v>
      </c>
      <c r="I277" s="72">
        <f t="shared" si="27"/>
        <v>0</v>
      </c>
      <c r="J277" s="72">
        <f t="shared" si="27"/>
        <v>0</v>
      </c>
      <c r="K277" s="20"/>
    </row>
    <row r="278" spans="1:11" ht="14.25">
      <c r="A278" s="164" t="s">
        <v>52</v>
      </c>
      <c r="B278" s="164"/>
      <c r="C278" s="164"/>
      <c r="D278" s="164"/>
      <c r="E278" s="164"/>
      <c r="F278" s="164"/>
      <c r="G278" s="164"/>
      <c r="H278" s="164"/>
      <c r="I278" s="164"/>
      <c r="J278" s="164"/>
      <c r="K278" s="20"/>
    </row>
    <row r="279" spans="1:165" s="19" customFormat="1" ht="14.25">
      <c r="A279" s="115" t="s">
        <v>54</v>
      </c>
      <c r="B279" s="106" t="s">
        <v>5</v>
      </c>
      <c r="C279" s="106" t="s">
        <v>53</v>
      </c>
      <c r="D279" s="117">
        <v>427000</v>
      </c>
      <c r="E279" s="117">
        <f aca="true" t="shared" si="28" ref="E279:E285">D279</f>
        <v>427000</v>
      </c>
      <c r="F279" s="118">
        <f aca="true" t="shared" si="29" ref="F279:F285">D279+G279+H279+I279+J279</f>
        <v>427000</v>
      </c>
      <c r="G279" s="117">
        <v>0</v>
      </c>
      <c r="H279" s="117">
        <v>0</v>
      </c>
      <c r="I279" s="117">
        <v>0</v>
      </c>
      <c r="J279" s="117">
        <v>0</v>
      </c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</row>
    <row r="280" spans="1:165" s="19" customFormat="1" ht="14.25">
      <c r="A280" s="115" t="s">
        <v>58</v>
      </c>
      <c r="B280" s="106" t="s">
        <v>5</v>
      </c>
      <c r="C280" s="106" t="s">
        <v>53</v>
      </c>
      <c r="D280" s="117">
        <v>8600</v>
      </c>
      <c r="E280" s="117">
        <f t="shared" si="28"/>
        <v>8600</v>
      </c>
      <c r="F280" s="118">
        <f t="shared" si="29"/>
        <v>8600</v>
      </c>
      <c r="G280" s="117">
        <v>0</v>
      </c>
      <c r="H280" s="117">
        <v>0</v>
      </c>
      <c r="I280" s="117">
        <v>0</v>
      </c>
      <c r="J280" s="117">
        <v>0</v>
      </c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</row>
    <row r="281" spans="1:165" s="19" customFormat="1" ht="14.25">
      <c r="A281" s="115" t="s">
        <v>200</v>
      </c>
      <c r="B281" s="106" t="s">
        <v>5</v>
      </c>
      <c r="C281" s="106" t="s">
        <v>53</v>
      </c>
      <c r="D281" s="117">
        <v>224000</v>
      </c>
      <c r="E281" s="117">
        <f t="shared" si="28"/>
        <v>224000</v>
      </c>
      <c r="F281" s="118">
        <f t="shared" si="29"/>
        <v>224000</v>
      </c>
      <c r="G281" s="117">
        <v>0</v>
      </c>
      <c r="H281" s="117">
        <v>0</v>
      </c>
      <c r="I281" s="117">
        <v>0</v>
      </c>
      <c r="J281" s="117">
        <v>0</v>
      </c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</row>
    <row r="282" spans="1:165" s="19" customFormat="1" ht="14.25">
      <c r="A282" s="115" t="s">
        <v>55</v>
      </c>
      <c r="B282" s="106" t="s">
        <v>5</v>
      </c>
      <c r="C282" s="106" t="s">
        <v>53</v>
      </c>
      <c r="D282" s="117">
        <v>3500000</v>
      </c>
      <c r="E282" s="117">
        <f t="shared" si="28"/>
        <v>3500000</v>
      </c>
      <c r="F282" s="118">
        <f t="shared" si="29"/>
        <v>3500000</v>
      </c>
      <c r="G282" s="117"/>
      <c r="H282" s="117">
        <v>0</v>
      </c>
      <c r="I282" s="117">
        <v>0</v>
      </c>
      <c r="J282" s="117">
        <v>0</v>
      </c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</row>
    <row r="283" spans="1:165" s="19" customFormat="1" ht="14.25">
      <c r="A283" s="115" t="s">
        <v>422</v>
      </c>
      <c r="B283" s="106" t="s">
        <v>5</v>
      </c>
      <c r="C283" s="106" t="s">
        <v>53</v>
      </c>
      <c r="D283" s="117">
        <v>10000</v>
      </c>
      <c r="E283" s="117">
        <f>D283</f>
        <v>10000</v>
      </c>
      <c r="F283" s="118">
        <f>D283+G283+H283+I283+J283</f>
        <v>10000</v>
      </c>
      <c r="G283" s="117">
        <v>0</v>
      </c>
      <c r="H283" s="117">
        <v>0</v>
      </c>
      <c r="I283" s="117">
        <v>0</v>
      </c>
      <c r="J283" s="117">
        <v>0</v>
      </c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</row>
    <row r="284" spans="1:165" s="19" customFormat="1" ht="25.5">
      <c r="A284" s="115" t="s">
        <v>56</v>
      </c>
      <c r="B284" s="106" t="s">
        <v>5</v>
      </c>
      <c r="C284" s="106" t="s">
        <v>53</v>
      </c>
      <c r="D284" s="117">
        <v>17000</v>
      </c>
      <c r="E284" s="117">
        <f t="shared" si="28"/>
        <v>17000</v>
      </c>
      <c r="F284" s="118">
        <f t="shared" si="29"/>
        <v>17000</v>
      </c>
      <c r="G284" s="117">
        <v>0</v>
      </c>
      <c r="H284" s="117">
        <v>0</v>
      </c>
      <c r="I284" s="117">
        <v>0</v>
      </c>
      <c r="J284" s="117">
        <v>0</v>
      </c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</row>
    <row r="285" spans="1:165" s="19" customFormat="1" ht="25.5">
      <c r="A285" s="115" t="s">
        <v>57</v>
      </c>
      <c r="B285" s="106" t="s">
        <v>5</v>
      </c>
      <c r="C285" s="106" t="s">
        <v>53</v>
      </c>
      <c r="D285" s="117">
        <v>40000</v>
      </c>
      <c r="E285" s="117">
        <f t="shared" si="28"/>
        <v>40000</v>
      </c>
      <c r="F285" s="118">
        <f t="shared" si="29"/>
        <v>40000</v>
      </c>
      <c r="G285" s="117">
        <v>0</v>
      </c>
      <c r="H285" s="117">
        <v>0</v>
      </c>
      <c r="I285" s="117">
        <v>0</v>
      </c>
      <c r="J285" s="117">
        <v>0</v>
      </c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</row>
    <row r="286" spans="1:11" ht="14.25">
      <c r="A286" s="161" t="s">
        <v>217</v>
      </c>
      <c r="B286" s="161"/>
      <c r="C286" s="161"/>
      <c r="D286" s="30">
        <f aca="true" t="shared" si="30" ref="D286:J286">SUM(D279:D285)</f>
        <v>4226600</v>
      </c>
      <c r="E286" s="30">
        <f t="shared" si="30"/>
        <v>4226600</v>
      </c>
      <c r="F286" s="30">
        <f t="shared" si="30"/>
        <v>4226600</v>
      </c>
      <c r="G286" s="30">
        <f t="shared" si="30"/>
        <v>0</v>
      </c>
      <c r="H286" s="30">
        <f t="shared" si="30"/>
        <v>0</v>
      </c>
      <c r="I286" s="30">
        <f t="shared" si="30"/>
        <v>0</v>
      </c>
      <c r="J286" s="30">
        <f t="shared" si="30"/>
        <v>0</v>
      </c>
      <c r="K286" s="20"/>
    </row>
    <row r="287" spans="1:11" ht="15">
      <c r="A287" s="162" t="s">
        <v>59</v>
      </c>
      <c r="B287" s="162"/>
      <c r="C287" s="162"/>
      <c r="D287" s="71">
        <v>344000</v>
      </c>
      <c r="E287" s="71">
        <v>344000</v>
      </c>
      <c r="F287" s="71">
        <v>344000</v>
      </c>
      <c r="G287" s="71"/>
      <c r="H287" s="71"/>
      <c r="I287" s="71"/>
      <c r="J287" s="71"/>
      <c r="K287" s="20"/>
    </row>
    <row r="288" spans="1:11" ht="14.25">
      <c r="A288" s="163" t="s">
        <v>60</v>
      </c>
      <c r="B288" s="163"/>
      <c r="C288" s="163"/>
      <c r="D288" s="72">
        <f>D286+D287</f>
        <v>4570600</v>
      </c>
      <c r="E288" s="72">
        <f aca="true" t="shared" si="31" ref="E288:J288">E286+E287</f>
        <v>4570600</v>
      </c>
      <c r="F288" s="72">
        <f t="shared" si="31"/>
        <v>4570600</v>
      </c>
      <c r="G288" s="72">
        <f t="shared" si="31"/>
        <v>0</v>
      </c>
      <c r="H288" s="72">
        <f t="shared" si="31"/>
        <v>0</v>
      </c>
      <c r="I288" s="72">
        <f t="shared" si="31"/>
        <v>0</v>
      </c>
      <c r="J288" s="72">
        <f t="shared" si="31"/>
        <v>0</v>
      </c>
      <c r="K288" s="20"/>
    </row>
    <row r="289" spans="1:11" ht="14.25">
      <c r="A289" s="149" t="s">
        <v>287</v>
      </c>
      <c r="B289" s="149"/>
      <c r="C289" s="149"/>
      <c r="D289" s="149"/>
      <c r="E289" s="149"/>
      <c r="F289" s="149"/>
      <c r="G289" s="149"/>
      <c r="H289" s="149"/>
      <c r="I289" s="149"/>
      <c r="J289" s="149"/>
      <c r="K289" s="20"/>
    </row>
    <row r="290" spans="1:11" ht="14.25">
      <c r="A290" s="73"/>
      <c r="B290" s="107"/>
      <c r="C290" s="48"/>
      <c r="D290" s="23"/>
      <c r="E290" s="75"/>
      <c r="F290" s="24"/>
      <c r="G290" s="23"/>
      <c r="H290" s="23">
        <v>0</v>
      </c>
      <c r="I290" s="23">
        <v>0</v>
      </c>
      <c r="J290" s="23">
        <v>0</v>
      </c>
      <c r="K290" s="20"/>
    </row>
    <row r="291" spans="1:11" ht="15">
      <c r="A291" s="162" t="s">
        <v>427</v>
      </c>
      <c r="B291" s="162"/>
      <c r="C291" s="162"/>
      <c r="D291" s="141">
        <v>5000</v>
      </c>
      <c r="E291" s="24">
        <v>5000</v>
      </c>
      <c r="F291" s="24">
        <v>5000</v>
      </c>
      <c r="G291" s="23"/>
      <c r="H291" s="23"/>
      <c r="I291" s="23"/>
      <c r="J291" s="23"/>
      <c r="K291" s="20"/>
    </row>
    <row r="292" spans="1:11" ht="14.25">
      <c r="A292" s="165" t="s">
        <v>426</v>
      </c>
      <c r="B292" s="165"/>
      <c r="C292" s="165"/>
      <c r="D292" s="76">
        <f>D290+D291</f>
        <v>5000</v>
      </c>
      <c r="E292" s="76">
        <f>E290+E291</f>
        <v>5000</v>
      </c>
      <c r="F292" s="76">
        <f>F290+F291</f>
        <v>5000</v>
      </c>
      <c r="G292" s="76">
        <f>G290+G291</f>
        <v>0</v>
      </c>
      <c r="H292" s="76">
        <f>SUM(H290)</f>
        <v>0</v>
      </c>
      <c r="I292" s="76">
        <f>SUM(I290)</f>
        <v>0</v>
      </c>
      <c r="J292" s="76">
        <f>SUM(J290)</f>
        <v>0</v>
      </c>
      <c r="K292" s="20"/>
    </row>
    <row r="293" spans="1:11" ht="14.25">
      <c r="A293" s="164" t="s">
        <v>61</v>
      </c>
      <c r="B293" s="164"/>
      <c r="C293" s="164"/>
      <c r="D293" s="164"/>
      <c r="E293" s="164"/>
      <c r="F293" s="164"/>
      <c r="G293" s="164"/>
      <c r="H293" s="164"/>
      <c r="I293" s="164"/>
      <c r="J293" s="164"/>
      <c r="K293" s="20"/>
    </row>
    <row r="294" spans="1:165" s="19" customFormat="1" ht="25.5">
      <c r="A294" s="115" t="s">
        <v>347</v>
      </c>
      <c r="B294" s="106" t="s">
        <v>5</v>
      </c>
      <c r="C294" s="106" t="s">
        <v>62</v>
      </c>
      <c r="D294" s="117">
        <v>10000</v>
      </c>
      <c r="E294" s="117">
        <f>D294</f>
        <v>10000</v>
      </c>
      <c r="F294" s="118">
        <f>D294+G294+H294+I294+J294</f>
        <v>10000</v>
      </c>
      <c r="G294" s="117">
        <v>0</v>
      </c>
      <c r="H294" s="117">
        <v>0</v>
      </c>
      <c r="I294" s="117">
        <v>0</v>
      </c>
      <c r="J294" s="117">
        <v>0</v>
      </c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</row>
    <row r="295" spans="1:165" s="19" customFormat="1" ht="25.5">
      <c r="A295" s="115" t="s">
        <v>63</v>
      </c>
      <c r="B295" s="106" t="s">
        <v>5</v>
      </c>
      <c r="C295" s="106" t="s">
        <v>62</v>
      </c>
      <c r="D295" s="117">
        <v>3000000</v>
      </c>
      <c r="E295" s="117">
        <f>D295</f>
        <v>3000000</v>
      </c>
      <c r="F295" s="118">
        <f>D295+G295+H295+I295+J295</f>
        <v>3000000</v>
      </c>
      <c r="G295" s="117">
        <v>0</v>
      </c>
      <c r="H295" s="117">
        <v>0</v>
      </c>
      <c r="I295" s="117">
        <v>0</v>
      </c>
      <c r="J295" s="117">
        <v>0</v>
      </c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</row>
    <row r="296" spans="1:165" s="19" customFormat="1" ht="25.5">
      <c r="A296" s="115" t="s">
        <v>64</v>
      </c>
      <c r="B296" s="106" t="s">
        <v>5</v>
      </c>
      <c r="C296" s="106" t="s">
        <v>62</v>
      </c>
      <c r="D296" s="117">
        <v>148000</v>
      </c>
      <c r="E296" s="117">
        <f>D296</f>
        <v>148000</v>
      </c>
      <c r="F296" s="118">
        <f aca="true" t="shared" si="32" ref="F296:F301">D296+G296+H296+I296+J296</f>
        <v>148000</v>
      </c>
      <c r="G296" s="117">
        <v>0</v>
      </c>
      <c r="H296" s="117">
        <v>0</v>
      </c>
      <c r="I296" s="117">
        <v>0</v>
      </c>
      <c r="J296" s="117">
        <v>0</v>
      </c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</row>
    <row r="297" spans="1:165" s="19" customFormat="1" ht="25.5">
      <c r="A297" s="115" t="s">
        <v>65</v>
      </c>
      <c r="B297" s="106" t="s">
        <v>5</v>
      </c>
      <c r="C297" s="106" t="s">
        <v>62</v>
      </c>
      <c r="D297" s="117">
        <v>2000</v>
      </c>
      <c r="E297" s="117">
        <f>D297</f>
        <v>2000</v>
      </c>
      <c r="F297" s="118">
        <f t="shared" si="32"/>
        <v>2000</v>
      </c>
      <c r="G297" s="117">
        <v>0</v>
      </c>
      <c r="H297" s="117">
        <v>0</v>
      </c>
      <c r="I297" s="117">
        <v>0</v>
      </c>
      <c r="J297" s="117">
        <v>0</v>
      </c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</row>
    <row r="298" spans="1:165" s="19" customFormat="1" ht="25.5">
      <c r="A298" s="115" t="s">
        <v>106</v>
      </c>
      <c r="B298" s="106" t="s">
        <v>5</v>
      </c>
      <c r="C298" s="106" t="s">
        <v>62</v>
      </c>
      <c r="D298" s="117">
        <v>1100000</v>
      </c>
      <c r="E298" s="117">
        <f>D298</f>
        <v>1100000</v>
      </c>
      <c r="F298" s="118">
        <f t="shared" si="32"/>
        <v>1100000</v>
      </c>
      <c r="G298" s="117">
        <v>0</v>
      </c>
      <c r="H298" s="117">
        <v>0</v>
      </c>
      <c r="I298" s="117">
        <v>0</v>
      </c>
      <c r="J298" s="117">
        <v>0</v>
      </c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</row>
    <row r="299" spans="1:11" ht="14.25">
      <c r="A299" s="161" t="s">
        <v>66</v>
      </c>
      <c r="B299" s="161"/>
      <c r="C299" s="161"/>
      <c r="D299" s="30">
        <f>SUM(D294:D298)</f>
        <v>4260000</v>
      </c>
      <c r="E299" s="30">
        <f>SUM(E294:E298)</f>
        <v>4260000</v>
      </c>
      <c r="F299" s="77">
        <f t="shared" si="32"/>
        <v>4260000</v>
      </c>
      <c r="G299" s="30">
        <f>SUM(G295:G298)</f>
        <v>0</v>
      </c>
      <c r="H299" s="30">
        <f>SUM(H295:H298)</f>
        <v>0</v>
      </c>
      <c r="I299" s="30">
        <f>SUM(I295:I298)</f>
        <v>0</v>
      </c>
      <c r="J299" s="30">
        <f>SUM(J295:J298)</f>
        <v>0</v>
      </c>
      <c r="K299" s="20"/>
    </row>
    <row r="300" spans="1:11" ht="15">
      <c r="A300" s="166" t="s">
        <v>67</v>
      </c>
      <c r="B300" s="166"/>
      <c r="C300" s="166"/>
      <c r="D300" s="31">
        <v>30000</v>
      </c>
      <c r="E300" s="31">
        <v>30000</v>
      </c>
      <c r="F300" s="78">
        <v>30000</v>
      </c>
      <c r="G300" s="31">
        <v>0</v>
      </c>
      <c r="H300" s="31">
        <v>0</v>
      </c>
      <c r="I300" s="31">
        <v>0</v>
      </c>
      <c r="J300" s="31">
        <v>0</v>
      </c>
      <c r="K300" s="20"/>
    </row>
    <row r="301" spans="1:11" ht="14.25">
      <c r="A301" s="163" t="s">
        <v>68</v>
      </c>
      <c r="B301" s="163"/>
      <c r="C301" s="163"/>
      <c r="D301" s="72">
        <f>D299+D300</f>
        <v>4290000</v>
      </c>
      <c r="E301" s="72">
        <f aca="true" t="shared" si="33" ref="E301:J301">E299+E300</f>
        <v>4290000</v>
      </c>
      <c r="F301" s="79">
        <f t="shared" si="32"/>
        <v>4290000</v>
      </c>
      <c r="G301" s="72">
        <f t="shared" si="33"/>
        <v>0</v>
      </c>
      <c r="H301" s="72">
        <f t="shared" si="33"/>
        <v>0</v>
      </c>
      <c r="I301" s="72">
        <f t="shared" si="33"/>
        <v>0</v>
      </c>
      <c r="J301" s="72">
        <f t="shared" si="33"/>
        <v>0</v>
      </c>
      <c r="K301" s="20"/>
    </row>
    <row r="302" spans="1:11" ht="34.5" customHeight="1">
      <c r="A302" s="159" t="s">
        <v>428</v>
      </c>
      <c r="B302" s="159"/>
      <c r="C302" s="159"/>
      <c r="D302" s="80">
        <f aca="true" t="shared" si="34" ref="D302:J302">D305+D323+D336+D393+D398</f>
        <v>139559762</v>
      </c>
      <c r="E302" s="80">
        <f t="shared" si="34"/>
        <v>139559762</v>
      </c>
      <c r="F302" s="80">
        <f t="shared" si="34"/>
        <v>249070113</v>
      </c>
      <c r="G302" s="80">
        <f t="shared" si="34"/>
        <v>109510351</v>
      </c>
      <c r="H302" s="80">
        <f t="shared" si="34"/>
        <v>0</v>
      </c>
      <c r="I302" s="80">
        <f t="shared" si="34"/>
        <v>0</v>
      </c>
      <c r="J302" s="80">
        <f t="shared" si="34"/>
        <v>0</v>
      </c>
      <c r="K302" s="20"/>
    </row>
    <row r="303" spans="1:11" ht="14.25" hidden="1">
      <c r="A303" s="164" t="s">
        <v>36</v>
      </c>
      <c r="B303" s="164"/>
      <c r="C303" s="164"/>
      <c r="D303" s="164"/>
      <c r="E303" s="164"/>
      <c r="F303" s="164"/>
      <c r="G303" s="164"/>
      <c r="H303" s="164"/>
      <c r="I303" s="164"/>
      <c r="J303" s="164"/>
      <c r="K303" s="20"/>
    </row>
    <row r="304" spans="1:10" ht="14.25" hidden="1">
      <c r="A304" s="81"/>
      <c r="B304" s="82"/>
      <c r="C304" s="82"/>
      <c r="D304" s="83"/>
      <c r="E304" s="83"/>
      <c r="F304" s="83"/>
      <c r="G304" s="83"/>
      <c r="H304" s="83"/>
      <c r="I304" s="83"/>
      <c r="J304" s="83"/>
    </row>
    <row r="305" spans="1:10" ht="14.25" hidden="1">
      <c r="A305" s="167" t="s">
        <v>203</v>
      </c>
      <c r="B305" s="167"/>
      <c r="C305" s="167"/>
      <c r="D305" s="84">
        <f aca="true" t="shared" si="35" ref="D305:J305">SUM(D304:D304)</f>
        <v>0</v>
      </c>
      <c r="E305" s="84">
        <f t="shared" si="35"/>
        <v>0</v>
      </c>
      <c r="F305" s="84">
        <f t="shared" si="35"/>
        <v>0</v>
      </c>
      <c r="G305" s="84">
        <f t="shared" si="35"/>
        <v>0</v>
      </c>
      <c r="H305" s="84">
        <f t="shared" si="35"/>
        <v>0</v>
      </c>
      <c r="I305" s="84">
        <f t="shared" si="35"/>
        <v>0</v>
      </c>
      <c r="J305" s="84">
        <f t="shared" si="35"/>
        <v>0</v>
      </c>
    </row>
    <row r="306" spans="1:10" ht="15" hidden="1">
      <c r="A306" s="168" t="s">
        <v>204</v>
      </c>
      <c r="B306" s="168"/>
      <c r="C306" s="168"/>
      <c r="D306" s="85"/>
      <c r="E306" s="85"/>
      <c r="F306" s="85"/>
      <c r="G306" s="85"/>
      <c r="H306" s="85"/>
      <c r="I306" s="85"/>
      <c r="J306" s="85"/>
    </row>
    <row r="307" spans="1:10" ht="14.25" hidden="1">
      <c r="A307" s="169" t="s">
        <v>205</v>
      </c>
      <c r="B307" s="169"/>
      <c r="C307" s="169"/>
      <c r="D307" s="86">
        <f>D306+D305</f>
        <v>0</v>
      </c>
      <c r="E307" s="86">
        <f aca="true" t="shared" si="36" ref="E307:J307">E306+E305</f>
        <v>0</v>
      </c>
      <c r="F307" s="86">
        <f t="shared" si="36"/>
        <v>0</v>
      </c>
      <c r="G307" s="86">
        <f t="shared" si="36"/>
        <v>0</v>
      </c>
      <c r="H307" s="86">
        <f t="shared" si="36"/>
        <v>0</v>
      </c>
      <c r="I307" s="86">
        <f t="shared" si="36"/>
        <v>0</v>
      </c>
      <c r="J307" s="86">
        <f t="shared" si="36"/>
        <v>0</v>
      </c>
    </row>
    <row r="308" spans="1:10" ht="14.25">
      <c r="A308" s="170" t="s">
        <v>218</v>
      </c>
      <c r="B308" s="170"/>
      <c r="C308" s="170"/>
      <c r="D308" s="170"/>
      <c r="E308" s="170"/>
      <c r="F308" s="170"/>
      <c r="G308" s="170"/>
      <c r="H308" s="170"/>
      <c r="I308" s="170"/>
      <c r="J308" s="170"/>
    </row>
    <row r="309" spans="1:10" ht="14.25">
      <c r="A309" s="120" t="s">
        <v>160</v>
      </c>
      <c r="B309" s="121" t="s">
        <v>5</v>
      </c>
      <c r="C309" s="121" t="s">
        <v>219</v>
      </c>
      <c r="D309" s="11">
        <v>2824500</v>
      </c>
      <c r="E309" s="11">
        <f aca="true" t="shared" si="37" ref="E309:E320">D309</f>
        <v>2824500</v>
      </c>
      <c r="F309" s="122">
        <f aca="true" t="shared" si="38" ref="F309:F320">D309+G309+H309+I309+J309</f>
        <v>3766000</v>
      </c>
      <c r="G309" s="11">
        <v>941500</v>
      </c>
      <c r="H309" s="11">
        <v>0</v>
      </c>
      <c r="I309" s="11">
        <v>0</v>
      </c>
      <c r="J309" s="11">
        <v>0</v>
      </c>
    </row>
    <row r="310" spans="1:10" ht="14.25">
      <c r="A310" s="120" t="s">
        <v>161</v>
      </c>
      <c r="B310" s="121" t="s">
        <v>5</v>
      </c>
      <c r="C310" s="121" t="s">
        <v>219</v>
      </c>
      <c r="D310" s="11">
        <v>175000</v>
      </c>
      <c r="E310" s="11">
        <f t="shared" si="37"/>
        <v>175000</v>
      </c>
      <c r="F310" s="122">
        <f t="shared" si="38"/>
        <v>178000</v>
      </c>
      <c r="G310" s="11">
        <v>3000</v>
      </c>
      <c r="H310" s="11">
        <v>0</v>
      </c>
      <c r="I310" s="11">
        <v>0</v>
      </c>
      <c r="J310" s="11">
        <v>0</v>
      </c>
    </row>
    <row r="311" spans="1:10" ht="25.5">
      <c r="A311" s="120" t="s">
        <v>162</v>
      </c>
      <c r="B311" s="121" t="s">
        <v>5</v>
      </c>
      <c r="C311" s="121" t="s">
        <v>219</v>
      </c>
      <c r="D311" s="11">
        <v>26000</v>
      </c>
      <c r="E311" s="11">
        <f t="shared" si="37"/>
        <v>26000</v>
      </c>
      <c r="F311" s="122">
        <f t="shared" si="38"/>
        <v>36000</v>
      </c>
      <c r="G311" s="11">
        <v>10000</v>
      </c>
      <c r="H311" s="11">
        <v>0</v>
      </c>
      <c r="I311" s="11">
        <v>0</v>
      </c>
      <c r="J311" s="11">
        <v>0</v>
      </c>
    </row>
    <row r="312" spans="1:10" ht="25.5">
      <c r="A312" s="120" t="s">
        <v>163</v>
      </c>
      <c r="B312" s="121" t="s">
        <v>5</v>
      </c>
      <c r="C312" s="121" t="s">
        <v>219</v>
      </c>
      <c r="D312" s="11">
        <v>10000</v>
      </c>
      <c r="E312" s="11">
        <f t="shared" si="37"/>
        <v>10000</v>
      </c>
      <c r="F312" s="122">
        <f t="shared" si="38"/>
        <v>13000</v>
      </c>
      <c r="G312" s="11">
        <v>3000</v>
      </c>
      <c r="H312" s="11">
        <v>0</v>
      </c>
      <c r="I312" s="11">
        <v>0</v>
      </c>
      <c r="J312" s="11">
        <v>0</v>
      </c>
    </row>
    <row r="313" spans="1:10" ht="14.25">
      <c r="A313" s="123" t="s">
        <v>368</v>
      </c>
      <c r="B313" s="124" t="s">
        <v>5</v>
      </c>
      <c r="C313" s="98" t="s">
        <v>11</v>
      </c>
      <c r="D313" s="125">
        <v>81000</v>
      </c>
      <c r="E313" s="11">
        <f>D313</f>
        <v>81000</v>
      </c>
      <c r="F313" s="122">
        <f>D313+G313+H313+I313+J313</f>
        <v>81000</v>
      </c>
      <c r="G313" s="125">
        <v>0</v>
      </c>
      <c r="H313" s="125">
        <v>0</v>
      </c>
      <c r="I313" s="125">
        <v>0</v>
      </c>
      <c r="J313" s="125">
        <v>0</v>
      </c>
    </row>
    <row r="314" spans="1:10" ht="14.25">
      <c r="A314" s="120" t="s">
        <v>259</v>
      </c>
      <c r="B314" s="121" t="str">
        <f>B312</f>
        <v>02</v>
      </c>
      <c r="C314" s="121" t="str">
        <f>C312</f>
        <v>65/61</v>
      </c>
      <c r="D314" s="11">
        <v>317000</v>
      </c>
      <c r="E314" s="11">
        <f t="shared" si="37"/>
        <v>317000</v>
      </c>
      <c r="F314" s="122">
        <f t="shared" si="38"/>
        <v>329000</v>
      </c>
      <c r="G314" s="11">
        <v>12000</v>
      </c>
      <c r="H314" s="11">
        <v>0</v>
      </c>
      <c r="I314" s="11">
        <f>I298</f>
        <v>0</v>
      </c>
      <c r="J314" s="11">
        <f>J298</f>
        <v>0</v>
      </c>
    </row>
    <row r="315" spans="1:10" ht="14.25">
      <c r="A315" s="120" t="s">
        <v>260</v>
      </c>
      <c r="B315" s="121" t="str">
        <f aca="true" t="shared" si="39" ref="B315:C317">B314</f>
        <v>02</v>
      </c>
      <c r="C315" s="121" t="str">
        <f t="shared" si="39"/>
        <v>65/61</v>
      </c>
      <c r="D315" s="11">
        <v>6300000</v>
      </c>
      <c r="E315" s="11">
        <f t="shared" si="37"/>
        <v>6300000</v>
      </c>
      <c r="F315" s="122">
        <f t="shared" si="38"/>
        <v>9500000</v>
      </c>
      <c r="G315" s="11">
        <v>3200000</v>
      </c>
      <c r="H315" s="11">
        <v>0</v>
      </c>
      <c r="I315" s="11">
        <v>0</v>
      </c>
      <c r="J315" s="11">
        <v>0</v>
      </c>
    </row>
    <row r="316" spans="1:10" ht="14.25">
      <c r="A316" s="120" t="s">
        <v>261</v>
      </c>
      <c r="B316" s="121" t="str">
        <f t="shared" si="39"/>
        <v>02</v>
      </c>
      <c r="C316" s="121" t="str">
        <f t="shared" si="39"/>
        <v>65/61</v>
      </c>
      <c r="D316" s="11">
        <v>60600</v>
      </c>
      <c r="E316" s="11">
        <f t="shared" si="37"/>
        <v>60600</v>
      </c>
      <c r="F316" s="122">
        <f t="shared" si="38"/>
        <v>90600</v>
      </c>
      <c r="G316" s="11">
        <v>30000</v>
      </c>
      <c r="H316" s="11"/>
      <c r="I316" s="11">
        <f>I299</f>
        <v>0</v>
      </c>
      <c r="J316" s="11">
        <f>J299</f>
        <v>0</v>
      </c>
    </row>
    <row r="317" spans="1:10" ht="14.25">
      <c r="A317" s="120" t="s">
        <v>262</v>
      </c>
      <c r="B317" s="121" t="str">
        <f t="shared" si="39"/>
        <v>02</v>
      </c>
      <c r="C317" s="121" t="str">
        <f t="shared" si="39"/>
        <v>65/61</v>
      </c>
      <c r="D317" s="11">
        <v>20000</v>
      </c>
      <c r="E317" s="11">
        <f t="shared" si="37"/>
        <v>20000</v>
      </c>
      <c r="F317" s="122">
        <f t="shared" si="38"/>
        <v>31000</v>
      </c>
      <c r="G317" s="11">
        <v>11000</v>
      </c>
      <c r="H317" s="11"/>
      <c r="I317" s="11">
        <f>I300</f>
        <v>0</v>
      </c>
      <c r="J317" s="11">
        <f>J300</f>
        <v>0</v>
      </c>
    </row>
    <row r="318" spans="1:10" ht="14.25">
      <c r="A318" s="126" t="s">
        <v>164</v>
      </c>
      <c r="B318" s="121" t="s">
        <v>5</v>
      </c>
      <c r="C318" s="121" t="s">
        <v>219</v>
      </c>
      <c r="D318" s="11">
        <v>1000</v>
      </c>
      <c r="E318" s="11">
        <f t="shared" si="37"/>
        <v>1000</v>
      </c>
      <c r="F318" s="122">
        <f t="shared" si="38"/>
        <v>11720000</v>
      </c>
      <c r="G318" s="11">
        <v>11719000</v>
      </c>
      <c r="H318" s="11">
        <v>0</v>
      </c>
      <c r="I318" s="11">
        <v>0</v>
      </c>
      <c r="J318" s="11">
        <v>0</v>
      </c>
    </row>
    <row r="319" spans="1:10" ht="14.25">
      <c r="A319" s="126" t="s">
        <v>165</v>
      </c>
      <c r="B319" s="121" t="s">
        <v>5</v>
      </c>
      <c r="C319" s="121" t="s">
        <v>219</v>
      </c>
      <c r="D319" s="11">
        <v>260000</v>
      </c>
      <c r="E319" s="11">
        <f t="shared" si="37"/>
        <v>260000</v>
      </c>
      <c r="F319" s="122">
        <f t="shared" si="38"/>
        <v>286200</v>
      </c>
      <c r="G319" s="11">
        <v>26200</v>
      </c>
      <c r="H319" s="11">
        <v>0</v>
      </c>
      <c r="I319" s="11">
        <v>0</v>
      </c>
      <c r="J319" s="11">
        <v>0</v>
      </c>
    </row>
    <row r="320" spans="1:10" ht="25.5">
      <c r="A320" s="126" t="s">
        <v>166</v>
      </c>
      <c r="B320" s="121" t="s">
        <v>5</v>
      </c>
      <c r="C320" s="121" t="s">
        <v>219</v>
      </c>
      <c r="D320" s="11">
        <v>1000</v>
      </c>
      <c r="E320" s="11">
        <f t="shared" si="37"/>
        <v>1000</v>
      </c>
      <c r="F320" s="122">
        <f t="shared" si="38"/>
        <v>77600</v>
      </c>
      <c r="G320" s="11">
        <v>76600</v>
      </c>
      <c r="H320" s="11">
        <v>0</v>
      </c>
      <c r="I320" s="11">
        <v>0</v>
      </c>
      <c r="J320" s="11">
        <v>0</v>
      </c>
    </row>
    <row r="321" spans="1:10" ht="25.5">
      <c r="A321" s="126" t="s">
        <v>167</v>
      </c>
      <c r="B321" s="121" t="s">
        <v>5</v>
      </c>
      <c r="C321" s="121" t="s">
        <v>219</v>
      </c>
      <c r="D321" s="11">
        <v>1000</v>
      </c>
      <c r="E321" s="11">
        <f>D321</f>
        <v>1000</v>
      </c>
      <c r="F321" s="122">
        <f>D321+G321+H321+I321+J321</f>
        <v>27350</v>
      </c>
      <c r="G321" s="11">
        <v>26350</v>
      </c>
      <c r="H321" s="11">
        <v>0</v>
      </c>
      <c r="I321" s="11">
        <v>0</v>
      </c>
      <c r="J321" s="11">
        <v>0</v>
      </c>
    </row>
    <row r="322" spans="1:10" ht="14.25">
      <c r="A322" s="126" t="s">
        <v>346</v>
      </c>
      <c r="B322" s="121" t="s">
        <v>79</v>
      </c>
      <c r="C322" s="121" t="s">
        <v>219</v>
      </c>
      <c r="D322" s="11">
        <v>55622096</v>
      </c>
      <c r="E322" s="11">
        <f>D322</f>
        <v>55622096</v>
      </c>
      <c r="F322" s="122">
        <f>D322+G322+H322+I322+J322</f>
        <v>55622096</v>
      </c>
      <c r="G322" s="11">
        <v>0</v>
      </c>
      <c r="H322" s="11">
        <v>0</v>
      </c>
      <c r="I322" s="11">
        <v>0</v>
      </c>
      <c r="J322" s="11">
        <v>0</v>
      </c>
    </row>
    <row r="323" spans="1:10" ht="14.25">
      <c r="A323" s="167" t="s">
        <v>220</v>
      </c>
      <c r="B323" s="167"/>
      <c r="C323" s="167"/>
      <c r="D323" s="87">
        <f aca="true" t="shared" si="40" ref="D323:J323">SUM(D309:D322)</f>
        <v>65699196</v>
      </c>
      <c r="E323" s="87">
        <f t="shared" si="40"/>
        <v>65699196</v>
      </c>
      <c r="F323" s="87">
        <f t="shared" si="40"/>
        <v>81757846</v>
      </c>
      <c r="G323" s="87">
        <f t="shared" si="40"/>
        <v>16058650</v>
      </c>
      <c r="H323" s="87">
        <f t="shared" si="40"/>
        <v>0</v>
      </c>
      <c r="I323" s="87">
        <f t="shared" si="40"/>
        <v>0</v>
      </c>
      <c r="J323" s="87">
        <f t="shared" si="40"/>
        <v>0</v>
      </c>
    </row>
    <row r="324" spans="1:10" ht="15">
      <c r="A324" s="168" t="s">
        <v>221</v>
      </c>
      <c r="B324" s="168"/>
      <c r="C324" s="168"/>
      <c r="D324" s="88">
        <v>63360</v>
      </c>
      <c r="E324" s="88">
        <v>63360</v>
      </c>
      <c r="F324" s="88">
        <v>63360</v>
      </c>
      <c r="G324" s="88"/>
      <c r="H324" s="88"/>
      <c r="I324" s="88"/>
      <c r="J324" s="88"/>
    </row>
    <row r="325" spans="1:10" ht="14.25">
      <c r="A325" s="169" t="s">
        <v>206</v>
      </c>
      <c r="B325" s="169"/>
      <c r="C325" s="169"/>
      <c r="D325" s="89">
        <f>D324+D323</f>
        <v>65762556</v>
      </c>
      <c r="E325" s="89">
        <f aca="true" t="shared" si="41" ref="E325:J325">E324+E323</f>
        <v>65762556</v>
      </c>
      <c r="F325" s="89">
        <f t="shared" si="41"/>
        <v>81821206</v>
      </c>
      <c r="G325" s="89">
        <f t="shared" si="41"/>
        <v>16058650</v>
      </c>
      <c r="H325" s="89">
        <f t="shared" si="41"/>
        <v>0</v>
      </c>
      <c r="I325" s="89">
        <f t="shared" si="41"/>
        <v>0</v>
      </c>
      <c r="J325" s="89">
        <f t="shared" si="41"/>
        <v>0</v>
      </c>
    </row>
    <row r="326" spans="1:10" ht="14.25">
      <c r="A326" s="170" t="s">
        <v>44</v>
      </c>
      <c r="B326" s="170"/>
      <c r="C326" s="170"/>
      <c r="D326" s="170"/>
      <c r="E326" s="170"/>
      <c r="F326" s="170"/>
      <c r="G326" s="170"/>
      <c r="H326" s="170"/>
      <c r="I326" s="170"/>
      <c r="J326" s="170"/>
    </row>
    <row r="327" spans="1:10" ht="25.5">
      <c r="A327" s="120" t="s">
        <v>142</v>
      </c>
      <c r="B327" s="121" t="s">
        <v>5</v>
      </c>
      <c r="C327" s="121" t="s">
        <v>222</v>
      </c>
      <c r="D327" s="11">
        <v>388000</v>
      </c>
      <c r="E327" s="11">
        <f aca="true" t="shared" si="42" ref="E327:E335">D327</f>
        <v>388000</v>
      </c>
      <c r="F327" s="122">
        <f aca="true" t="shared" si="43" ref="F327:F335">D327+G327+H327+I327+J327</f>
        <v>388000</v>
      </c>
      <c r="G327" s="11">
        <v>0</v>
      </c>
      <c r="H327" s="11">
        <v>0</v>
      </c>
      <c r="I327" s="11">
        <v>0</v>
      </c>
      <c r="J327" s="11">
        <v>0</v>
      </c>
    </row>
    <row r="328" spans="1:10" ht="25.5">
      <c r="A328" s="120" t="s">
        <v>132</v>
      </c>
      <c r="B328" s="121" t="s">
        <v>5</v>
      </c>
      <c r="C328" s="121" t="s">
        <v>222</v>
      </c>
      <c r="D328" s="11">
        <v>3800000</v>
      </c>
      <c r="E328" s="11">
        <f t="shared" si="42"/>
        <v>3800000</v>
      </c>
      <c r="F328" s="122">
        <f t="shared" si="43"/>
        <v>7600000</v>
      </c>
      <c r="G328" s="11">
        <v>3800000</v>
      </c>
      <c r="H328" s="11"/>
      <c r="I328" s="11">
        <v>0</v>
      </c>
      <c r="J328" s="11">
        <v>0</v>
      </c>
    </row>
    <row r="329" spans="1:10" ht="25.5">
      <c r="A329" s="120" t="s">
        <v>133</v>
      </c>
      <c r="B329" s="121" t="s">
        <v>5</v>
      </c>
      <c r="C329" s="121" t="s">
        <v>222</v>
      </c>
      <c r="D329" s="11">
        <v>45200</v>
      </c>
      <c r="E329" s="11">
        <f t="shared" si="42"/>
        <v>45200</v>
      </c>
      <c r="F329" s="122">
        <f t="shared" si="43"/>
        <v>95200</v>
      </c>
      <c r="G329" s="11">
        <v>50000</v>
      </c>
      <c r="H329" s="11">
        <v>0</v>
      </c>
      <c r="I329" s="11">
        <v>0</v>
      </c>
      <c r="J329" s="11">
        <v>0</v>
      </c>
    </row>
    <row r="330" spans="1:10" ht="25.5">
      <c r="A330" s="120" t="s">
        <v>134</v>
      </c>
      <c r="B330" s="121" t="s">
        <v>5</v>
      </c>
      <c r="C330" s="121" t="s">
        <v>222</v>
      </c>
      <c r="D330" s="11">
        <v>35500</v>
      </c>
      <c r="E330" s="11">
        <f t="shared" si="42"/>
        <v>35500</v>
      </c>
      <c r="F330" s="122">
        <f t="shared" si="43"/>
        <v>65500</v>
      </c>
      <c r="G330" s="11">
        <v>30000</v>
      </c>
      <c r="H330" s="11">
        <v>0</v>
      </c>
      <c r="I330" s="11">
        <v>0</v>
      </c>
      <c r="J330" s="11">
        <v>0</v>
      </c>
    </row>
    <row r="331" spans="1:10" ht="14.25">
      <c r="A331" s="127" t="s">
        <v>322</v>
      </c>
      <c r="B331" s="121" t="s">
        <v>5</v>
      </c>
      <c r="C331" s="121" t="s">
        <v>222</v>
      </c>
      <c r="D331" s="11">
        <v>650000</v>
      </c>
      <c r="E331" s="11">
        <f t="shared" si="42"/>
        <v>650000</v>
      </c>
      <c r="F331" s="122">
        <f t="shared" si="43"/>
        <v>689000</v>
      </c>
      <c r="G331" s="11">
        <f>18000+21000</f>
        <v>39000</v>
      </c>
      <c r="H331" s="128"/>
      <c r="I331" s="128">
        <v>0</v>
      </c>
      <c r="J331" s="128">
        <v>0</v>
      </c>
    </row>
    <row r="332" spans="1:10" ht="14.25">
      <c r="A332" s="127" t="s">
        <v>323</v>
      </c>
      <c r="B332" s="121" t="s">
        <v>5</v>
      </c>
      <c r="C332" s="121" t="s">
        <v>222</v>
      </c>
      <c r="D332" s="11">
        <v>10000000</v>
      </c>
      <c r="E332" s="11">
        <f t="shared" si="42"/>
        <v>10000000</v>
      </c>
      <c r="F332" s="122">
        <f t="shared" si="43"/>
        <v>28500000</v>
      </c>
      <c r="G332" s="128">
        <v>18500000</v>
      </c>
      <c r="H332" s="128"/>
      <c r="I332" s="128">
        <v>0</v>
      </c>
      <c r="J332" s="128">
        <v>0</v>
      </c>
    </row>
    <row r="333" spans="1:10" ht="14.25">
      <c r="A333" s="127" t="s">
        <v>348</v>
      </c>
      <c r="B333" s="121" t="s">
        <v>5</v>
      </c>
      <c r="C333" s="121" t="s">
        <v>222</v>
      </c>
      <c r="D333" s="11">
        <v>90000</v>
      </c>
      <c r="E333" s="11">
        <f t="shared" si="42"/>
        <v>90000</v>
      </c>
      <c r="F333" s="122">
        <f t="shared" si="43"/>
        <v>250000</v>
      </c>
      <c r="G333" s="128">
        <v>160000</v>
      </c>
      <c r="H333" s="128"/>
      <c r="I333" s="128">
        <v>0</v>
      </c>
      <c r="J333" s="128">
        <v>0</v>
      </c>
    </row>
    <row r="334" spans="1:10" ht="14.25">
      <c r="A334" s="127" t="s">
        <v>325</v>
      </c>
      <c r="B334" s="121" t="s">
        <v>5</v>
      </c>
      <c r="C334" s="121" t="s">
        <v>222</v>
      </c>
      <c r="D334" s="11">
        <v>40000</v>
      </c>
      <c r="E334" s="11">
        <f t="shared" si="42"/>
        <v>40000</v>
      </c>
      <c r="F334" s="122">
        <f t="shared" si="43"/>
        <v>115000</v>
      </c>
      <c r="G334" s="128">
        <v>75000</v>
      </c>
      <c r="H334" s="128"/>
      <c r="I334" s="128">
        <v>0</v>
      </c>
      <c r="J334" s="128">
        <v>0</v>
      </c>
    </row>
    <row r="335" spans="1:10" ht="14.25">
      <c r="A335" s="127" t="s">
        <v>324</v>
      </c>
      <c r="B335" s="121" t="s">
        <v>5</v>
      </c>
      <c r="C335" s="121" t="s">
        <v>222</v>
      </c>
      <c r="D335" s="11">
        <v>0</v>
      </c>
      <c r="E335" s="11">
        <f t="shared" si="42"/>
        <v>0</v>
      </c>
      <c r="F335" s="122">
        <f t="shared" si="43"/>
        <v>9000000</v>
      </c>
      <c r="G335" s="11">
        <v>9000000</v>
      </c>
      <c r="H335" s="11"/>
      <c r="I335" s="11">
        <v>0</v>
      </c>
      <c r="J335" s="11">
        <v>0</v>
      </c>
    </row>
    <row r="336" spans="1:10" ht="14.25">
      <c r="A336" s="167" t="s">
        <v>223</v>
      </c>
      <c r="B336" s="167"/>
      <c r="C336" s="167"/>
      <c r="D336" s="87">
        <f aca="true" t="shared" si="44" ref="D336:J336">SUM(D327:D335)</f>
        <v>15048700</v>
      </c>
      <c r="E336" s="87">
        <f t="shared" si="44"/>
        <v>15048700</v>
      </c>
      <c r="F336" s="87">
        <f t="shared" si="44"/>
        <v>46702700</v>
      </c>
      <c r="G336" s="87">
        <f t="shared" si="44"/>
        <v>31654000</v>
      </c>
      <c r="H336" s="87">
        <f t="shared" si="44"/>
        <v>0</v>
      </c>
      <c r="I336" s="87">
        <f t="shared" si="44"/>
        <v>0</v>
      </c>
      <c r="J336" s="87">
        <f t="shared" si="44"/>
        <v>0</v>
      </c>
    </row>
    <row r="337" spans="1:10" ht="15">
      <c r="A337" s="168" t="s">
        <v>224</v>
      </c>
      <c r="B337" s="168"/>
      <c r="C337" s="168"/>
      <c r="D337" s="88">
        <v>57800</v>
      </c>
      <c r="E337" s="88">
        <v>57800</v>
      </c>
      <c r="F337" s="88">
        <v>57800</v>
      </c>
      <c r="G337" s="88"/>
      <c r="H337" s="88"/>
      <c r="I337" s="88"/>
      <c r="J337" s="88"/>
    </row>
    <row r="338" spans="1:10" ht="14.25">
      <c r="A338" s="169" t="s">
        <v>207</v>
      </c>
      <c r="B338" s="169"/>
      <c r="C338" s="169"/>
      <c r="D338" s="89">
        <f>D337+D336</f>
        <v>15106500</v>
      </c>
      <c r="E338" s="89">
        <f aca="true" t="shared" si="45" ref="E338:J338">E337+E336</f>
        <v>15106500</v>
      </c>
      <c r="F338" s="89">
        <f t="shared" si="45"/>
        <v>46760500</v>
      </c>
      <c r="G338" s="89">
        <f t="shared" si="45"/>
        <v>31654000</v>
      </c>
      <c r="H338" s="89">
        <f t="shared" si="45"/>
        <v>0</v>
      </c>
      <c r="I338" s="89">
        <f t="shared" si="45"/>
        <v>0</v>
      </c>
      <c r="J338" s="89">
        <f t="shared" si="45"/>
        <v>0</v>
      </c>
    </row>
    <row r="339" spans="1:10" ht="14.25">
      <c r="A339" s="170" t="s">
        <v>52</v>
      </c>
      <c r="B339" s="170"/>
      <c r="C339" s="170"/>
      <c r="D339" s="170"/>
      <c r="E339" s="170"/>
      <c r="F339" s="170"/>
      <c r="G339" s="170"/>
      <c r="H339" s="170"/>
      <c r="I339" s="170"/>
      <c r="J339" s="170"/>
    </row>
    <row r="340" spans="1:10" ht="14.25">
      <c r="A340" s="129" t="s">
        <v>326</v>
      </c>
      <c r="B340" s="121" t="s">
        <v>5</v>
      </c>
      <c r="C340" s="121" t="s">
        <v>225</v>
      </c>
      <c r="D340" s="133">
        <v>99000</v>
      </c>
      <c r="E340" s="11">
        <f aca="true" t="shared" si="46" ref="E340:E392">D340</f>
        <v>99000</v>
      </c>
      <c r="F340" s="122">
        <f aca="true" t="shared" si="47" ref="F340:F392">D340+G340+H340+I340+J340</f>
        <v>102600</v>
      </c>
      <c r="G340" s="133">
        <v>3600</v>
      </c>
      <c r="H340" s="11">
        <v>0</v>
      </c>
      <c r="I340" s="11">
        <v>0</v>
      </c>
      <c r="J340" s="11">
        <v>0</v>
      </c>
    </row>
    <row r="341" spans="1:10" ht="14.25">
      <c r="A341" s="129" t="s">
        <v>327</v>
      </c>
      <c r="B341" s="121" t="s">
        <v>5</v>
      </c>
      <c r="C341" s="121" t="s">
        <v>225</v>
      </c>
      <c r="D341" s="133">
        <v>71000</v>
      </c>
      <c r="E341" s="11">
        <f t="shared" si="46"/>
        <v>71000</v>
      </c>
      <c r="F341" s="122">
        <f t="shared" si="47"/>
        <v>74600</v>
      </c>
      <c r="G341" s="133">
        <v>3600</v>
      </c>
      <c r="H341" s="11">
        <v>0</v>
      </c>
      <c r="I341" s="11">
        <v>0</v>
      </c>
      <c r="J341" s="11">
        <v>0</v>
      </c>
    </row>
    <row r="342" spans="1:10" ht="14.25">
      <c r="A342" s="129" t="s">
        <v>314</v>
      </c>
      <c r="B342" s="121" t="s">
        <v>5</v>
      </c>
      <c r="C342" s="121" t="s">
        <v>225</v>
      </c>
      <c r="D342" s="133">
        <v>74000</v>
      </c>
      <c r="E342" s="11">
        <f t="shared" si="46"/>
        <v>74000</v>
      </c>
      <c r="F342" s="122">
        <f t="shared" si="47"/>
        <v>78000</v>
      </c>
      <c r="G342" s="133">
        <v>4000</v>
      </c>
      <c r="H342" s="11">
        <v>0</v>
      </c>
      <c r="I342" s="11">
        <v>0</v>
      </c>
      <c r="J342" s="11">
        <v>0</v>
      </c>
    </row>
    <row r="343" spans="1:10" ht="14.25">
      <c r="A343" s="129" t="s">
        <v>310</v>
      </c>
      <c r="B343" s="121" t="s">
        <v>5</v>
      </c>
      <c r="C343" s="121" t="s">
        <v>225</v>
      </c>
      <c r="D343" s="133">
        <v>77400</v>
      </c>
      <c r="E343" s="11">
        <f t="shared" si="46"/>
        <v>77400</v>
      </c>
      <c r="F343" s="122">
        <f t="shared" si="47"/>
        <v>80970</v>
      </c>
      <c r="G343" s="133">
        <v>3570</v>
      </c>
      <c r="H343" s="11">
        <v>0</v>
      </c>
      <c r="I343" s="11">
        <v>0</v>
      </c>
      <c r="J343" s="11">
        <v>0</v>
      </c>
    </row>
    <row r="344" spans="1:10" ht="14.25">
      <c r="A344" s="129" t="s">
        <v>173</v>
      </c>
      <c r="B344" s="121" t="s">
        <v>5</v>
      </c>
      <c r="C344" s="121" t="s">
        <v>225</v>
      </c>
      <c r="D344" s="133">
        <v>71790</v>
      </c>
      <c r="E344" s="11">
        <f t="shared" si="46"/>
        <v>71790</v>
      </c>
      <c r="F344" s="122">
        <f t="shared" si="47"/>
        <v>75360</v>
      </c>
      <c r="G344" s="133">
        <v>3570</v>
      </c>
      <c r="H344" s="11">
        <v>0</v>
      </c>
      <c r="I344" s="11">
        <v>0</v>
      </c>
      <c r="J344" s="11">
        <v>0</v>
      </c>
    </row>
    <row r="345" spans="1:10" ht="14.25">
      <c r="A345" s="129" t="s">
        <v>333</v>
      </c>
      <c r="B345" s="121" t="s">
        <v>5</v>
      </c>
      <c r="C345" s="121" t="s">
        <v>225</v>
      </c>
      <c r="D345" s="133">
        <v>93000</v>
      </c>
      <c r="E345" s="11">
        <f t="shared" si="46"/>
        <v>93000</v>
      </c>
      <c r="F345" s="122">
        <f>D345+G345+H345+I345+J345</f>
        <v>96600</v>
      </c>
      <c r="G345" s="133">
        <v>3600</v>
      </c>
      <c r="H345" s="11">
        <v>0</v>
      </c>
      <c r="I345" s="11">
        <v>0</v>
      </c>
      <c r="J345" s="11">
        <v>0</v>
      </c>
    </row>
    <row r="346" spans="1:10" ht="14.25">
      <c r="A346" s="129" t="s">
        <v>318</v>
      </c>
      <c r="B346" s="121" t="s">
        <v>5</v>
      </c>
      <c r="C346" s="121" t="s">
        <v>225</v>
      </c>
      <c r="D346" s="134">
        <v>107000</v>
      </c>
      <c r="E346" s="11">
        <f t="shared" si="46"/>
        <v>107000</v>
      </c>
      <c r="F346" s="122">
        <f t="shared" si="47"/>
        <v>110800</v>
      </c>
      <c r="G346" s="134">
        <v>3800</v>
      </c>
      <c r="H346" s="11">
        <v>0</v>
      </c>
      <c r="I346" s="11">
        <v>0</v>
      </c>
      <c r="J346" s="11">
        <v>0</v>
      </c>
    </row>
    <row r="347" spans="1:10" ht="14.25">
      <c r="A347" s="129" t="s">
        <v>305</v>
      </c>
      <c r="B347" s="121" t="s">
        <v>5</v>
      </c>
      <c r="C347" s="121" t="s">
        <v>225</v>
      </c>
      <c r="D347" s="134">
        <v>86751</v>
      </c>
      <c r="E347" s="11">
        <f t="shared" si="46"/>
        <v>86751</v>
      </c>
      <c r="F347" s="122">
        <f t="shared" si="47"/>
        <v>90916</v>
      </c>
      <c r="G347" s="134">
        <v>4165</v>
      </c>
      <c r="H347" s="11">
        <v>0</v>
      </c>
      <c r="I347" s="11">
        <v>0</v>
      </c>
      <c r="J347" s="11">
        <v>0</v>
      </c>
    </row>
    <row r="348" spans="1:10" ht="14.25">
      <c r="A348" s="129" t="s">
        <v>174</v>
      </c>
      <c r="B348" s="121" t="s">
        <v>5</v>
      </c>
      <c r="C348" s="121" t="s">
        <v>225</v>
      </c>
      <c r="D348" s="130">
        <v>82600</v>
      </c>
      <c r="E348" s="11">
        <f t="shared" si="46"/>
        <v>82600</v>
      </c>
      <c r="F348" s="122">
        <f t="shared" si="47"/>
        <v>86800</v>
      </c>
      <c r="G348" s="130">
        <v>4200</v>
      </c>
      <c r="H348" s="11">
        <v>0</v>
      </c>
      <c r="I348" s="11">
        <v>0</v>
      </c>
      <c r="J348" s="11">
        <v>0</v>
      </c>
    </row>
    <row r="349" spans="1:10" ht="14.25">
      <c r="A349" s="129" t="s">
        <v>175</v>
      </c>
      <c r="B349" s="121" t="s">
        <v>5</v>
      </c>
      <c r="C349" s="121" t="s">
        <v>225</v>
      </c>
      <c r="D349" s="134">
        <v>81600</v>
      </c>
      <c r="E349" s="11">
        <f t="shared" si="46"/>
        <v>81600</v>
      </c>
      <c r="F349" s="122">
        <f t="shared" si="47"/>
        <v>85700</v>
      </c>
      <c r="G349" s="134">
        <v>4100</v>
      </c>
      <c r="H349" s="11">
        <v>0</v>
      </c>
      <c r="I349" s="11">
        <v>0</v>
      </c>
      <c r="J349" s="11">
        <v>0</v>
      </c>
    </row>
    <row r="350" spans="1:10" ht="14.25">
      <c r="A350" s="129" t="s">
        <v>176</v>
      </c>
      <c r="B350" s="121" t="s">
        <v>5</v>
      </c>
      <c r="C350" s="121" t="s">
        <v>225</v>
      </c>
      <c r="D350" s="134">
        <v>63200</v>
      </c>
      <c r="E350" s="11">
        <f t="shared" si="46"/>
        <v>63200</v>
      </c>
      <c r="F350" s="122">
        <f t="shared" si="47"/>
        <v>67200</v>
      </c>
      <c r="G350" s="134">
        <v>4000</v>
      </c>
      <c r="H350" s="11">
        <v>0</v>
      </c>
      <c r="I350" s="11">
        <v>0</v>
      </c>
      <c r="J350" s="11">
        <v>0</v>
      </c>
    </row>
    <row r="351" spans="1:10" ht="14.25">
      <c r="A351" s="129" t="s">
        <v>177</v>
      </c>
      <c r="B351" s="121" t="s">
        <v>5</v>
      </c>
      <c r="C351" s="121" t="s">
        <v>225</v>
      </c>
      <c r="D351" s="135">
        <v>90600</v>
      </c>
      <c r="E351" s="11">
        <f t="shared" si="46"/>
        <v>90600</v>
      </c>
      <c r="F351" s="122">
        <f t="shared" si="47"/>
        <v>93600</v>
      </c>
      <c r="G351" s="135">
        <v>3000</v>
      </c>
      <c r="H351" s="11">
        <v>0</v>
      </c>
      <c r="I351" s="11">
        <v>0</v>
      </c>
      <c r="J351" s="11">
        <v>0</v>
      </c>
    </row>
    <row r="352" spans="1:10" ht="14.25">
      <c r="A352" s="129" t="s">
        <v>279</v>
      </c>
      <c r="B352" s="121" t="s">
        <v>5</v>
      </c>
      <c r="C352" s="121" t="s">
        <v>225</v>
      </c>
      <c r="D352" s="136">
        <v>166000</v>
      </c>
      <c r="E352" s="11">
        <f t="shared" si="46"/>
        <v>166000</v>
      </c>
      <c r="F352" s="122">
        <f t="shared" si="47"/>
        <v>171000</v>
      </c>
      <c r="G352" s="136">
        <v>5000</v>
      </c>
      <c r="H352" s="11">
        <v>0</v>
      </c>
      <c r="I352" s="11">
        <v>0</v>
      </c>
      <c r="J352" s="11">
        <v>0</v>
      </c>
    </row>
    <row r="353" spans="1:10" ht="14.25">
      <c r="A353" s="129" t="s">
        <v>369</v>
      </c>
      <c r="B353" s="121" t="s">
        <v>5</v>
      </c>
      <c r="C353" s="121" t="s">
        <v>225</v>
      </c>
      <c r="D353" s="11">
        <v>1040000</v>
      </c>
      <c r="E353" s="11">
        <f t="shared" si="46"/>
        <v>1040000</v>
      </c>
      <c r="F353" s="122">
        <f t="shared" si="47"/>
        <v>4143000</v>
      </c>
      <c r="G353" s="11">
        <v>3103000</v>
      </c>
      <c r="H353" s="11">
        <v>0</v>
      </c>
      <c r="I353" s="11">
        <v>0</v>
      </c>
      <c r="J353" s="11">
        <v>0</v>
      </c>
    </row>
    <row r="354" spans="1:10" ht="14.25">
      <c r="A354" s="129" t="s">
        <v>328</v>
      </c>
      <c r="B354" s="121" t="s">
        <v>5</v>
      </c>
      <c r="C354" s="121" t="s">
        <v>225</v>
      </c>
      <c r="D354" s="11">
        <v>2500000</v>
      </c>
      <c r="E354" s="11">
        <f t="shared" si="46"/>
        <v>2500000</v>
      </c>
      <c r="F354" s="122">
        <f t="shared" si="47"/>
        <v>3170000</v>
      </c>
      <c r="G354" s="11">
        <v>670000</v>
      </c>
      <c r="H354" s="11">
        <v>0</v>
      </c>
      <c r="I354" s="11">
        <v>0</v>
      </c>
      <c r="J354" s="11">
        <v>0</v>
      </c>
    </row>
    <row r="355" spans="1:10" ht="14.25">
      <c r="A355" s="129" t="s">
        <v>315</v>
      </c>
      <c r="B355" s="121" t="s">
        <v>5</v>
      </c>
      <c r="C355" s="121" t="s">
        <v>225</v>
      </c>
      <c r="D355" s="11">
        <v>2000000</v>
      </c>
      <c r="E355" s="11">
        <f t="shared" si="46"/>
        <v>2000000</v>
      </c>
      <c r="F355" s="122">
        <f t="shared" si="47"/>
        <v>2300000</v>
      </c>
      <c r="G355" s="11">
        <v>300000</v>
      </c>
      <c r="H355" s="11">
        <v>0</v>
      </c>
      <c r="I355" s="11">
        <v>0</v>
      </c>
      <c r="J355" s="11">
        <v>0</v>
      </c>
    </row>
    <row r="356" spans="1:10" ht="14.25">
      <c r="A356" s="129" t="s">
        <v>309</v>
      </c>
      <c r="B356" s="121" t="s">
        <v>5</v>
      </c>
      <c r="C356" s="121" t="s">
        <v>225</v>
      </c>
      <c r="D356" s="11">
        <v>2840000</v>
      </c>
      <c r="E356" s="11">
        <f t="shared" si="46"/>
        <v>2840000</v>
      </c>
      <c r="F356" s="122">
        <f t="shared" si="47"/>
        <v>3875000</v>
      </c>
      <c r="G356" s="11">
        <v>1035000</v>
      </c>
      <c r="H356" s="11">
        <v>0</v>
      </c>
      <c r="I356" s="11">
        <v>0</v>
      </c>
      <c r="J356" s="11">
        <v>0</v>
      </c>
    </row>
    <row r="357" spans="1:10" ht="14.25">
      <c r="A357" s="129" t="s">
        <v>168</v>
      </c>
      <c r="B357" s="121" t="s">
        <v>5</v>
      </c>
      <c r="C357" s="121" t="s">
        <v>225</v>
      </c>
      <c r="D357" s="11">
        <v>1530000</v>
      </c>
      <c r="E357" s="11">
        <f t="shared" si="46"/>
        <v>1530000</v>
      </c>
      <c r="F357" s="122">
        <f>D357+G357+H357+I357+J357</f>
        <v>2038000</v>
      </c>
      <c r="G357" s="11">
        <v>508000</v>
      </c>
      <c r="H357" s="11">
        <v>0</v>
      </c>
      <c r="I357" s="11">
        <v>0</v>
      </c>
      <c r="J357" s="11">
        <v>0</v>
      </c>
    </row>
    <row r="358" spans="1:10" ht="14.25">
      <c r="A358" s="129" t="s">
        <v>334</v>
      </c>
      <c r="B358" s="121" t="s">
        <v>5</v>
      </c>
      <c r="C358" s="121" t="s">
        <v>225</v>
      </c>
      <c r="D358" s="11">
        <v>2700000</v>
      </c>
      <c r="E358" s="11">
        <f t="shared" si="46"/>
        <v>2700000</v>
      </c>
      <c r="F358" s="122">
        <f t="shared" si="47"/>
        <v>3900000</v>
      </c>
      <c r="G358" s="11">
        <v>1200000</v>
      </c>
      <c r="H358" s="11">
        <v>0</v>
      </c>
      <c r="I358" s="11">
        <v>0</v>
      </c>
      <c r="J358" s="11">
        <v>0</v>
      </c>
    </row>
    <row r="359" spans="1:10" ht="14.25">
      <c r="A359" s="131" t="s">
        <v>319</v>
      </c>
      <c r="B359" s="121" t="s">
        <v>5</v>
      </c>
      <c r="C359" s="121" t="s">
        <v>225</v>
      </c>
      <c r="D359" s="11">
        <v>2702000</v>
      </c>
      <c r="E359" s="11">
        <f t="shared" si="46"/>
        <v>2702000</v>
      </c>
      <c r="F359" s="122">
        <f t="shared" si="47"/>
        <v>6006000</v>
      </c>
      <c r="G359" s="11">
        <v>3304000</v>
      </c>
      <c r="H359" s="11">
        <v>0</v>
      </c>
      <c r="I359" s="11">
        <v>0</v>
      </c>
      <c r="J359" s="11">
        <v>0</v>
      </c>
    </row>
    <row r="360" spans="1:10" ht="14.25">
      <c r="A360" s="129" t="s">
        <v>308</v>
      </c>
      <c r="B360" s="121" t="s">
        <v>5</v>
      </c>
      <c r="C360" s="121" t="s">
        <v>225</v>
      </c>
      <c r="D360" s="11">
        <v>2557000</v>
      </c>
      <c r="E360" s="11">
        <f t="shared" si="46"/>
        <v>2557000</v>
      </c>
      <c r="F360" s="122">
        <f t="shared" si="47"/>
        <v>3652500</v>
      </c>
      <c r="G360" s="11">
        <v>1095500</v>
      </c>
      <c r="H360" s="11">
        <v>0</v>
      </c>
      <c r="I360" s="11">
        <v>0</v>
      </c>
      <c r="J360" s="11">
        <v>0</v>
      </c>
    </row>
    <row r="361" spans="1:10" ht="14.25">
      <c r="A361" s="129" t="s">
        <v>169</v>
      </c>
      <c r="B361" s="121" t="s">
        <v>5</v>
      </c>
      <c r="C361" s="121" t="s">
        <v>225</v>
      </c>
      <c r="D361" s="11">
        <v>1950000</v>
      </c>
      <c r="E361" s="11">
        <f t="shared" si="46"/>
        <v>1950000</v>
      </c>
      <c r="F361" s="122">
        <f t="shared" si="47"/>
        <v>3900000</v>
      </c>
      <c r="G361" s="11">
        <v>1950000</v>
      </c>
      <c r="H361" s="11">
        <v>0</v>
      </c>
      <c r="I361" s="11">
        <v>0</v>
      </c>
      <c r="J361" s="11">
        <v>0</v>
      </c>
    </row>
    <row r="362" spans="1:10" ht="14.25">
      <c r="A362" s="129" t="s">
        <v>170</v>
      </c>
      <c r="B362" s="121" t="s">
        <v>5</v>
      </c>
      <c r="C362" s="121" t="s">
        <v>225</v>
      </c>
      <c r="D362" s="11">
        <v>1160000</v>
      </c>
      <c r="E362" s="11">
        <f t="shared" si="46"/>
        <v>1160000</v>
      </c>
      <c r="F362" s="122">
        <f t="shared" si="47"/>
        <v>2555000</v>
      </c>
      <c r="G362" s="11">
        <v>1395000</v>
      </c>
      <c r="H362" s="11">
        <v>0</v>
      </c>
      <c r="I362" s="11">
        <v>0</v>
      </c>
      <c r="J362" s="11">
        <v>0</v>
      </c>
    </row>
    <row r="363" spans="1:10" ht="14.25">
      <c r="A363" s="129" t="s">
        <v>171</v>
      </c>
      <c r="B363" s="121" t="s">
        <v>5</v>
      </c>
      <c r="C363" s="121" t="s">
        <v>225</v>
      </c>
      <c r="D363" s="11">
        <v>500000</v>
      </c>
      <c r="E363" s="11">
        <f t="shared" si="46"/>
        <v>500000</v>
      </c>
      <c r="F363" s="122">
        <f t="shared" si="47"/>
        <v>550000</v>
      </c>
      <c r="G363" s="11">
        <v>50000</v>
      </c>
      <c r="H363" s="11">
        <v>0</v>
      </c>
      <c r="I363" s="11">
        <v>0</v>
      </c>
      <c r="J363" s="11">
        <v>0</v>
      </c>
    </row>
    <row r="364" spans="1:10" ht="14.25">
      <c r="A364" s="129" t="s">
        <v>172</v>
      </c>
      <c r="B364" s="121" t="s">
        <v>5</v>
      </c>
      <c r="C364" s="121" t="s">
        <v>225</v>
      </c>
      <c r="D364" s="11">
        <v>1784600</v>
      </c>
      <c r="E364" s="11">
        <f t="shared" si="46"/>
        <v>1784600</v>
      </c>
      <c r="F364" s="122">
        <f t="shared" si="47"/>
        <v>3344000</v>
      </c>
      <c r="G364" s="11">
        <v>1559400</v>
      </c>
      <c r="H364" s="11">
        <v>0</v>
      </c>
      <c r="I364" s="11">
        <v>0</v>
      </c>
      <c r="J364" s="11">
        <v>0</v>
      </c>
    </row>
    <row r="365" spans="1:10" ht="14.25">
      <c r="A365" s="129" t="s">
        <v>278</v>
      </c>
      <c r="B365" s="121" t="s">
        <v>5</v>
      </c>
      <c r="C365" s="121" t="s">
        <v>225</v>
      </c>
      <c r="D365" s="11">
        <v>1000</v>
      </c>
      <c r="E365" s="11">
        <f t="shared" si="46"/>
        <v>1000</v>
      </c>
      <c r="F365" s="122">
        <f t="shared" si="47"/>
        <v>12001000</v>
      </c>
      <c r="G365" s="11">
        <v>12000000</v>
      </c>
      <c r="H365" s="11">
        <v>0</v>
      </c>
      <c r="I365" s="11">
        <v>0</v>
      </c>
      <c r="J365" s="11">
        <v>0</v>
      </c>
    </row>
    <row r="366" spans="1:10" ht="14.25">
      <c r="A366" s="129" t="s">
        <v>329</v>
      </c>
      <c r="B366" s="121" t="s">
        <v>5</v>
      </c>
      <c r="C366" s="121" t="s">
        <v>225</v>
      </c>
      <c r="D366" s="11">
        <v>11000</v>
      </c>
      <c r="E366" s="11">
        <f t="shared" si="46"/>
        <v>11000</v>
      </c>
      <c r="F366" s="122">
        <f t="shared" si="47"/>
        <v>43000</v>
      </c>
      <c r="G366" s="11">
        <v>32000</v>
      </c>
      <c r="H366" s="11">
        <v>0</v>
      </c>
      <c r="I366" s="11">
        <v>0</v>
      </c>
      <c r="J366" s="11">
        <v>0</v>
      </c>
    </row>
    <row r="367" spans="1:10" ht="18" customHeight="1">
      <c r="A367" s="129" t="s">
        <v>330</v>
      </c>
      <c r="B367" s="121" t="s">
        <v>5</v>
      </c>
      <c r="C367" s="121" t="s">
        <v>225</v>
      </c>
      <c r="D367" s="11">
        <v>20500</v>
      </c>
      <c r="E367" s="11">
        <f t="shared" si="46"/>
        <v>20500</v>
      </c>
      <c r="F367" s="122">
        <f t="shared" si="47"/>
        <v>30500</v>
      </c>
      <c r="G367" s="11">
        <v>10000</v>
      </c>
      <c r="H367" s="11">
        <v>0</v>
      </c>
      <c r="I367" s="11">
        <v>0</v>
      </c>
      <c r="J367" s="11">
        <v>0</v>
      </c>
    </row>
    <row r="368" spans="1:10" ht="14.25">
      <c r="A368" s="129" t="s">
        <v>316</v>
      </c>
      <c r="B368" s="121" t="s">
        <v>5</v>
      </c>
      <c r="C368" s="121" t="s">
        <v>225</v>
      </c>
      <c r="D368" s="11">
        <v>27000</v>
      </c>
      <c r="E368" s="11">
        <f t="shared" si="46"/>
        <v>27000</v>
      </c>
      <c r="F368" s="122">
        <f t="shared" si="47"/>
        <v>28000</v>
      </c>
      <c r="G368" s="11">
        <v>1000</v>
      </c>
      <c r="H368" s="11">
        <v>0</v>
      </c>
      <c r="I368" s="11">
        <v>0</v>
      </c>
      <c r="J368" s="11">
        <v>0</v>
      </c>
    </row>
    <row r="369" spans="1:10" ht="25.5">
      <c r="A369" s="129" t="s">
        <v>311</v>
      </c>
      <c r="B369" s="121" t="s">
        <v>5</v>
      </c>
      <c r="C369" s="121" t="s">
        <v>225</v>
      </c>
      <c r="D369" s="11">
        <v>27000</v>
      </c>
      <c r="E369" s="11">
        <f t="shared" si="46"/>
        <v>27000</v>
      </c>
      <c r="F369" s="122">
        <f t="shared" si="47"/>
        <v>36000</v>
      </c>
      <c r="G369" s="11">
        <v>9000</v>
      </c>
      <c r="H369" s="11">
        <v>0</v>
      </c>
      <c r="I369" s="11">
        <v>0</v>
      </c>
      <c r="J369" s="11">
        <v>0</v>
      </c>
    </row>
    <row r="370" spans="1:10" ht="14.25">
      <c r="A370" s="129" t="s">
        <v>178</v>
      </c>
      <c r="B370" s="121" t="s">
        <v>5</v>
      </c>
      <c r="C370" s="121" t="s">
        <v>225</v>
      </c>
      <c r="D370" s="11">
        <v>15000</v>
      </c>
      <c r="E370" s="11">
        <f t="shared" si="46"/>
        <v>15000</v>
      </c>
      <c r="F370" s="122">
        <f t="shared" si="47"/>
        <v>20000</v>
      </c>
      <c r="G370" s="11">
        <v>5000</v>
      </c>
      <c r="H370" s="11">
        <v>0</v>
      </c>
      <c r="I370" s="11">
        <v>0</v>
      </c>
      <c r="J370" s="11">
        <v>0</v>
      </c>
    </row>
    <row r="371" spans="1:10" ht="14.25">
      <c r="A371" s="129" t="s">
        <v>335</v>
      </c>
      <c r="B371" s="121" t="s">
        <v>5</v>
      </c>
      <c r="C371" s="121" t="s">
        <v>225</v>
      </c>
      <c r="D371" s="11">
        <v>28000</v>
      </c>
      <c r="E371" s="11">
        <f t="shared" si="46"/>
        <v>28000</v>
      </c>
      <c r="F371" s="122">
        <f t="shared" si="47"/>
        <v>39000</v>
      </c>
      <c r="G371" s="11">
        <v>11000</v>
      </c>
      <c r="H371" s="11">
        <v>0</v>
      </c>
      <c r="I371" s="11">
        <v>0</v>
      </c>
      <c r="J371" s="11">
        <v>0</v>
      </c>
    </row>
    <row r="372" spans="1:10" ht="14.25">
      <c r="A372" s="129" t="s">
        <v>320</v>
      </c>
      <c r="B372" s="121" t="s">
        <v>5</v>
      </c>
      <c r="C372" s="121" t="s">
        <v>225</v>
      </c>
      <c r="D372" s="11">
        <v>33000</v>
      </c>
      <c r="E372" s="11">
        <f t="shared" si="46"/>
        <v>33000</v>
      </c>
      <c r="F372" s="122">
        <f t="shared" si="47"/>
        <v>61700</v>
      </c>
      <c r="G372" s="11">
        <v>28700</v>
      </c>
      <c r="H372" s="11">
        <v>0</v>
      </c>
      <c r="I372" s="11">
        <v>0</v>
      </c>
      <c r="J372" s="11">
        <v>0</v>
      </c>
    </row>
    <row r="373" spans="1:10" ht="25.5">
      <c r="A373" s="129" t="s">
        <v>306</v>
      </c>
      <c r="B373" s="121" t="s">
        <v>5</v>
      </c>
      <c r="C373" s="121" t="s">
        <v>225</v>
      </c>
      <c r="D373" s="11">
        <v>25000</v>
      </c>
      <c r="E373" s="11">
        <f t="shared" si="46"/>
        <v>25000</v>
      </c>
      <c r="F373" s="122">
        <f t="shared" si="47"/>
        <v>31431</v>
      </c>
      <c r="G373" s="11">
        <v>6431</v>
      </c>
      <c r="H373" s="11">
        <v>0</v>
      </c>
      <c r="I373" s="11">
        <v>0</v>
      </c>
      <c r="J373" s="11">
        <v>0</v>
      </c>
    </row>
    <row r="374" spans="1:10" ht="25.5">
      <c r="A374" s="129" t="s">
        <v>179</v>
      </c>
      <c r="B374" s="121" t="s">
        <v>5</v>
      </c>
      <c r="C374" s="121" t="s">
        <v>225</v>
      </c>
      <c r="D374" s="11">
        <v>19000</v>
      </c>
      <c r="E374" s="11">
        <f t="shared" si="46"/>
        <v>19000</v>
      </c>
      <c r="F374" s="122">
        <f t="shared" si="47"/>
        <v>38000</v>
      </c>
      <c r="G374" s="11">
        <v>19000</v>
      </c>
      <c r="H374" s="11">
        <v>0</v>
      </c>
      <c r="I374" s="11">
        <v>0</v>
      </c>
      <c r="J374" s="11">
        <v>0</v>
      </c>
    </row>
    <row r="375" spans="1:10" ht="19.5" customHeight="1">
      <c r="A375" s="129" t="s">
        <v>180</v>
      </c>
      <c r="B375" s="121" t="s">
        <v>5</v>
      </c>
      <c r="C375" s="121" t="s">
        <v>225</v>
      </c>
      <c r="D375" s="11">
        <v>12500</v>
      </c>
      <c r="E375" s="11">
        <f t="shared" si="46"/>
        <v>12500</v>
      </c>
      <c r="F375" s="122">
        <f t="shared" si="47"/>
        <v>27000</v>
      </c>
      <c r="G375" s="11">
        <v>14500</v>
      </c>
      <c r="H375" s="11">
        <v>0</v>
      </c>
      <c r="I375" s="11">
        <v>0</v>
      </c>
      <c r="J375" s="11">
        <v>0</v>
      </c>
    </row>
    <row r="376" spans="1:10" ht="14.25">
      <c r="A376" s="129" t="s">
        <v>181</v>
      </c>
      <c r="B376" s="121" t="s">
        <v>5</v>
      </c>
      <c r="C376" s="121" t="s">
        <v>225</v>
      </c>
      <c r="D376" s="11">
        <v>5000</v>
      </c>
      <c r="E376" s="11">
        <f t="shared" si="46"/>
        <v>5000</v>
      </c>
      <c r="F376" s="122">
        <f t="shared" si="47"/>
        <v>7000</v>
      </c>
      <c r="G376" s="11">
        <v>2000</v>
      </c>
      <c r="H376" s="11">
        <v>0</v>
      </c>
      <c r="I376" s="11">
        <v>0</v>
      </c>
      <c r="J376" s="11">
        <v>0</v>
      </c>
    </row>
    <row r="377" spans="1:10" ht="14.25">
      <c r="A377" s="129" t="s">
        <v>182</v>
      </c>
      <c r="B377" s="121" t="s">
        <v>5</v>
      </c>
      <c r="C377" s="121" t="s">
        <v>225</v>
      </c>
      <c r="D377" s="11">
        <v>17500</v>
      </c>
      <c r="E377" s="11">
        <f t="shared" si="46"/>
        <v>17500</v>
      </c>
      <c r="F377" s="122">
        <f t="shared" si="47"/>
        <v>35100</v>
      </c>
      <c r="G377" s="11">
        <v>17600</v>
      </c>
      <c r="H377" s="11">
        <v>0</v>
      </c>
      <c r="I377" s="11">
        <v>0</v>
      </c>
      <c r="J377" s="11">
        <v>0</v>
      </c>
    </row>
    <row r="378" spans="1:10" ht="25.5">
      <c r="A378" s="132" t="s">
        <v>280</v>
      </c>
      <c r="B378" s="121" t="s">
        <v>5</v>
      </c>
      <c r="C378" s="121" t="s">
        <v>225</v>
      </c>
      <c r="D378" s="11">
        <v>1000</v>
      </c>
      <c r="E378" s="11">
        <f t="shared" si="46"/>
        <v>1000</v>
      </c>
      <c r="F378" s="122">
        <f t="shared" si="47"/>
        <v>125000</v>
      </c>
      <c r="G378" s="11">
        <f>51000+73000</f>
        <v>124000</v>
      </c>
      <c r="H378" s="11">
        <v>0</v>
      </c>
      <c r="I378" s="11">
        <v>0</v>
      </c>
      <c r="J378" s="11">
        <v>0</v>
      </c>
    </row>
    <row r="379" spans="1:10" ht="25.5">
      <c r="A379" s="129" t="s">
        <v>331</v>
      </c>
      <c r="B379" s="121" t="s">
        <v>5</v>
      </c>
      <c r="C379" s="121" t="s">
        <v>225</v>
      </c>
      <c r="D379" s="11">
        <v>8000</v>
      </c>
      <c r="E379" s="11">
        <f t="shared" si="46"/>
        <v>8000</v>
      </c>
      <c r="F379" s="122">
        <f t="shared" si="47"/>
        <v>32000</v>
      </c>
      <c r="G379" s="11">
        <v>24000</v>
      </c>
      <c r="H379" s="11">
        <v>0</v>
      </c>
      <c r="I379" s="11">
        <v>0</v>
      </c>
      <c r="J379" s="11">
        <v>0</v>
      </c>
    </row>
    <row r="380" spans="1:10" ht="25.5">
      <c r="A380" s="129" t="s">
        <v>332</v>
      </c>
      <c r="B380" s="121" t="s">
        <v>5</v>
      </c>
      <c r="C380" s="121" t="s">
        <v>225</v>
      </c>
      <c r="D380" s="11">
        <v>20500</v>
      </c>
      <c r="E380" s="11">
        <f t="shared" si="46"/>
        <v>20500</v>
      </c>
      <c r="F380" s="122">
        <f t="shared" si="47"/>
        <v>24500</v>
      </c>
      <c r="G380" s="11">
        <v>4000</v>
      </c>
      <c r="H380" s="11">
        <v>0</v>
      </c>
      <c r="I380" s="11">
        <v>0</v>
      </c>
      <c r="J380" s="11">
        <v>0</v>
      </c>
    </row>
    <row r="381" spans="1:10" ht="25.5">
      <c r="A381" s="129" t="s">
        <v>313</v>
      </c>
      <c r="B381" s="121" t="s">
        <v>5</v>
      </c>
      <c r="C381" s="121" t="s">
        <v>225</v>
      </c>
      <c r="D381" s="11">
        <v>22000</v>
      </c>
      <c r="E381" s="11">
        <f t="shared" si="46"/>
        <v>22000</v>
      </c>
      <c r="F381" s="122">
        <f t="shared" si="47"/>
        <v>23000</v>
      </c>
      <c r="G381" s="11">
        <v>1000</v>
      </c>
      <c r="H381" s="11">
        <v>0</v>
      </c>
      <c r="I381" s="11">
        <v>0</v>
      </c>
      <c r="J381" s="11">
        <v>0</v>
      </c>
    </row>
    <row r="382" spans="1:10" ht="25.5">
      <c r="A382" s="129" t="s">
        <v>312</v>
      </c>
      <c r="B382" s="121" t="s">
        <v>5</v>
      </c>
      <c r="C382" s="121" t="s">
        <v>225</v>
      </c>
      <c r="D382" s="11">
        <v>18000</v>
      </c>
      <c r="E382" s="11">
        <f t="shared" si="46"/>
        <v>18000</v>
      </c>
      <c r="F382" s="122">
        <f t="shared" si="47"/>
        <v>24000</v>
      </c>
      <c r="G382" s="11">
        <v>6000</v>
      </c>
      <c r="H382" s="11">
        <v>0</v>
      </c>
      <c r="I382" s="11">
        <v>0</v>
      </c>
      <c r="J382" s="11">
        <v>0</v>
      </c>
    </row>
    <row r="383" spans="1:10" ht="25.5">
      <c r="A383" s="131" t="s">
        <v>183</v>
      </c>
      <c r="B383" s="121" t="s">
        <v>5</v>
      </c>
      <c r="C383" s="121" t="s">
        <v>225</v>
      </c>
      <c r="D383" s="11">
        <v>15000</v>
      </c>
      <c r="E383" s="11">
        <f t="shared" si="46"/>
        <v>15000</v>
      </c>
      <c r="F383" s="122">
        <f t="shared" si="47"/>
        <v>19600</v>
      </c>
      <c r="G383" s="11">
        <v>4600</v>
      </c>
      <c r="H383" s="11">
        <v>0</v>
      </c>
      <c r="I383" s="11">
        <v>0</v>
      </c>
      <c r="J383" s="11">
        <v>0</v>
      </c>
    </row>
    <row r="384" spans="1:10" ht="18.75" customHeight="1">
      <c r="A384" s="129" t="s">
        <v>336</v>
      </c>
      <c r="B384" s="121" t="s">
        <v>5</v>
      </c>
      <c r="C384" s="121" t="s">
        <v>225</v>
      </c>
      <c r="D384" s="11">
        <v>22000</v>
      </c>
      <c r="E384" s="11">
        <f t="shared" si="46"/>
        <v>22000</v>
      </c>
      <c r="F384" s="122">
        <f t="shared" si="47"/>
        <v>31000</v>
      </c>
      <c r="G384" s="11">
        <v>9000</v>
      </c>
      <c r="H384" s="11">
        <v>0</v>
      </c>
      <c r="I384" s="11">
        <v>0</v>
      </c>
      <c r="J384" s="11">
        <v>0</v>
      </c>
    </row>
    <row r="385" spans="1:10" ht="25.5">
      <c r="A385" s="129" t="s">
        <v>321</v>
      </c>
      <c r="B385" s="121" t="s">
        <v>5</v>
      </c>
      <c r="C385" s="121" t="s">
        <v>225</v>
      </c>
      <c r="D385" s="11">
        <v>22800</v>
      </c>
      <c r="E385" s="11">
        <f t="shared" si="46"/>
        <v>22800</v>
      </c>
      <c r="F385" s="122">
        <f t="shared" si="47"/>
        <v>48800</v>
      </c>
      <c r="G385" s="11">
        <v>26000</v>
      </c>
      <c r="H385" s="11">
        <v>0</v>
      </c>
      <c r="I385" s="11">
        <v>0</v>
      </c>
      <c r="J385" s="11">
        <v>0</v>
      </c>
    </row>
    <row r="386" spans="1:10" ht="25.5">
      <c r="A386" s="129" t="s">
        <v>307</v>
      </c>
      <c r="B386" s="121" t="s">
        <v>5</v>
      </c>
      <c r="C386" s="121" t="s">
        <v>225</v>
      </c>
      <c r="D386" s="11">
        <v>20825</v>
      </c>
      <c r="E386" s="11">
        <f t="shared" si="46"/>
        <v>20825</v>
      </c>
      <c r="F386" s="122">
        <f t="shared" si="47"/>
        <v>29750</v>
      </c>
      <c r="G386" s="11">
        <v>8925</v>
      </c>
      <c r="H386" s="11">
        <v>0</v>
      </c>
      <c r="I386" s="11">
        <v>0</v>
      </c>
      <c r="J386" s="11">
        <v>0</v>
      </c>
    </row>
    <row r="387" spans="1:10" ht="25.5">
      <c r="A387" s="129" t="s">
        <v>184</v>
      </c>
      <c r="B387" s="121" t="s">
        <v>5</v>
      </c>
      <c r="C387" s="121" t="s">
        <v>225</v>
      </c>
      <c r="D387" s="11">
        <v>16000</v>
      </c>
      <c r="E387" s="11">
        <f t="shared" si="46"/>
        <v>16000</v>
      </c>
      <c r="F387" s="122">
        <f t="shared" si="47"/>
        <v>30000</v>
      </c>
      <c r="G387" s="11">
        <v>14000</v>
      </c>
      <c r="H387" s="11">
        <v>0</v>
      </c>
      <c r="I387" s="11">
        <v>0</v>
      </c>
      <c r="J387" s="11">
        <v>0</v>
      </c>
    </row>
    <row r="388" spans="1:10" ht="25.5">
      <c r="A388" s="129" t="s">
        <v>185</v>
      </c>
      <c r="B388" s="121" t="s">
        <v>5</v>
      </c>
      <c r="C388" s="121" t="s">
        <v>225</v>
      </c>
      <c r="D388" s="11">
        <v>10200</v>
      </c>
      <c r="E388" s="11">
        <f t="shared" si="46"/>
        <v>10200</v>
      </c>
      <c r="F388" s="122">
        <f t="shared" si="47"/>
        <v>20500</v>
      </c>
      <c r="G388" s="11">
        <v>10300</v>
      </c>
      <c r="H388" s="11">
        <v>0</v>
      </c>
      <c r="I388" s="11">
        <v>0</v>
      </c>
      <c r="J388" s="11">
        <v>0</v>
      </c>
    </row>
    <row r="389" spans="1:10" ht="25.5">
      <c r="A389" s="129" t="s">
        <v>186</v>
      </c>
      <c r="B389" s="121" t="s">
        <v>5</v>
      </c>
      <c r="C389" s="121" t="s">
        <v>225</v>
      </c>
      <c r="D389" s="11">
        <v>4000</v>
      </c>
      <c r="E389" s="11">
        <f t="shared" si="46"/>
        <v>4000</v>
      </c>
      <c r="F389" s="122">
        <f>D389+G389+H389+I389+J389</f>
        <v>5000</v>
      </c>
      <c r="G389" s="11">
        <v>1000</v>
      </c>
      <c r="H389" s="11">
        <v>0</v>
      </c>
      <c r="I389" s="11">
        <v>0</v>
      </c>
      <c r="J389" s="11">
        <v>0</v>
      </c>
    </row>
    <row r="390" spans="1:10" ht="25.5">
      <c r="A390" s="129" t="s">
        <v>187</v>
      </c>
      <c r="B390" s="121" t="s">
        <v>5</v>
      </c>
      <c r="C390" s="121" t="s">
        <v>225</v>
      </c>
      <c r="D390" s="11">
        <v>9500</v>
      </c>
      <c r="E390" s="11">
        <f t="shared" si="46"/>
        <v>9500</v>
      </c>
      <c r="F390" s="122">
        <f t="shared" si="47"/>
        <v>19040</v>
      </c>
      <c r="G390" s="11">
        <v>9540</v>
      </c>
      <c r="H390" s="11">
        <v>0</v>
      </c>
      <c r="I390" s="11">
        <v>0</v>
      </c>
      <c r="J390" s="11">
        <v>0</v>
      </c>
    </row>
    <row r="391" spans="1:10" ht="25.5">
      <c r="A391" s="129" t="s">
        <v>281</v>
      </c>
      <c r="B391" s="121" t="s">
        <v>5</v>
      </c>
      <c r="C391" s="121" t="s">
        <v>225</v>
      </c>
      <c r="D391" s="11">
        <v>1000</v>
      </c>
      <c r="E391" s="11">
        <f t="shared" si="46"/>
        <v>1000</v>
      </c>
      <c r="F391" s="122">
        <f t="shared" si="47"/>
        <v>100000</v>
      </c>
      <c r="G391" s="11">
        <v>99000</v>
      </c>
      <c r="H391" s="11">
        <v>0</v>
      </c>
      <c r="I391" s="11">
        <v>0</v>
      </c>
      <c r="J391" s="11">
        <v>0</v>
      </c>
    </row>
    <row r="392" spans="1:10" ht="14.25">
      <c r="A392" s="129" t="s">
        <v>349</v>
      </c>
      <c r="B392" s="121" t="s">
        <v>5</v>
      </c>
      <c r="C392" s="121" t="s">
        <v>225</v>
      </c>
      <c r="D392" s="11">
        <v>2812000</v>
      </c>
      <c r="E392" s="11">
        <f t="shared" si="46"/>
        <v>2812000</v>
      </c>
      <c r="F392" s="122">
        <f t="shared" si="47"/>
        <v>2812000</v>
      </c>
      <c r="G392" s="11"/>
      <c r="H392" s="11">
        <v>0</v>
      </c>
      <c r="I392" s="11">
        <v>0</v>
      </c>
      <c r="J392" s="11">
        <v>0</v>
      </c>
    </row>
    <row r="393" spans="1:10" ht="19.5" customHeight="1">
      <c r="A393" s="167" t="s">
        <v>226</v>
      </c>
      <c r="B393" s="167"/>
      <c r="C393" s="167"/>
      <c r="D393" s="84">
        <f aca="true" t="shared" si="48" ref="D393:J393">SUM(D340:D392)</f>
        <v>27671866</v>
      </c>
      <c r="E393" s="84">
        <f t="shared" si="48"/>
        <v>27671866</v>
      </c>
      <c r="F393" s="84">
        <f t="shared" si="48"/>
        <v>56389567</v>
      </c>
      <c r="G393" s="84">
        <f t="shared" si="48"/>
        <v>28717701</v>
      </c>
      <c r="H393" s="84">
        <f t="shared" si="48"/>
        <v>0</v>
      </c>
      <c r="I393" s="84">
        <f t="shared" si="48"/>
        <v>0</v>
      </c>
      <c r="J393" s="84">
        <f t="shared" si="48"/>
        <v>0</v>
      </c>
    </row>
    <row r="394" spans="1:10" ht="19.5" customHeight="1">
      <c r="A394" s="168" t="s">
        <v>227</v>
      </c>
      <c r="B394" s="168"/>
      <c r="C394" s="168"/>
      <c r="D394" s="85">
        <v>141400</v>
      </c>
      <c r="E394" s="85">
        <v>141400</v>
      </c>
      <c r="F394" s="85">
        <v>141400</v>
      </c>
      <c r="G394" s="85"/>
      <c r="H394" s="85"/>
      <c r="I394" s="85"/>
      <c r="J394" s="85"/>
    </row>
    <row r="395" spans="1:10" ht="19.5" customHeight="1">
      <c r="A395" s="169" t="s">
        <v>208</v>
      </c>
      <c r="B395" s="169"/>
      <c r="C395" s="169"/>
      <c r="D395" s="86">
        <f>D394+D393</f>
        <v>27813266</v>
      </c>
      <c r="E395" s="86">
        <f aca="true" t="shared" si="49" ref="E395:J395">E394+E393</f>
        <v>27813266</v>
      </c>
      <c r="F395" s="86">
        <f t="shared" si="49"/>
        <v>56530967</v>
      </c>
      <c r="G395" s="86">
        <f t="shared" si="49"/>
        <v>28717701</v>
      </c>
      <c r="H395" s="86">
        <f t="shared" si="49"/>
        <v>0</v>
      </c>
      <c r="I395" s="86">
        <f t="shared" si="49"/>
        <v>0</v>
      </c>
      <c r="J395" s="86">
        <f t="shared" si="49"/>
        <v>0</v>
      </c>
    </row>
    <row r="396" spans="1:10" ht="19.5" customHeight="1">
      <c r="A396" s="170" t="s">
        <v>61</v>
      </c>
      <c r="B396" s="170"/>
      <c r="C396" s="170"/>
      <c r="D396" s="170"/>
      <c r="E396" s="170"/>
      <c r="F396" s="170"/>
      <c r="G396" s="170"/>
      <c r="H396" s="170"/>
      <c r="I396" s="170"/>
      <c r="J396" s="170"/>
    </row>
    <row r="397" spans="1:10" ht="19.5" customHeight="1">
      <c r="A397" s="129" t="s">
        <v>188</v>
      </c>
      <c r="B397" s="121" t="s">
        <v>5</v>
      </c>
      <c r="C397" s="121" t="s">
        <v>228</v>
      </c>
      <c r="D397" s="11">
        <v>31140000</v>
      </c>
      <c r="E397" s="11">
        <f>D397</f>
        <v>31140000</v>
      </c>
      <c r="F397" s="122">
        <f>D397+G397+H397+I397+J397</f>
        <v>64220000</v>
      </c>
      <c r="G397" s="11">
        <v>33080000</v>
      </c>
      <c r="H397" s="11">
        <v>0</v>
      </c>
      <c r="I397" s="11">
        <v>0</v>
      </c>
      <c r="J397" s="11">
        <v>0</v>
      </c>
    </row>
    <row r="398" spans="1:10" ht="19.5" customHeight="1">
      <c r="A398" s="167" t="s">
        <v>229</v>
      </c>
      <c r="B398" s="167"/>
      <c r="C398" s="167"/>
      <c r="D398" s="84">
        <f>SUM(D397)</f>
        <v>31140000</v>
      </c>
      <c r="E398" s="84">
        <f aca="true" t="shared" si="50" ref="E398:J398">SUM(E397)</f>
        <v>31140000</v>
      </c>
      <c r="F398" s="84">
        <f t="shared" si="50"/>
        <v>64220000</v>
      </c>
      <c r="G398" s="84">
        <f t="shared" si="50"/>
        <v>33080000</v>
      </c>
      <c r="H398" s="84">
        <f t="shared" si="50"/>
        <v>0</v>
      </c>
      <c r="I398" s="84">
        <f t="shared" si="50"/>
        <v>0</v>
      </c>
      <c r="J398" s="84">
        <f t="shared" si="50"/>
        <v>0</v>
      </c>
    </row>
    <row r="399" spans="1:10" ht="19.5" customHeight="1">
      <c r="A399" s="168" t="s">
        <v>230</v>
      </c>
      <c r="B399" s="168"/>
      <c r="C399" s="168"/>
      <c r="D399" s="85">
        <v>10000</v>
      </c>
      <c r="E399" s="85">
        <v>10000</v>
      </c>
      <c r="F399" s="85">
        <v>10000</v>
      </c>
      <c r="G399" s="85"/>
      <c r="H399" s="85"/>
      <c r="I399" s="85"/>
      <c r="J399" s="85"/>
    </row>
    <row r="400" spans="1:10" ht="19.5" customHeight="1">
      <c r="A400" s="169" t="s">
        <v>209</v>
      </c>
      <c r="B400" s="169"/>
      <c r="C400" s="169"/>
      <c r="D400" s="86">
        <f>D399+D398</f>
        <v>31150000</v>
      </c>
      <c r="E400" s="86">
        <f aca="true" t="shared" si="51" ref="E400:J400">E399+E398</f>
        <v>31150000</v>
      </c>
      <c r="F400" s="86">
        <f t="shared" si="51"/>
        <v>64230000</v>
      </c>
      <c r="G400" s="86">
        <f t="shared" si="51"/>
        <v>33080000</v>
      </c>
      <c r="H400" s="86">
        <f t="shared" si="51"/>
        <v>0</v>
      </c>
      <c r="I400" s="86">
        <f t="shared" si="51"/>
        <v>0</v>
      </c>
      <c r="J400" s="86">
        <f t="shared" si="51"/>
        <v>0</v>
      </c>
    </row>
    <row r="401" spans="1:10" ht="19.5" customHeight="1">
      <c r="A401" s="171" t="s">
        <v>429</v>
      </c>
      <c r="B401" s="171"/>
      <c r="C401" s="171"/>
      <c r="D401" s="14">
        <v>406400</v>
      </c>
      <c r="E401" s="13"/>
      <c r="F401" s="13"/>
      <c r="G401" s="13"/>
      <c r="H401" s="13"/>
      <c r="I401" s="13"/>
      <c r="J401" s="13"/>
    </row>
    <row r="402" spans="1:10" ht="15.75">
      <c r="A402" s="172" t="s">
        <v>69</v>
      </c>
      <c r="B402" s="172"/>
      <c r="C402" s="172"/>
      <c r="D402" s="90">
        <v>1630800</v>
      </c>
      <c r="E402" s="90">
        <v>0</v>
      </c>
      <c r="F402" s="90">
        <v>0</v>
      </c>
      <c r="G402" s="91"/>
      <c r="H402" s="91"/>
      <c r="I402" s="91"/>
      <c r="J402" s="91"/>
    </row>
    <row r="403" spans="1:10" ht="15.75" hidden="1">
      <c r="A403" s="172" t="s">
        <v>284</v>
      </c>
      <c r="B403" s="172"/>
      <c r="C403" s="172"/>
      <c r="D403" s="90">
        <v>0</v>
      </c>
      <c r="E403" s="90">
        <v>0</v>
      </c>
      <c r="F403" s="90">
        <v>0</v>
      </c>
      <c r="G403" s="91"/>
      <c r="H403" s="91"/>
      <c r="I403" s="91"/>
      <c r="J403" s="91"/>
    </row>
    <row r="404" spans="1:10" ht="19.5" customHeight="1">
      <c r="A404" s="174" t="s">
        <v>70</v>
      </c>
      <c r="B404" s="174"/>
      <c r="C404" s="174"/>
      <c r="D404" s="12">
        <f>D49+D56+D92+D100+D204+D244</f>
        <v>119161955</v>
      </c>
      <c r="E404" s="12">
        <f aca="true" t="shared" si="52" ref="E404:J404">E49+E56+E92+E100+E204+E244</f>
        <v>119161955</v>
      </c>
      <c r="F404" s="12">
        <f t="shared" si="52"/>
        <v>342522375</v>
      </c>
      <c r="G404" s="12">
        <f t="shared" si="52"/>
        <v>181919210</v>
      </c>
      <c r="H404" s="12">
        <f t="shared" si="52"/>
        <v>41409210</v>
      </c>
      <c r="I404" s="12">
        <f t="shared" si="52"/>
        <v>16000</v>
      </c>
      <c r="J404" s="12">
        <f t="shared" si="52"/>
        <v>16000</v>
      </c>
    </row>
    <row r="405" spans="1:10" ht="29.25" customHeight="1">
      <c r="A405" s="174" t="s">
        <v>71</v>
      </c>
      <c r="B405" s="174"/>
      <c r="C405" s="174"/>
      <c r="D405" s="12">
        <f>D301+D292+D288+D277+D272+D264</f>
        <v>16325200</v>
      </c>
      <c r="E405" s="12">
        <f aca="true" t="shared" si="53" ref="E405:J405">E301+E292+E288+E277+E272+E264</f>
        <v>16325200</v>
      </c>
      <c r="F405" s="12">
        <f t="shared" si="53"/>
        <v>16325200</v>
      </c>
      <c r="G405" s="12">
        <f t="shared" si="53"/>
        <v>0</v>
      </c>
      <c r="H405" s="12">
        <f t="shared" si="53"/>
        <v>0</v>
      </c>
      <c r="I405" s="12">
        <f t="shared" si="53"/>
        <v>0</v>
      </c>
      <c r="J405" s="12">
        <f t="shared" si="53"/>
        <v>0</v>
      </c>
    </row>
    <row r="406" spans="1:10" ht="29.25" customHeight="1">
      <c r="A406" s="174" t="s">
        <v>231</v>
      </c>
      <c r="B406" s="174"/>
      <c r="C406" s="174"/>
      <c r="D406" s="12">
        <f aca="true" t="shared" si="54" ref="D406:J406">D400+D395+D338+D325</f>
        <v>139832322</v>
      </c>
      <c r="E406" s="12">
        <f t="shared" si="54"/>
        <v>139832322</v>
      </c>
      <c r="F406" s="12">
        <f t="shared" si="54"/>
        <v>249342673</v>
      </c>
      <c r="G406" s="12">
        <f t="shared" si="54"/>
        <v>109510351</v>
      </c>
      <c r="H406" s="12">
        <f t="shared" si="54"/>
        <v>0</v>
      </c>
      <c r="I406" s="12">
        <f t="shared" si="54"/>
        <v>0</v>
      </c>
      <c r="J406" s="12">
        <f t="shared" si="54"/>
        <v>0</v>
      </c>
    </row>
    <row r="407" spans="1:10" ht="19.5" customHeight="1">
      <c r="A407" s="174" t="s">
        <v>72</v>
      </c>
      <c r="B407" s="174"/>
      <c r="C407" s="174"/>
      <c r="D407" s="12">
        <f>D402+D403+D401</f>
        <v>2037200</v>
      </c>
      <c r="E407" s="12">
        <f aca="true" t="shared" si="55" ref="E407:J407">E402+E403</f>
        <v>0</v>
      </c>
      <c r="F407" s="12">
        <f t="shared" si="55"/>
        <v>0</v>
      </c>
      <c r="G407" s="12">
        <f t="shared" si="55"/>
        <v>0</v>
      </c>
      <c r="H407" s="12">
        <f t="shared" si="55"/>
        <v>0</v>
      </c>
      <c r="I407" s="12">
        <f t="shared" si="55"/>
        <v>0</v>
      </c>
      <c r="J407" s="12">
        <f t="shared" si="55"/>
        <v>0</v>
      </c>
    </row>
    <row r="408" spans="1:10" ht="24.75" customHeight="1">
      <c r="A408" s="174" t="s">
        <v>286</v>
      </c>
      <c r="B408" s="174"/>
      <c r="C408" s="174"/>
      <c r="D408" s="12">
        <v>0</v>
      </c>
      <c r="E408" s="12"/>
      <c r="F408" s="12"/>
      <c r="G408" s="12"/>
      <c r="H408" s="12"/>
      <c r="I408" s="12"/>
      <c r="J408" s="12"/>
    </row>
    <row r="409" spans="1:10" ht="24.75" customHeight="1">
      <c r="A409" s="179" t="s">
        <v>86</v>
      </c>
      <c r="B409" s="179"/>
      <c r="C409" s="179"/>
      <c r="D409" s="92">
        <f>D404+D405+D406+D407+D408</f>
        <v>277356677</v>
      </c>
      <c r="E409" s="92">
        <f aca="true" t="shared" si="56" ref="E409:J409">E407+E405+E404</f>
        <v>135487155</v>
      </c>
      <c r="F409" s="92">
        <f t="shared" si="56"/>
        <v>358847575</v>
      </c>
      <c r="G409" s="92">
        <f t="shared" si="56"/>
        <v>181919210</v>
      </c>
      <c r="H409" s="92">
        <f t="shared" si="56"/>
        <v>41409210</v>
      </c>
      <c r="I409" s="92">
        <f t="shared" si="56"/>
        <v>16000</v>
      </c>
      <c r="J409" s="92">
        <f t="shared" si="56"/>
        <v>16000</v>
      </c>
    </row>
    <row r="410" spans="1:10" ht="19.5" customHeight="1">
      <c r="A410" s="173" t="s">
        <v>232</v>
      </c>
      <c r="B410" s="173"/>
      <c r="C410" s="173"/>
      <c r="D410" s="93">
        <f>D10+D253</f>
        <v>0</v>
      </c>
      <c r="E410" s="180"/>
      <c r="F410" s="180"/>
      <c r="G410" s="180"/>
      <c r="H410" s="180"/>
      <c r="I410" s="180"/>
      <c r="J410" s="180"/>
    </row>
    <row r="411" spans="1:10" ht="19.5" customHeight="1">
      <c r="A411" s="173" t="s">
        <v>233</v>
      </c>
      <c r="B411" s="173"/>
      <c r="C411" s="173"/>
      <c r="D411" s="93">
        <f>D401</f>
        <v>406400</v>
      </c>
      <c r="E411" s="180"/>
      <c r="F411" s="180"/>
      <c r="G411" s="180"/>
      <c r="H411" s="180"/>
      <c r="I411" s="180"/>
      <c r="J411" s="180"/>
    </row>
    <row r="412" spans="1:10" ht="19.5" customHeight="1">
      <c r="A412" s="173" t="s">
        <v>234</v>
      </c>
      <c r="B412" s="173"/>
      <c r="C412" s="173"/>
      <c r="D412" s="93">
        <f>D49+D264+D325</f>
        <v>75284741</v>
      </c>
      <c r="E412" s="180"/>
      <c r="F412" s="180"/>
      <c r="G412" s="180"/>
      <c r="H412" s="180"/>
      <c r="I412" s="180"/>
      <c r="J412" s="180"/>
    </row>
    <row r="413" spans="1:10" ht="19.5" customHeight="1">
      <c r="A413" s="173" t="s">
        <v>235</v>
      </c>
      <c r="B413" s="173"/>
      <c r="C413" s="173"/>
      <c r="D413" s="93">
        <f>D56+D402</f>
        <v>1713900</v>
      </c>
      <c r="E413" s="180"/>
      <c r="F413" s="180"/>
      <c r="G413" s="180"/>
      <c r="H413" s="180"/>
      <c r="I413" s="180"/>
      <c r="J413" s="180"/>
    </row>
    <row r="414" spans="1:10" ht="19.5" customHeight="1">
      <c r="A414" s="173" t="s">
        <v>236</v>
      </c>
      <c r="B414" s="173"/>
      <c r="C414" s="173"/>
      <c r="D414" s="93">
        <f>D92+D272+D338</f>
        <v>27746020</v>
      </c>
      <c r="E414" s="180"/>
      <c r="F414" s="180"/>
      <c r="G414" s="180"/>
      <c r="H414" s="180"/>
      <c r="I414" s="180"/>
      <c r="J414" s="180"/>
    </row>
    <row r="415" spans="1:10" ht="19.5" customHeight="1">
      <c r="A415" s="173" t="s">
        <v>237</v>
      </c>
      <c r="B415" s="173"/>
      <c r="C415" s="173"/>
      <c r="D415" s="93">
        <f>D100+D277</f>
        <v>417500</v>
      </c>
      <c r="E415" s="180"/>
      <c r="F415" s="180"/>
      <c r="G415" s="180"/>
      <c r="H415" s="180"/>
      <c r="I415" s="180"/>
      <c r="J415" s="180"/>
    </row>
    <row r="416" spans="1:10" ht="19.5" customHeight="1">
      <c r="A416" s="173" t="s">
        <v>238</v>
      </c>
      <c r="B416" s="173"/>
      <c r="C416" s="173"/>
      <c r="D416" s="93">
        <f>D204+D288+D395</f>
        <v>84463976</v>
      </c>
      <c r="E416" s="180"/>
      <c r="F416" s="180"/>
      <c r="G416" s="180"/>
      <c r="H416" s="180"/>
      <c r="I416" s="180"/>
      <c r="J416" s="180"/>
    </row>
    <row r="417" spans="1:10" ht="19.5" customHeight="1">
      <c r="A417" s="175" t="s">
        <v>430</v>
      </c>
      <c r="B417" s="176"/>
      <c r="C417" s="177"/>
      <c r="D417" s="93">
        <f>D292</f>
        <v>5000</v>
      </c>
      <c r="E417" s="180"/>
      <c r="F417" s="180"/>
      <c r="G417" s="180"/>
      <c r="H417" s="180"/>
      <c r="I417" s="180"/>
      <c r="J417" s="180"/>
    </row>
    <row r="418" spans="1:10" ht="19.5" customHeight="1">
      <c r="A418" s="173" t="s">
        <v>87</v>
      </c>
      <c r="B418" s="173"/>
      <c r="C418" s="173"/>
      <c r="D418" s="93">
        <f>D400+D301+D244</f>
        <v>87319140</v>
      </c>
      <c r="E418" s="180"/>
      <c r="F418" s="180"/>
      <c r="G418" s="180"/>
      <c r="H418" s="180"/>
      <c r="I418" s="180"/>
      <c r="J418" s="180"/>
    </row>
    <row r="419" spans="1:10" ht="15.75">
      <c r="A419" s="32"/>
      <c r="B419" s="32"/>
      <c r="C419" s="32"/>
      <c r="D419" s="3"/>
      <c r="E419" s="3"/>
      <c r="F419" s="3"/>
      <c r="J419" s="15"/>
    </row>
    <row r="420" spans="1:165" ht="12.75">
      <c r="A420" s="34" t="s">
        <v>73</v>
      </c>
      <c r="B420" s="94" t="s">
        <v>74</v>
      </c>
      <c r="C420" s="94"/>
      <c r="D420" s="4"/>
      <c r="E420" s="4"/>
      <c r="F420" s="4" t="s">
        <v>75</v>
      </c>
      <c r="G420" s="4"/>
      <c r="H420" s="4"/>
      <c r="I420" s="4" t="s">
        <v>76</v>
      </c>
      <c r="J420" s="15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</row>
    <row r="421" spans="1:165" ht="12.75">
      <c r="A421" s="34" t="s">
        <v>109</v>
      </c>
      <c r="B421" s="94" t="s">
        <v>77</v>
      </c>
      <c r="C421" s="94"/>
      <c r="D421" s="4"/>
      <c r="E421" s="4"/>
      <c r="F421" s="4" t="s">
        <v>110</v>
      </c>
      <c r="G421" s="4"/>
      <c r="H421" s="4"/>
      <c r="I421" s="4" t="s">
        <v>78</v>
      </c>
      <c r="J421" s="15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</row>
    <row r="422" spans="1:165" ht="12.75">
      <c r="A422" s="4"/>
      <c r="B422" s="94"/>
      <c r="C422" s="94"/>
      <c r="D422" s="4"/>
      <c r="E422" s="4"/>
      <c r="F422" s="4"/>
      <c r="G422" s="4"/>
      <c r="H422" s="4"/>
      <c r="I422" s="4"/>
      <c r="J422" s="15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</row>
    <row r="423" spans="1:165" ht="12.75">
      <c r="A423" s="178"/>
      <c r="B423" s="178"/>
      <c r="C423" s="178"/>
      <c r="D423" s="178"/>
      <c r="E423" s="178"/>
      <c r="F423" s="178"/>
      <c r="G423" s="44"/>
      <c r="H423" s="44"/>
      <c r="I423" s="44"/>
      <c r="J423" s="15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</row>
    <row r="424" spans="1:165" ht="12.75">
      <c r="A424" s="5"/>
      <c r="E424" s="6"/>
      <c r="F424" s="6"/>
      <c r="J424" s="15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</row>
    <row r="425" spans="1:165" ht="12.75">
      <c r="A425" s="5"/>
      <c r="B425" s="94"/>
      <c r="C425" s="94"/>
      <c r="F425" s="4"/>
      <c r="J425" s="15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</row>
    <row r="426" spans="1:165" ht="12.75">
      <c r="A426" s="5"/>
      <c r="E426" s="7"/>
      <c r="F426" s="8"/>
      <c r="J426" s="15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</row>
    <row r="427" spans="1:165" ht="12.75">
      <c r="A427" s="5"/>
      <c r="E427" s="7"/>
      <c r="F427" s="8"/>
      <c r="J427" s="15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</row>
    <row r="428" spans="5:165" ht="12.75">
      <c r="E428" s="7"/>
      <c r="F428" s="8"/>
      <c r="J428" s="15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</row>
    <row r="429" spans="1:165" ht="12.75">
      <c r="A429" s="5"/>
      <c r="E429" s="7"/>
      <c r="F429" s="8"/>
      <c r="J429" s="15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</row>
    <row r="430" spans="1:165" ht="12.75">
      <c r="A430" s="5"/>
      <c r="E430" s="9"/>
      <c r="J430" s="15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</row>
    <row r="431" spans="10:165" ht="12.75">
      <c r="J431" s="15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</row>
  </sheetData>
  <sheetProtection/>
  <mergeCells count="91">
    <mergeCell ref="A423:F423"/>
    <mergeCell ref="A409:C409"/>
    <mergeCell ref="A410:C410"/>
    <mergeCell ref="E410:J418"/>
    <mergeCell ref="A411:C411"/>
    <mergeCell ref="A412:C412"/>
    <mergeCell ref="A413:C413"/>
    <mergeCell ref="A414:C414"/>
    <mergeCell ref="A415:C415"/>
    <mergeCell ref="A416:C416"/>
    <mergeCell ref="A418:C418"/>
    <mergeCell ref="A403:C403"/>
    <mergeCell ref="A404:C404"/>
    <mergeCell ref="A405:C405"/>
    <mergeCell ref="A406:C406"/>
    <mergeCell ref="A407:C407"/>
    <mergeCell ref="A408:C408"/>
    <mergeCell ref="A417:C417"/>
    <mergeCell ref="A396:J396"/>
    <mergeCell ref="A398:C398"/>
    <mergeCell ref="A399:C399"/>
    <mergeCell ref="A400:C400"/>
    <mergeCell ref="A401:C401"/>
    <mergeCell ref="A402:C402"/>
    <mergeCell ref="A337:C337"/>
    <mergeCell ref="A338:C338"/>
    <mergeCell ref="A339:J339"/>
    <mergeCell ref="A393:C393"/>
    <mergeCell ref="A394:C394"/>
    <mergeCell ref="A395:C395"/>
    <mergeCell ref="A308:J308"/>
    <mergeCell ref="A323:C323"/>
    <mergeCell ref="A324:C324"/>
    <mergeCell ref="A325:C325"/>
    <mergeCell ref="A326:J326"/>
    <mergeCell ref="A336:C336"/>
    <mergeCell ref="A301:C301"/>
    <mergeCell ref="A302:C302"/>
    <mergeCell ref="A303:J303"/>
    <mergeCell ref="A305:C305"/>
    <mergeCell ref="A306:C306"/>
    <mergeCell ref="A307:C307"/>
    <mergeCell ref="A288:C288"/>
    <mergeCell ref="A289:J289"/>
    <mergeCell ref="A292:C292"/>
    <mergeCell ref="A293:J293"/>
    <mergeCell ref="A299:C299"/>
    <mergeCell ref="A300:C300"/>
    <mergeCell ref="A291:C291"/>
    <mergeCell ref="A275:C275"/>
    <mergeCell ref="A276:C276"/>
    <mergeCell ref="A277:C277"/>
    <mergeCell ref="A278:J278"/>
    <mergeCell ref="A286:C286"/>
    <mergeCell ref="A287:C287"/>
    <mergeCell ref="A264:C264"/>
    <mergeCell ref="A265:J265"/>
    <mergeCell ref="A270:C270"/>
    <mergeCell ref="A271:C271"/>
    <mergeCell ref="A272:C272"/>
    <mergeCell ref="A273:J273"/>
    <mergeCell ref="A253:C253"/>
    <mergeCell ref="A254:J254"/>
    <mergeCell ref="A258:C258"/>
    <mergeCell ref="A259:J259"/>
    <mergeCell ref="A262:C262"/>
    <mergeCell ref="A263:C263"/>
    <mergeCell ref="A244:C244"/>
    <mergeCell ref="A245:C245"/>
    <mergeCell ref="A246:C246"/>
    <mergeCell ref="A247:C247"/>
    <mergeCell ref="A248:C248"/>
    <mergeCell ref="A249:J249"/>
    <mergeCell ref="A92:C92"/>
    <mergeCell ref="A93:J93"/>
    <mergeCell ref="A100:C100"/>
    <mergeCell ref="A101:J101"/>
    <mergeCell ref="A204:C204"/>
    <mergeCell ref="A205:J205"/>
    <mergeCell ref="A20:C20"/>
    <mergeCell ref="A21:J21"/>
    <mergeCell ref="A49:C49"/>
    <mergeCell ref="A50:J50"/>
    <mergeCell ref="A56:C56"/>
    <mergeCell ref="A57:J57"/>
    <mergeCell ref="I1:J1"/>
    <mergeCell ref="A3:J3"/>
    <mergeCell ref="I5:J5"/>
    <mergeCell ref="A8:J8"/>
    <mergeCell ref="A10:C10"/>
    <mergeCell ref="A11:J11"/>
  </mergeCells>
  <printOptions/>
  <pageMargins left="0.1968503937007874" right="0.1968503937007874" top="0.35" bottom="0.33" header="0.65" footer="0.196850393700787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6"/>
  <sheetViews>
    <sheetView zoomScalePageLayoutView="0" workbookViewId="0" topLeftCell="A1">
      <selection activeCell="D30" sqref="D30"/>
    </sheetView>
  </sheetViews>
  <sheetFormatPr defaultColWidth="9.140625" defaultRowHeight="12.75"/>
  <sheetData>
    <row r="6" ht="12.75">
      <c r="A6" t="s">
        <v>423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Terezia Borbei</dc:creator>
  <cp:keywords/>
  <dc:description/>
  <cp:lastModifiedBy>Terezia Borbei</cp:lastModifiedBy>
  <cp:lastPrinted>2024-01-30T06:57:02Z</cp:lastPrinted>
  <dcterms:created xsi:type="dcterms:W3CDTF">2019-11-25T11:32:08Z</dcterms:created>
  <dcterms:modified xsi:type="dcterms:W3CDTF">2024-01-30T07:01:41Z</dcterms:modified>
  <cp:category/>
  <cp:version/>
  <cp:contentType/>
  <cp:contentStatus/>
</cp:coreProperties>
</file>