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4\CONT DE EXECUTIE AN 2023\ANEXE 31 decembrie\"/>
    </mc:Choice>
  </mc:AlternateContent>
  <xr:revisionPtr revIDLastSave="0" documentId="13_ncr:1_{92A3DF75-2C71-4677-80E5-45C468528F29}" xr6:coauthVersionLast="47" xr6:coauthVersionMax="47" xr10:uidLastSave="{00000000-0000-0000-0000-000000000000}"/>
  <bookViews>
    <workbookView xWindow="-120" yWindow="-120" windowWidth="29040" windowHeight="15840" xr2:uid="{740F8975-4F53-42E1-B5B4-5DA9B8F8809E}"/>
  </bookViews>
  <sheets>
    <sheet name="70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14" i="1" l="1"/>
  <c r="J314" i="1"/>
  <c r="J313" i="1" s="1"/>
  <c r="J312" i="1" s="1"/>
  <c r="I314" i="1"/>
  <c r="I313" i="1" s="1"/>
  <c r="I312" i="1" s="1"/>
  <c r="H314" i="1"/>
  <c r="L312" i="1"/>
  <c r="G312" i="1"/>
  <c r="F312" i="1"/>
  <c r="K311" i="1"/>
  <c r="K310" i="1"/>
  <c r="F310" i="1" s="1"/>
  <c r="K309" i="1"/>
  <c r="K308" i="1"/>
  <c r="K307" i="1" s="1"/>
  <c r="K306" i="1" s="1"/>
  <c r="L307" i="1"/>
  <c r="L306" i="1" s="1"/>
  <c r="J307" i="1"/>
  <c r="J306" i="1" s="1"/>
  <c r="I307" i="1"/>
  <c r="I306" i="1" s="1"/>
  <c r="H307" i="1"/>
  <c r="G307" i="1"/>
  <c r="G306" i="1" s="1"/>
  <c r="F307" i="1"/>
  <c r="F306" i="1" s="1"/>
  <c r="K305" i="1"/>
  <c r="K303" i="1"/>
  <c r="K302" i="1" s="1"/>
  <c r="D303" i="1"/>
  <c r="L302" i="1"/>
  <c r="J302" i="1"/>
  <c r="I302" i="1"/>
  <c r="H302" i="1"/>
  <c r="G302" i="1"/>
  <c r="F302" i="1"/>
  <c r="D302" i="1" s="1"/>
  <c r="L301" i="1"/>
  <c r="K301" i="1"/>
  <c r="J301" i="1"/>
  <c r="I301" i="1"/>
  <c r="H301" i="1"/>
  <c r="G301" i="1"/>
  <c r="E301" i="1" s="1"/>
  <c r="F301" i="1"/>
  <c r="D301" i="1" s="1"/>
  <c r="L300" i="1"/>
  <c r="K300" i="1"/>
  <c r="J300" i="1"/>
  <c r="I300" i="1"/>
  <c r="H300" i="1"/>
  <c r="G300" i="1"/>
  <c r="E300" i="1" s="1"/>
  <c r="F300" i="1"/>
  <c r="D300" i="1" s="1"/>
  <c r="L299" i="1"/>
  <c r="K299" i="1"/>
  <c r="J299" i="1"/>
  <c r="I299" i="1"/>
  <c r="H299" i="1"/>
  <c r="G299" i="1"/>
  <c r="E299" i="1" s="1"/>
  <c r="F299" i="1"/>
  <c r="D299" i="1" s="1"/>
  <c r="L298" i="1"/>
  <c r="K298" i="1"/>
  <c r="J298" i="1"/>
  <c r="I298" i="1"/>
  <c r="H298" i="1"/>
  <c r="G298" i="1"/>
  <c r="E298" i="1" s="1"/>
  <c r="F298" i="1"/>
  <c r="D298" i="1" s="1"/>
  <c r="L287" i="1"/>
  <c r="K287" i="1"/>
  <c r="J287" i="1"/>
  <c r="I287" i="1"/>
  <c r="H287" i="1"/>
  <c r="G287" i="1"/>
  <c r="E287" i="1" s="1"/>
  <c r="F287" i="1"/>
  <c r="D287" i="1" s="1"/>
  <c r="L286" i="1"/>
  <c r="K286" i="1"/>
  <c r="J286" i="1"/>
  <c r="I286" i="1"/>
  <c r="H286" i="1"/>
  <c r="G286" i="1"/>
  <c r="E286" i="1" s="1"/>
  <c r="F286" i="1"/>
  <c r="D286" i="1" s="1"/>
  <c r="L285" i="1"/>
  <c r="K285" i="1"/>
  <c r="J285" i="1"/>
  <c r="I285" i="1"/>
  <c r="H285" i="1"/>
  <c r="G285" i="1"/>
  <c r="E285" i="1" s="1"/>
  <c r="F285" i="1"/>
  <c r="D285" i="1" s="1"/>
  <c r="L283" i="1"/>
  <c r="K283" i="1"/>
  <c r="J283" i="1"/>
  <c r="I283" i="1"/>
  <c r="H283" i="1"/>
  <c r="G283" i="1"/>
  <c r="E283" i="1" s="1"/>
  <c r="F283" i="1"/>
  <c r="D283" i="1" s="1"/>
  <c r="L282" i="1"/>
  <c r="K282" i="1"/>
  <c r="J282" i="1"/>
  <c r="I282" i="1"/>
  <c r="H282" i="1"/>
  <c r="G282" i="1"/>
  <c r="E282" i="1" s="1"/>
  <c r="F282" i="1"/>
  <c r="D282" i="1" s="1"/>
  <c r="L281" i="1"/>
  <c r="K281" i="1"/>
  <c r="J281" i="1"/>
  <c r="I281" i="1"/>
  <c r="H281" i="1"/>
  <c r="G281" i="1"/>
  <c r="F281" i="1"/>
  <c r="D281" i="1" s="1"/>
  <c r="L278" i="1"/>
  <c r="K278" i="1"/>
  <c r="J278" i="1"/>
  <c r="I278" i="1"/>
  <c r="H278" i="1"/>
  <c r="G278" i="1"/>
  <c r="E278" i="1" s="1"/>
  <c r="F278" i="1"/>
  <c r="D278" i="1" s="1"/>
  <c r="L277" i="1"/>
  <c r="K277" i="1"/>
  <c r="J277" i="1"/>
  <c r="I277" i="1"/>
  <c r="H277" i="1"/>
  <c r="G277" i="1"/>
  <c r="E277" i="1" s="1"/>
  <c r="F277" i="1"/>
  <c r="D277" i="1" s="1"/>
  <c r="L276" i="1"/>
  <c r="K276" i="1"/>
  <c r="J276" i="1"/>
  <c r="I276" i="1"/>
  <c r="H276" i="1"/>
  <c r="G276" i="1"/>
  <c r="E276" i="1" s="1"/>
  <c r="F276" i="1"/>
  <c r="D276" i="1" s="1"/>
  <c r="L273" i="1"/>
  <c r="K273" i="1"/>
  <c r="J273" i="1"/>
  <c r="I273" i="1"/>
  <c r="H273" i="1"/>
  <c r="G273" i="1"/>
  <c r="E273" i="1" s="1"/>
  <c r="F273" i="1"/>
  <c r="D273" i="1" s="1"/>
  <c r="L272" i="1"/>
  <c r="K272" i="1"/>
  <c r="J272" i="1"/>
  <c r="I272" i="1"/>
  <c r="H272" i="1"/>
  <c r="G272" i="1"/>
  <c r="E272" i="1" s="1"/>
  <c r="F272" i="1"/>
  <c r="D272" i="1" s="1"/>
  <c r="L271" i="1"/>
  <c r="K271" i="1"/>
  <c r="J271" i="1"/>
  <c r="I271" i="1"/>
  <c r="H271" i="1"/>
  <c r="G271" i="1"/>
  <c r="E271" i="1" s="1"/>
  <c r="F271" i="1"/>
  <c r="D271" i="1" s="1"/>
  <c r="L269" i="1"/>
  <c r="K269" i="1"/>
  <c r="J269" i="1"/>
  <c r="I269" i="1"/>
  <c r="H269" i="1"/>
  <c r="G269" i="1"/>
  <c r="F269" i="1"/>
  <c r="E269" i="1"/>
  <c r="D269" i="1"/>
  <c r="L268" i="1"/>
  <c r="K268" i="1"/>
  <c r="J268" i="1"/>
  <c r="I268" i="1"/>
  <c r="H268" i="1"/>
  <c r="G268" i="1"/>
  <c r="F268" i="1"/>
  <c r="E268" i="1"/>
  <c r="D268" i="1"/>
  <c r="L267" i="1"/>
  <c r="K267" i="1"/>
  <c r="J267" i="1"/>
  <c r="I267" i="1"/>
  <c r="H267" i="1"/>
  <c r="G267" i="1"/>
  <c r="F267" i="1"/>
  <c r="E267" i="1"/>
  <c r="D267" i="1"/>
  <c r="L266" i="1"/>
  <c r="K266" i="1"/>
  <c r="J266" i="1"/>
  <c r="I266" i="1"/>
  <c r="H266" i="1"/>
  <c r="G266" i="1"/>
  <c r="F266" i="1"/>
  <c r="E266" i="1"/>
  <c r="D266" i="1"/>
  <c r="L265" i="1"/>
  <c r="K265" i="1"/>
  <c r="J265" i="1"/>
  <c r="I265" i="1"/>
  <c r="H265" i="1"/>
  <c r="G265" i="1"/>
  <c r="F265" i="1"/>
  <c r="E265" i="1"/>
  <c r="D265" i="1"/>
  <c r="L264" i="1"/>
  <c r="K264" i="1"/>
  <c r="J264" i="1"/>
  <c r="I264" i="1"/>
  <c r="H264" i="1"/>
  <c r="G264" i="1"/>
  <c r="F264" i="1"/>
  <c r="E264" i="1"/>
  <c r="D264" i="1"/>
  <c r="L263" i="1"/>
  <c r="K263" i="1"/>
  <c r="J263" i="1"/>
  <c r="I263" i="1"/>
  <c r="H263" i="1"/>
  <c r="G263" i="1"/>
  <c r="F263" i="1"/>
  <c r="E263" i="1"/>
  <c r="D263" i="1"/>
  <c r="L262" i="1"/>
  <c r="K262" i="1"/>
  <c r="J262" i="1"/>
  <c r="I262" i="1"/>
  <c r="H262" i="1"/>
  <c r="G262" i="1"/>
  <c r="F262" i="1"/>
  <c r="E262" i="1"/>
  <c r="D262" i="1"/>
  <c r="L261" i="1"/>
  <c r="K261" i="1"/>
  <c r="J261" i="1"/>
  <c r="I261" i="1"/>
  <c r="H261" i="1"/>
  <c r="G261" i="1"/>
  <c r="F261" i="1"/>
  <c r="E261" i="1"/>
  <c r="D261" i="1"/>
  <c r="L260" i="1"/>
  <c r="K260" i="1"/>
  <c r="J260" i="1"/>
  <c r="I260" i="1"/>
  <c r="H260" i="1"/>
  <c r="G260" i="1"/>
  <c r="F260" i="1"/>
  <c r="E260" i="1"/>
  <c r="D260" i="1"/>
  <c r="L259" i="1"/>
  <c r="K259" i="1"/>
  <c r="J259" i="1"/>
  <c r="I259" i="1"/>
  <c r="H259" i="1"/>
  <c r="G259" i="1"/>
  <c r="F259" i="1"/>
  <c r="E259" i="1"/>
  <c r="D259" i="1"/>
  <c r="L258" i="1"/>
  <c r="K258" i="1"/>
  <c r="J258" i="1"/>
  <c r="I258" i="1"/>
  <c r="H258" i="1"/>
  <c r="G258" i="1"/>
  <c r="F258" i="1"/>
  <c r="E258" i="1"/>
  <c r="D258" i="1"/>
  <c r="L257" i="1"/>
  <c r="K257" i="1"/>
  <c r="J257" i="1"/>
  <c r="I257" i="1"/>
  <c r="H257" i="1"/>
  <c r="G257" i="1"/>
  <c r="F257" i="1"/>
  <c r="E257" i="1"/>
  <c r="D257" i="1"/>
  <c r="L256" i="1"/>
  <c r="K256" i="1"/>
  <c r="J256" i="1"/>
  <c r="I256" i="1"/>
  <c r="H256" i="1"/>
  <c r="G256" i="1"/>
  <c r="F256" i="1"/>
  <c r="E256" i="1"/>
  <c r="D256" i="1"/>
  <c r="L255" i="1"/>
  <c r="K255" i="1"/>
  <c r="J255" i="1"/>
  <c r="I255" i="1"/>
  <c r="H255" i="1"/>
  <c r="G255" i="1"/>
  <c r="F255" i="1"/>
  <c r="E255" i="1"/>
  <c r="D255" i="1"/>
  <c r="L254" i="1"/>
  <c r="K254" i="1"/>
  <c r="J254" i="1"/>
  <c r="I254" i="1"/>
  <c r="H254" i="1"/>
  <c r="G254" i="1"/>
  <c r="F254" i="1"/>
  <c r="E254" i="1"/>
  <c r="D254" i="1"/>
  <c r="L253" i="1"/>
  <c r="K253" i="1"/>
  <c r="J253" i="1"/>
  <c r="I253" i="1"/>
  <c r="H253" i="1"/>
  <c r="G253" i="1"/>
  <c r="F253" i="1"/>
  <c r="E253" i="1"/>
  <c r="D253" i="1"/>
  <c r="L252" i="1"/>
  <c r="K252" i="1"/>
  <c r="J252" i="1"/>
  <c r="I252" i="1"/>
  <c r="H252" i="1"/>
  <c r="G252" i="1"/>
  <c r="F252" i="1"/>
  <c r="E252" i="1"/>
  <c r="D252" i="1"/>
  <c r="L251" i="1"/>
  <c r="K251" i="1"/>
  <c r="J251" i="1"/>
  <c r="I251" i="1"/>
  <c r="H251" i="1"/>
  <c r="G251" i="1"/>
  <c r="F251" i="1"/>
  <c r="E251" i="1"/>
  <c r="D251" i="1"/>
  <c r="L250" i="1"/>
  <c r="K250" i="1"/>
  <c r="J250" i="1"/>
  <c r="I250" i="1"/>
  <c r="H250" i="1"/>
  <c r="G250" i="1"/>
  <c r="F250" i="1"/>
  <c r="E250" i="1"/>
  <c r="D250" i="1"/>
  <c r="L249" i="1"/>
  <c r="K249" i="1"/>
  <c r="J249" i="1"/>
  <c r="I249" i="1"/>
  <c r="H249" i="1"/>
  <c r="G249" i="1"/>
  <c r="F249" i="1"/>
  <c r="E249" i="1"/>
  <c r="D249" i="1"/>
  <c r="L248" i="1"/>
  <c r="K248" i="1"/>
  <c r="J248" i="1"/>
  <c r="I248" i="1"/>
  <c r="H248" i="1"/>
  <c r="G248" i="1"/>
  <c r="F248" i="1"/>
  <c r="E248" i="1"/>
  <c r="D248" i="1"/>
  <c r="L247" i="1"/>
  <c r="K247" i="1"/>
  <c r="J247" i="1"/>
  <c r="I247" i="1"/>
  <c r="H247" i="1"/>
  <c r="G247" i="1"/>
  <c r="F247" i="1"/>
  <c r="E247" i="1"/>
  <c r="D247" i="1"/>
  <c r="L246" i="1"/>
  <c r="K246" i="1"/>
  <c r="J246" i="1"/>
  <c r="I246" i="1"/>
  <c r="H246" i="1"/>
  <c r="G246" i="1"/>
  <c r="F246" i="1"/>
  <c r="E246" i="1"/>
  <c r="D246" i="1"/>
  <c r="L245" i="1"/>
  <c r="K245" i="1"/>
  <c r="J245" i="1"/>
  <c r="I245" i="1"/>
  <c r="H245" i="1"/>
  <c r="G245" i="1"/>
  <c r="F245" i="1"/>
  <c r="E245" i="1"/>
  <c r="D245" i="1"/>
  <c r="L244" i="1"/>
  <c r="K244" i="1"/>
  <c r="J244" i="1"/>
  <c r="I244" i="1"/>
  <c r="H244" i="1"/>
  <c r="G244" i="1"/>
  <c r="F244" i="1"/>
  <c r="E244" i="1"/>
  <c r="D244" i="1"/>
  <c r="L243" i="1"/>
  <c r="K243" i="1"/>
  <c r="J243" i="1"/>
  <c r="I243" i="1"/>
  <c r="H243" i="1"/>
  <c r="G243" i="1"/>
  <c r="F243" i="1"/>
  <c r="E243" i="1"/>
  <c r="D243" i="1"/>
  <c r="L242" i="1"/>
  <c r="K242" i="1"/>
  <c r="J242" i="1"/>
  <c r="I242" i="1"/>
  <c r="H242" i="1"/>
  <c r="G242" i="1"/>
  <c r="F242" i="1"/>
  <c r="E242" i="1"/>
  <c r="D242" i="1"/>
  <c r="L241" i="1"/>
  <c r="K241" i="1"/>
  <c r="J241" i="1"/>
  <c r="I241" i="1"/>
  <c r="H241" i="1"/>
  <c r="G241" i="1"/>
  <c r="F241" i="1"/>
  <c r="E241" i="1"/>
  <c r="D241" i="1"/>
  <c r="L240" i="1"/>
  <c r="K240" i="1"/>
  <c r="J240" i="1"/>
  <c r="I240" i="1"/>
  <c r="H240" i="1"/>
  <c r="G240" i="1"/>
  <c r="F240" i="1"/>
  <c r="E240" i="1"/>
  <c r="D240" i="1"/>
  <c r="L239" i="1"/>
  <c r="K239" i="1"/>
  <c r="J239" i="1"/>
  <c r="I239" i="1"/>
  <c r="H239" i="1"/>
  <c r="G239" i="1"/>
  <c r="F239" i="1"/>
  <c r="E239" i="1"/>
  <c r="D239" i="1"/>
  <c r="L238" i="1"/>
  <c r="K238" i="1"/>
  <c r="J238" i="1"/>
  <c r="I238" i="1"/>
  <c r="H238" i="1"/>
  <c r="G238" i="1"/>
  <c r="F238" i="1"/>
  <c r="E238" i="1"/>
  <c r="D238" i="1"/>
  <c r="L237" i="1"/>
  <c r="K237" i="1"/>
  <c r="J237" i="1"/>
  <c r="I237" i="1"/>
  <c r="H237" i="1"/>
  <c r="G237" i="1"/>
  <c r="F237" i="1"/>
  <c r="E237" i="1"/>
  <c r="D237" i="1"/>
  <c r="L236" i="1"/>
  <c r="K236" i="1"/>
  <c r="J236" i="1"/>
  <c r="I236" i="1"/>
  <c r="H236" i="1"/>
  <c r="G236" i="1"/>
  <c r="F236" i="1"/>
  <c r="E236" i="1"/>
  <c r="D236" i="1"/>
  <c r="L235" i="1"/>
  <c r="K235" i="1"/>
  <c r="J235" i="1"/>
  <c r="I235" i="1"/>
  <c r="H235" i="1"/>
  <c r="G235" i="1"/>
  <c r="F235" i="1"/>
  <c r="E235" i="1"/>
  <c r="D235" i="1"/>
  <c r="L234" i="1"/>
  <c r="K234" i="1"/>
  <c r="J234" i="1"/>
  <c r="I234" i="1"/>
  <c r="H234" i="1"/>
  <c r="G234" i="1"/>
  <c r="F234" i="1"/>
  <c r="E234" i="1"/>
  <c r="D234" i="1"/>
  <c r="L233" i="1"/>
  <c r="K233" i="1"/>
  <c r="J233" i="1"/>
  <c r="I233" i="1"/>
  <c r="H233" i="1"/>
  <c r="G233" i="1"/>
  <c r="F233" i="1"/>
  <c r="E233" i="1"/>
  <c r="D233" i="1"/>
  <c r="L232" i="1"/>
  <c r="K232" i="1"/>
  <c r="J232" i="1"/>
  <c r="I232" i="1"/>
  <c r="H232" i="1"/>
  <c r="G232" i="1"/>
  <c r="F232" i="1"/>
  <c r="E232" i="1"/>
  <c r="D232" i="1"/>
  <c r="L231" i="1"/>
  <c r="K231" i="1"/>
  <c r="J231" i="1"/>
  <c r="I231" i="1"/>
  <c r="H231" i="1"/>
  <c r="G231" i="1"/>
  <c r="F231" i="1"/>
  <c r="E231" i="1"/>
  <c r="D231" i="1"/>
  <c r="L230" i="1"/>
  <c r="K230" i="1"/>
  <c r="J230" i="1"/>
  <c r="I230" i="1"/>
  <c r="H230" i="1"/>
  <c r="G230" i="1"/>
  <c r="F230" i="1"/>
  <c r="E230" i="1"/>
  <c r="D230" i="1"/>
  <c r="L229" i="1"/>
  <c r="K229" i="1"/>
  <c r="J229" i="1"/>
  <c r="I229" i="1"/>
  <c r="H229" i="1"/>
  <c r="G229" i="1"/>
  <c r="E229" i="1" s="1"/>
  <c r="F229" i="1"/>
  <c r="D229" i="1" s="1"/>
  <c r="L228" i="1"/>
  <c r="K228" i="1"/>
  <c r="J228" i="1"/>
  <c r="I228" i="1"/>
  <c r="H228" i="1"/>
  <c r="G228" i="1"/>
  <c r="E228" i="1" s="1"/>
  <c r="F228" i="1"/>
  <c r="D228" i="1" s="1"/>
  <c r="L227" i="1"/>
  <c r="K227" i="1"/>
  <c r="J227" i="1"/>
  <c r="I227" i="1"/>
  <c r="H227" i="1"/>
  <c r="G227" i="1"/>
  <c r="E227" i="1" s="1"/>
  <c r="F227" i="1"/>
  <c r="D227" i="1" s="1"/>
  <c r="L223" i="1"/>
  <c r="L221" i="1" s="1"/>
  <c r="K223" i="1"/>
  <c r="K221" i="1" s="1"/>
  <c r="J223" i="1"/>
  <c r="J221" i="1" s="1"/>
  <c r="I223" i="1"/>
  <c r="H223" i="1"/>
  <c r="H221" i="1" s="1"/>
  <c r="G223" i="1"/>
  <c r="G221" i="1" s="1"/>
  <c r="F223" i="1"/>
  <c r="F221" i="1" s="1"/>
  <c r="E223" i="1"/>
  <c r="E221" i="1" s="1"/>
  <c r="D223" i="1"/>
  <c r="D221" i="1" s="1"/>
  <c r="I221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L207" i="1"/>
  <c r="L206" i="1" s="1"/>
  <c r="J207" i="1"/>
  <c r="J206" i="1" s="1"/>
  <c r="I207" i="1"/>
  <c r="H207" i="1"/>
  <c r="G207" i="1"/>
  <c r="G206" i="1" s="1"/>
  <c r="F207" i="1"/>
  <c r="F206" i="1" s="1"/>
  <c r="I206" i="1"/>
  <c r="H206" i="1"/>
  <c r="K205" i="1"/>
  <c r="K204" i="1"/>
  <c r="K203" i="1"/>
  <c r="K202" i="1"/>
  <c r="K201" i="1"/>
  <c r="K200" i="1"/>
  <c r="K199" i="1"/>
  <c r="K198" i="1"/>
  <c r="K197" i="1"/>
  <c r="L196" i="1"/>
  <c r="J196" i="1"/>
  <c r="J195" i="1" s="1"/>
  <c r="I196" i="1"/>
  <c r="I195" i="1" s="1"/>
  <c r="H196" i="1"/>
  <c r="G196" i="1"/>
  <c r="G195" i="1" s="1"/>
  <c r="F196" i="1"/>
  <c r="L195" i="1"/>
  <c r="F195" i="1"/>
  <c r="K193" i="1"/>
  <c r="J192" i="1"/>
  <c r="I192" i="1"/>
  <c r="I191" i="1" s="1"/>
  <c r="I190" i="1" s="1"/>
  <c r="I189" i="1" s="1"/>
  <c r="H192" i="1"/>
  <c r="H191" i="1" s="1"/>
  <c r="H190" i="1" s="1"/>
  <c r="H189" i="1" s="1"/>
  <c r="G192" i="1"/>
  <c r="G191" i="1" s="1"/>
  <c r="G190" i="1" s="1"/>
  <c r="G189" i="1" s="1"/>
  <c r="F192" i="1"/>
  <c r="F191" i="1" s="1"/>
  <c r="F190" i="1" s="1"/>
  <c r="F189" i="1" s="1"/>
  <c r="J191" i="1"/>
  <c r="J190" i="1" s="1"/>
  <c r="J189" i="1" s="1"/>
  <c r="L189" i="1"/>
  <c r="L188" i="1"/>
  <c r="K188" i="1"/>
  <c r="J188" i="1"/>
  <c r="I188" i="1"/>
  <c r="H188" i="1"/>
  <c r="G188" i="1"/>
  <c r="F188" i="1"/>
  <c r="K187" i="1"/>
  <c r="L186" i="1"/>
  <c r="K186" i="1"/>
  <c r="J186" i="1"/>
  <c r="I186" i="1"/>
  <c r="H186" i="1"/>
  <c r="G186" i="1"/>
  <c r="F186" i="1"/>
  <c r="K184" i="1"/>
  <c r="L183" i="1"/>
  <c r="L180" i="1" s="1"/>
  <c r="K183" i="1"/>
  <c r="J183" i="1"/>
  <c r="J180" i="1" s="1"/>
  <c r="I183" i="1"/>
  <c r="I180" i="1" s="1"/>
  <c r="H183" i="1"/>
  <c r="H180" i="1" s="1"/>
  <c r="G183" i="1"/>
  <c r="G180" i="1" s="1"/>
  <c r="F183" i="1"/>
  <c r="F180" i="1" s="1"/>
  <c r="K182" i="1"/>
  <c r="K181" i="1"/>
  <c r="K178" i="1"/>
  <c r="K177" i="1"/>
  <c r="K176" i="1"/>
  <c r="L175" i="1"/>
  <c r="J175" i="1"/>
  <c r="I175" i="1"/>
  <c r="H175" i="1"/>
  <c r="G175" i="1"/>
  <c r="F175" i="1"/>
  <c r="K174" i="1"/>
  <c r="K172" i="1"/>
  <c r="K171" i="1"/>
  <c r="K170" i="1"/>
  <c r="K169" i="1"/>
  <c r="K168" i="1"/>
  <c r="K167" i="1"/>
  <c r="L166" i="1"/>
  <c r="L163" i="1" s="1"/>
  <c r="K166" i="1"/>
  <c r="J166" i="1"/>
  <c r="J163" i="1" s="1"/>
  <c r="I166" i="1"/>
  <c r="I163" i="1" s="1"/>
  <c r="H166" i="1"/>
  <c r="H163" i="1" s="1"/>
  <c r="G166" i="1"/>
  <c r="G163" i="1" s="1"/>
  <c r="F166" i="1"/>
  <c r="F163" i="1" s="1"/>
  <c r="K165" i="1"/>
  <c r="K164" i="1"/>
  <c r="K162" i="1"/>
  <c r="K161" i="1"/>
  <c r="K160" i="1"/>
  <c r="K159" i="1"/>
  <c r="K158" i="1"/>
  <c r="L157" i="1"/>
  <c r="L156" i="1" s="1"/>
  <c r="J157" i="1"/>
  <c r="J156" i="1" s="1"/>
  <c r="I157" i="1"/>
  <c r="I156" i="1" s="1"/>
  <c r="H157" i="1"/>
  <c r="H156" i="1" s="1"/>
  <c r="G157" i="1"/>
  <c r="G156" i="1" s="1"/>
  <c r="F157" i="1"/>
  <c r="F156" i="1" s="1"/>
  <c r="K155" i="1"/>
  <c r="K154" i="1"/>
  <c r="L153" i="1"/>
  <c r="L152" i="1" s="1"/>
  <c r="J153" i="1"/>
  <c r="J152" i="1" s="1"/>
  <c r="I153" i="1"/>
  <c r="I152" i="1" s="1"/>
  <c r="H153" i="1"/>
  <c r="H152" i="1" s="1"/>
  <c r="G153" i="1"/>
  <c r="G152" i="1" s="1"/>
  <c r="F153" i="1"/>
  <c r="F152" i="1" s="1"/>
  <c r="K151" i="1"/>
  <c r="K150" i="1"/>
  <c r="K149" i="1"/>
  <c r="K148" i="1"/>
  <c r="K147" i="1"/>
  <c r="K146" i="1"/>
  <c r="K145" i="1"/>
  <c r="K144" i="1"/>
  <c r="K143" i="1"/>
  <c r="K142" i="1"/>
  <c r="K141" i="1"/>
  <c r="K140" i="1"/>
  <c r="L139" i="1"/>
  <c r="L138" i="1" s="1"/>
  <c r="J139" i="1"/>
  <c r="J138" i="1" s="1"/>
  <c r="I139" i="1"/>
  <c r="I138" i="1" s="1"/>
  <c r="H139" i="1"/>
  <c r="H138" i="1" s="1"/>
  <c r="G139" i="1"/>
  <c r="G138" i="1" s="1"/>
  <c r="F139" i="1"/>
  <c r="F138" i="1" s="1"/>
  <c r="K137" i="1"/>
  <c r="I137" i="1"/>
  <c r="K136" i="1"/>
  <c r="K135" i="1" s="1"/>
  <c r="I136" i="1"/>
  <c r="L135" i="1"/>
  <c r="I135" i="1"/>
  <c r="K134" i="1"/>
  <c r="I134" i="1"/>
  <c r="K133" i="1"/>
  <c r="I133" i="1"/>
  <c r="K132" i="1"/>
  <c r="I132" i="1"/>
  <c r="L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L124" i="1"/>
  <c r="I124" i="1"/>
  <c r="K123" i="1"/>
  <c r="I123" i="1"/>
  <c r="K122" i="1"/>
  <c r="I122" i="1"/>
  <c r="K121" i="1"/>
  <c r="I121" i="1"/>
  <c r="K120" i="1"/>
  <c r="I120" i="1"/>
  <c r="L119" i="1"/>
  <c r="I119" i="1"/>
  <c r="K118" i="1"/>
  <c r="I118" i="1"/>
  <c r="K117" i="1"/>
  <c r="I117" i="1"/>
  <c r="L116" i="1"/>
  <c r="I116" i="1"/>
  <c r="I115" i="1"/>
  <c r="K114" i="1"/>
  <c r="I114" i="1"/>
  <c r="L113" i="1"/>
  <c r="K113" i="1"/>
  <c r="J113" i="1"/>
  <c r="I113" i="1"/>
  <c r="H113" i="1"/>
  <c r="G113" i="1"/>
  <c r="F113" i="1"/>
  <c r="K112" i="1"/>
  <c r="I112" i="1"/>
  <c r="L109" i="1"/>
  <c r="K109" i="1"/>
  <c r="J109" i="1"/>
  <c r="I109" i="1"/>
  <c r="H109" i="1"/>
  <c r="G109" i="1"/>
  <c r="F109" i="1"/>
  <c r="L108" i="1"/>
  <c r="K108" i="1"/>
  <c r="J108" i="1"/>
  <c r="I108" i="1"/>
  <c r="H108" i="1"/>
  <c r="G108" i="1"/>
  <c r="F108" i="1"/>
  <c r="L107" i="1"/>
  <c r="K107" i="1"/>
  <c r="J107" i="1"/>
  <c r="I107" i="1"/>
  <c r="H107" i="1"/>
  <c r="G107" i="1"/>
  <c r="F107" i="1"/>
  <c r="K104" i="1"/>
  <c r="I104" i="1"/>
  <c r="L103" i="1"/>
  <c r="K103" i="1"/>
  <c r="J103" i="1"/>
  <c r="I103" i="1"/>
  <c r="H103" i="1"/>
  <c r="G103" i="1"/>
  <c r="F103" i="1"/>
  <c r="K102" i="1"/>
  <c r="G102" i="1"/>
  <c r="K101" i="1"/>
  <c r="G101" i="1"/>
  <c r="K100" i="1"/>
  <c r="G100" i="1"/>
  <c r="L99" i="1"/>
  <c r="J99" i="1"/>
  <c r="G99" i="1" s="1"/>
  <c r="I99" i="1"/>
  <c r="H99" i="1"/>
  <c r="K98" i="1"/>
  <c r="G98" i="1"/>
  <c r="K97" i="1"/>
  <c r="G97" i="1"/>
  <c r="K96" i="1"/>
  <c r="G96" i="1"/>
  <c r="K95" i="1"/>
  <c r="G95" i="1"/>
  <c r="K94" i="1"/>
  <c r="G94" i="1"/>
  <c r="K93" i="1"/>
  <c r="G93" i="1"/>
  <c r="K92" i="1"/>
  <c r="G92" i="1"/>
  <c r="K91" i="1"/>
  <c r="G91" i="1"/>
  <c r="K90" i="1"/>
  <c r="G90" i="1"/>
  <c r="K89" i="1"/>
  <c r="G89" i="1"/>
  <c r="K88" i="1"/>
  <c r="G88" i="1"/>
  <c r="K87" i="1"/>
  <c r="G87" i="1"/>
  <c r="K86" i="1"/>
  <c r="G86" i="1"/>
  <c r="K85" i="1"/>
  <c r="G85" i="1"/>
  <c r="K84" i="1"/>
  <c r="G84" i="1"/>
  <c r="K83" i="1"/>
  <c r="G83" i="1"/>
  <c r="L82" i="1"/>
  <c r="J82" i="1"/>
  <c r="I82" i="1"/>
  <c r="H82" i="1"/>
  <c r="G82" i="1"/>
  <c r="L81" i="1"/>
  <c r="L78" i="1" s="1"/>
  <c r="K81" i="1"/>
  <c r="J81" i="1"/>
  <c r="J78" i="1" s="1"/>
  <c r="I81" i="1"/>
  <c r="I78" i="1" s="1"/>
  <c r="H81" i="1"/>
  <c r="H78" i="1" s="1"/>
  <c r="G81" i="1"/>
  <c r="G78" i="1" s="1"/>
  <c r="F81" i="1"/>
  <c r="F78" i="1" s="1"/>
  <c r="K80" i="1"/>
  <c r="K79" i="1"/>
  <c r="L77" i="1"/>
  <c r="K77" i="1"/>
  <c r="J77" i="1"/>
  <c r="I77" i="1"/>
  <c r="H77" i="1"/>
  <c r="G77" i="1"/>
  <c r="F77" i="1"/>
  <c r="L76" i="1"/>
  <c r="K76" i="1"/>
  <c r="J76" i="1"/>
  <c r="I76" i="1"/>
  <c r="I75" i="1" s="1"/>
  <c r="H76" i="1"/>
  <c r="G76" i="1"/>
  <c r="F76" i="1"/>
  <c r="K74" i="1"/>
  <c r="K73" i="1"/>
  <c r="K72" i="1"/>
  <c r="K71" i="1"/>
  <c r="K70" i="1" s="1"/>
  <c r="L70" i="1"/>
  <c r="J70" i="1"/>
  <c r="I70" i="1"/>
  <c r="H70" i="1"/>
  <c r="G70" i="1"/>
  <c r="F70" i="1"/>
  <c r="K69" i="1"/>
  <c r="K68" i="1"/>
  <c r="L67" i="1"/>
  <c r="J67" i="1"/>
  <c r="I67" i="1"/>
  <c r="H67" i="1"/>
  <c r="G67" i="1"/>
  <c r="F67" i="1"/>
  <c r="L66" i="1"/>
  <c r="K66" i="1"/>
  <c r="J66" i="1"/>
  <c r="I66" i="1"/>
  <c r="H66" i="1"/>
  <c r="G66" i="1"/>
  <c r="F66" i="1"/>
  <c r="L65" i="1"/>
  <c r="K65" i="1"/>
  <c r="J65" i="1"/>
  <c r="I65" i="1"/>
  <c r="H65" i="1"/>
  <c r="G65" i="1"/>
  <c r="F65" i="1"/>
  <c r="L64" i="1"/>
  <c r="K64" i="1"/>
  <c r="J64" i="1"/>
  <c r="I64" i="1"/>
  <c r="H64" i="1"/>
  <c r="G64" i="1"/>
  <c r="F64" i="1"/>
  <c r="L63" i="1"/>
  <c r="K63" i="1"/>
  <c r="J63" i="1"/>
  <c r="I63" i="1"/>
  <c r="H63" i="1"/>
  <c r="G63" i="1"/>
  <c r="F63" i="1"/>
  <c r="L61" i="1"/>
  <c r="K61" i="1"/>
  <c r="J61" i="1"/>
  <c r="I61" i="1"/>
  <c r="H61" i="1"/>
  <c r="G61" i="1"/>
  <c r="F61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K53" i="1"/>
  <c r="F53" i="1" s="1"/>
  <c r="K52" i="1"/>
  <c r="K51" i="1"/>
  <c r="K50" i="1"/>
  <c r="K49" i="1"/>
  <c r="K48" i="1"/>
  <c r="K47" i="1"/>
  <c r="L46" i="1"/>
  <c r="J46" i="1"/>
  <c r="I46" i="1"/>
  <c r="H46" i="1"/>
  <c r="G46" i="1"/>
  <c r="F46" i="1"/>
  <c r="K45" i="1"/>
  <c r="K44" i="1"/>
  <c r="K43" i="1"/>
  <c r="K42" i="1"/>
  <c r="K41" i="1"/>
  <c r="K40" i="1"/>
  <c r="K39" i="1"/>
  <c r="L38" i="1"/>
  <c r="J38" i="1"/>
  <c r="I38" i="1"/>
  <c r="H38" i="1"/>
  <c r="G38" i="1"/>
  <c r="F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L20" i="1"/>
  <c r="J20" i="1"/>
  <c r="I20" i="1"/>
  <c r="I19" i="1" s="1"/>
  <c r="H20" i="1"/>
  <c r="G20" i="1"/>
  <c r="F20" i="1"/>
  <c r="E17" i="1"/>
  <c r="D17" i="1"/>
  <c r="L14" i="1"/>
  <c r="K14" i="1"/>
  <c r="J14" i="1"/>
  <c r="I14" i="1"/>
  <c r="H14" i="1"/>
  <c r="G14" i="1"/>
  <c r="F14" i="1"/>
  <c r="E14" i="1"/>
  <c r="D14" i="1"/>
  <c r="C14" i="1"/>
  <c r="K13" i="1"/>
  <c r="J13" i="1"/>
  <c r="I13" i="1"/>
  <c r="H13" i="1"/>
  <c r="G13" i="1"/>
  <c r="F13" i="1"/>
  <c r="E13" i="1"/>
  <c r="D13" i="1"/>
  <c r="B7" i="1"/>
  <c r="K275" i="1" l="1"/>
  <c r="K225" i="1" s="1"/>
  <c r="F284" i="1"/>
  <c r="K284" i="1"/>
  <c r="H75" i="1"/>
  <c r="J280" i="1"/>
  <c r="K297" i="1"/>
  <c r="F185" i="1"/>
  <c r="L185" i="1"/>
  <c r="L179" i="1" s="1"/>
  <c r="L173" i="1" s="1"/>
  <c r="J185" i="1"/>
  <c r="I270" i="1"/>
  <c r="I280" i="1"/>
  <c r="I179" i="1"/>
  <c r="I173" i="1" s="1"/>
  <c r="H185" i="1"/>
  <c r="H179" i="1" s="1"/>
  <c r="H173" i="1" s="1"/>
  <c r="L284" i="1"/>
  <c r="H55" i="1"/>
  <c r="I185" i="1"/>
  <c r="J226" i="1"/>
  <c r="K175" i="1"/>
  <c r="K296" i="1"/>
  <c r="K295" i="1" s="1"/>
  <c r="K78" i="1"/>
  <c r="K185" i="1"/>
  <c r="K192" i="1"/>
  <c r="K189" i="1" s="1"/>
  <c r="H226" i="1"/>
  <c r="I284" i="1"/>
  <c r="F179" i="1"/>
  <c r="F173" i="1" s="1"/>
  <c r="G19" i="1"/>
  <c r="K46" i="1"/>
  <c r="K55" i="1"/>
  <c r="J55" i="1"/>
  <c r="I55" i="1"/>
  <c r="J297" i="1"/>
  <c r="J296" i="1" s="1"/>
  <c r="J295" i="1" s="1"/>
  <c r="J105" i="1"/>
  <c r="J275" i="1"/>
  <c r="I275" i="1"/>
  <c r="G280" i="1"/>
  <c r="J284" i="1"/>
  <c r="K119" i="1"/>
  <c r="K124" i="1"/>
  <c r="K131" i="1"/>
  <c r="L226" i="1"/>
  <c r="J19" i="1"/>
  <c r="G105" i="1"/>
  <c r="F105" i="1"/>
  <c r="L105" i="1"/>
  <c r="H105" i="1"/>
  <c r="I105" i="1" s="1"/>
  <c r="K226" i="1"/>
  <c r="E270" i="1"/>
  <c r="H280" i="1"/>
  <c r="H19" i="1"/>
  <c r="G75" i="1"/>
  <c r="F75" i="1"/>
  <c r="L75" i="1"/>
  <c r="K116" i="1"/>
  <c r="K163" i="1"/>
  <c r="G185" i="1"/>
  <c r="G179" i="1" s="1"/>
  <c r="G173" i="1" s="1"/>
  <c r="J270" i="1"/>
  <c r="H275" i="1"/>
  <c r="E281" i="1"/>
  <c r="E280" i="1" s="1"/>
  <c r="K280" i="1"/>
  <c r="H284" i="1"/>
  <c r="G55" i="1"/>
  <c r="F55" i="1"/>
  <c r="L55" i="1"/>
  <c r="K82" i="1"/>
  <c r="K270" i="1"/>
  <c r="L280" i="1"/>
  <c r="H306" i="1"/>
  <c r="L115" i="1"/>
  <c r="F270" i="1"/>
  <c r="L270" i="1"/>
  <c r="L297" i="1"/>
  <c r="L296" i="1" s="1"/>
  <c r="L295" i="1" s="1"/>
  <c r="E284" i="1"/>
  <c r="L19" i="1"/>
  <c r="K38" i="1"/>
  <c r="K99" i="1"/>
  <c r="K105" i="1"/>
  <c r="K207" i="1"/>
  <c r="K206" i="1" s="1"/>
  <c r="E297" i="1"/>
  <c r="E296" i="1" s="1"/>
  <c r="E295" i="1" s="1"/>
  <c r="F19" i="1"/>
  <c r="K20" i="1"/>
  <c r="K67" i="1"/>
  <c r="K75" i="1"/>
  <c r="J75" i="1"/>
  <c r="K139" i="1"/>
  <c r="K138" i="1" s="1"/>
  <c r="K153" i="1"/>
  <c r="K152" i="1" s="1"/>
  <c r="K157" i="1"/>
  <c r="K156" i="1" s="1"/>
  <c r="K180" i="1"/>
  <c r="K179" i="1" s="1"/>
  <c r="K173" i="1" s="1"/>
  <c r="K196" i="1"/>
  <c r="K195" i="1" s="1"/>
  <c r="H270" i="1"/>
  <c r="L275" i="1"/>
  <c r="H297" i="1"/>
  <c r="H296" i="1" s="1"/>
  <c r="D226" i="1"/>
  <c r="E275" i="1"/>
  <c r="D270" i="1"/>
  <c r="D280" i="1"/>
  <c r="E226" i="1"/>
  <c r="D297" i="1"/>
  <c r="D296" i="1" s="1"/>
  <c r="D295" i="1" s="1"/>
  <c r="J179" i="1"/>
  <c r="J173" i="1" s="1"/>
  <c r="D275" i="1"/>
  <c r="D284" i="1"/>
  <c r="F226" i="1"/>
  <c r="F275" i="1"/>
  <c r="G284" i="1"/>
  <c r="F297" i="1"/>
  <c r="F296" i="1" s="1"/>
  <c r="F295" i="1" s="1"/>
  <c r="H313" i="1"/>
  <c r="H195" i="1"/>
  <c r="G226" i="1"/>
  <c r="G275" i="1"/>
  <c r="F280" i="1"/>
  <c r="G297" i="1"/>
  <c r="G296" i="1" s="1"/>
  <c r="G295" i="1" s="1"/>
  <c r="I226" i="1"/>
  <c r="I225" i="1" s="1"/>
  <c r="G270" i="1"/>
  <c r="I297" i="1"/>
  <c r="I296" i="1" s="1"/>
  <c r="I295" i="1" s="1"/>
  <c r="I54" i="1" l="1"/>
  <c r="I17" i="1" s="1"/>
  <c r="L54" i="1"/>
  <c r="L17" i="1" s="1"/>
  <c r="D225" i="1"/>
  <c r="D194" i="1" s="1"/>
  <c r="D16" i="1" s="1"/>
  <c r="D11" i="1" s="1"/>
  <c r="E225" i="1"/>
  <c r="E18" i="1" s="1"/>
  <c r="J225" i="1"/>
  <c r="K115" i="1"/>
  <c r="J54" i="1"/>
  <c r="J17" i="1" s="1"/>
  <c r="L225" i="1"/>
  <c r="L194" i="1" s="1"/>
  <c r="K19" i="1"/>
  <c r="H54" i="1"/>
  <c r="H17" i="1" s="1"/>
  <c r="F54" i="1"/>
  <c r="F17" i="1" s="1"/>
  <c r="K54" i="1"/>
  <c r="K18" i="1" s="1"/>
  <c r="G54" i="1"/>
  <c r="G17" i="1" s="1"/>
  <c r="H225" i="1"/>
  <c r="E194" i="1"/>
  <c r="E16" i="1" s="1"/>
  <c r="E11" i="1" s="1"/>
  <c r="J194" i="1"/>
  <c r="I194" i="1"/>
  <c r="K313" i="1"/>
  <c r="K312" i="1" s="1"/>
  <c r="K194" i="1" s="1"/>
  <c r="H312" i="1"/>
  <c r="H295" i="1"/>
  <c r="G225" i="1"/>
  <c r="F225" i="1"/>
  <c r="I16" i="1" l="1"/>
  <c r="I11" i="1" s="1"/>
  <c r="D18" i="1"/>
  <c r="G18" i="1"/>
  <c r="I18" i="1"/>
  <c r="L18" i="1"/>
  <c r="J18" i="1"/>
  <c r="J16" i="1"/>
  <c r="J11" i="1" s="1"/>
  <c r="K17" i="1"/>
  <c r="K16" i="1" s="1"/>
  <c r="K11" i="1" s="1"/>
  <c r="L16" i="1"/>
  <c r="L11" i="1" s="1"/>
  <c r="H18" i="1"/>
  <c r="H194" i="1"/>
  <c r="F18" i="1"/>
  <c r="F194" i="1"/>
  <c r="F16" i="1" s="1"/>
  <c r="F11" i="1" s="1"/>
  <c r="G194" i="1"/>
  <c r="G16" i="1" s="1"/>
  <c r="G11" i="1" s="1"/>
  <c r="H16" i="1" l="1"/>
  <c r="H11" i="1" s="1"/>
</calcChain>
</file>

<file path=xl/sharedStrings.xml><?xml version="1.0" encoding="utf-8"?>
<sst xmlns="http://schemas.openxmlformats.org/spreadsheetml/2006/main" count="583" uniqueCount="516">
  <si>
    <t>Cap.70.02 " Locuinte, servicii si dezvoltare publica"</t>
  </si>
  <si>
    <t xml:space="preserve">CONTUL DE EXECUTIE A BUGETULUI INSTITUTIILOR PUBLICE- Cheltuieli </t>
  </si>
  <si>
    <t>lei</t>
  </si>
  <si>
    <t>D E N U M I R E A     I N D I C A T O R I L O R</t>
  </si>
  <si>
    <t>TOTAL CHELTUIELI  (SECTIUNEA DE FUNCŢIONARE+SECŢIUNEA DE DEZVOLTARE)</t>
  </si>
  <si>
    <t>01</t>
  </si>
  <si>
    <t>TITLUL I  CHELTUIELI DE PERSONAL   
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</si>
  <si>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</si>
  <si>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</si>
  <si>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</si>
  <si>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</si>
  <si>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</si>
  <si>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</si>
  <si>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</si>
  <si>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</si>
  <si>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</si>
  <si>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</si>
  <si>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</si>
  <si>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</si>
  <si>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</si>
  <si>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</si>
  <si>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</si>
  <si>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</si>
  <si>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</si>
  <si>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</si>
  <si>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</si>
  <si>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</si>
  <si>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</si>
  <si>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</si>
  <si>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</si>
  <si>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</si>
  <si>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</si>
  <si>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</si>
  <si>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</si>
  <si>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</si>
  <si>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</si>
  <si>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</si>
  <si>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</si>
  <si>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</si>
  <si>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</si>
  <si>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</si>
  <si>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</si>
  <si>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</si>
  <si>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</si>
  <si>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</si>
  <si>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</si>
  <si>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</si>
  <si>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</si>
  <si>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</si>
  <si>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</si>
  <si>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</si>
  <si>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</si>
  <si>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</si>
  <si>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</si>
  <si>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</si>
  <si>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</si>
  <si>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</si>
  <si>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</si>
  <si>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</si>
  <si>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</si>
  <si>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</si>
  <si>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</si>
  <si>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</si>
  <si>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</si>
  <si>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</si>
  <si>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</si>
  <si>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</si>
  <si>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</si>
  <si>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</si>
  <si>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</si>
  <si>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</si>
  <si>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</si>
  <si>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</si>
  <si>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</si>
  <si>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</si>
  <si>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</si>
  <si>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</si>
  <si>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</si>
  <si>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</si>
  <si>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</si>
  <si>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</si>
  <si>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</si>
  <si>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</si>
  <si>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</si>
  <si>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</si>
  <si>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</si>
  <si>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</si>
  <si>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</si>
  <si>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</si>
  <si>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</si>
  <si>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</si>
  <si>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</si>
  <si>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</si>
  <si>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</si>
  <si>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</si>
  <si>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</si>
  <si>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</si>
  <si>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</si>
  <si>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</si>
  <si>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</si>
  <si>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</si>
  <si>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</si>
  <si>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</si>
  <si>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</si>
  <si>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</si>
  <si>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</si>
  <si>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</si>
  <si>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</si>
  <si>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</si>
  <si>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</si>
  <si>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</si>
  <si>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</si>
  <si>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</si>
  <si>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</si>
  <si>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</si>
  <si>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</si>
  <si>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</si>
  <si>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</si>
  <si>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Medicamete si materiale sanitare</t>
  </si>
  <si>
    <t>20,04</t>
  </si>
  <si>
    <t>20,04,02</t>
  </si>
  <si>
    <t xml:space="preserve">Dezinfectanti 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</si>
  <si>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</si>
  <si>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</si>
  <si>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</si>
  <si>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</si>
  <si>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</si>
  <si>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</si>
  <si>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</si>
  <si>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</si>
  <si>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</si>
  <si>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</si>
  <si>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</si>
  <si>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</si>
  <si>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</si>
  <si>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</si>
  <si>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</si>
  <si>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</si>
  <si>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</si>
  <si>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</si>
  <si>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</si>
  <si>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</si>
  <si>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</si>
  <si>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</si>
  <si>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</si>
  <si>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</si>
  <si>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</si>
  <si>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</si>
  <si>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</si>
  <si>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</si>
  <si>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</si>
  <si>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</si>
  <si>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</si>
  <si>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</si>
  <si>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</si>
  <si>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</si>
  <si>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</si>
  <si>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</si>
  <si>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</si>
  <si>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</si>
  <si>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</si>
  <si>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</si>
  <si>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</si>
  <si>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</si>
  <si>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</si>
  <si>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</si>
  <si>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</si>
  <si>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</si>
  <si>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</si>
  <si>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</si>
  <si>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</si>
  <si>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</si>
  <si>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</si>
  <si>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</si>
  <si>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</si>
  <si>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</si>
  <si>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</si>
  <si>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</si>
  <si>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</si>
  <si>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</si>
  <si>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</si>
  <si>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</si>
  <si>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</si>
  <si>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</si>
  <si>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</si>
  <si>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</si>
  <si>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</si>
  <si>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</si>
  <si>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</si>
  <si>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</si>
  <si>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</si>
  <si>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</si>
  <si>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</si>
  <si>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</si>
  <si>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</si>
  <si>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</si>
  <si>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</si>
  <si>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</si>
  <si>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</si>
  <si>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</si>
  <si>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</si>
  <si>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</si>
  <si>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</si>
  <si>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</si>
  <si>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</si>
  <si>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</si>
  <si>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</si>
  <si>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</si>
  <si>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</si>
  <si>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</si>
  <si>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</si>
  <si>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</si>
  <si>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</si>
  <si>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</si>
  <si>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</si>
  <si>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</si>
  <si>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</si>
  <si>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</si>
  <si>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</si>
  <si>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</si>
  <si>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</si>
  <si>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</si>
  <si>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</si>
  <si>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</si>
  <si>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</si>
  <si>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</si>
  <si>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</si>
  <si>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</si>
  <si>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</si>
  <si>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</si>
  <si>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</si>
  <si>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</si>
  <si>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</si>
  <si>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</si>
  <si>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</si>
  <si>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</si>
  <si>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</si>
  <si>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</si>
  <si>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</si>
  <si>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</si>
  <si>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</si>
  <si>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</si>
  <si>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</si>
  <si>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</si>
  <si>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</si>
  <si>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</si>
  <si>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</si>
  <si>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</si>
  <si>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</si>
  <si>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</si>
  <si>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</si>
  <si>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</si>
  <si>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</si>
  <si>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</si>
  <si>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</si>
  <si>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</si>
  <si>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</si>
  <si>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</si>
  <si>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</si>
  <si>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</si>
  <si>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</si>
  <si>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</si>
  <si>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</si>
  <si>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</si>
  <si>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55.01)</t>
  </si>
  <si>
    <t>55 SF</t>
  </si>
  <si>
    <t xml:space="preserve">B. Transferuri curente </t>
  </si>
  <si>
    <t>55.01</t>
  </si>
  <si>
    <t>Alte transferuri curente interne</t>
  </si>
  <si>
    <t>55.01.18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</si>
  <si>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</si>
  <si>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</si>
  <si>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</si>
  <si>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</si>
  <si>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</si>
  <si>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</si>
  <si>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</si>
  <si>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</si>
  <si>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</si>
  <si>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</si>
  <si>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</si>
  <si>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</si>
  <si>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</si>
  <si>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</si>
  <si>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</si>
  <si>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</si>
  <si>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</si>
  <si>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</si>
  <si>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</si>
  <si>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</si>
  <si>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</si>
  <si>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</si>
  <si>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</si>
  <si>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</si>
  <si>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</si>
  <si>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</si>
  <si>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</si>
  <si>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</si>
  <si>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</si>
  <si>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</si>
  <si>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</si>
  <si>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</si>
  <si>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</si>
  <si>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</si>
  <si>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</si>
  <si>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</si>
  <si>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</si>
  <si>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</si>
  <si>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</si>
  <si>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</si>
  <si>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</si>
  <si>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</si>
  <si>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</si>
  <si>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</si>
  <si>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</si>
  <si>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</si>
  <si>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</si>
  <si>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</si>
  <si>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</si>
  <si>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</si>
  <si>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</si>
  <si>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</si>
  <si>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</si>
  <si>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</si>
  <si>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</si>
  <si>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</si>
  <si>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</si>
  <si>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</si>
  <si>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</si>
  <si>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</si>
  <si>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</si>
  <si>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</si>
  <si>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</si>
  <si>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</si>
  <si>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</si>
  <si>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</si>
  <si>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</si>
  <si>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</si>
  <si>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</si>
  <si>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</si>
  <si>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</si>
  <si>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</si>
  <si>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</si>
  <si>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</si>
  <si>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</si>
  <si>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</si>
  <si>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</si>
  <si>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</si>
  <si>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</si>
  <si>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</si>
  <si>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</si>
  <si>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</si>
  <si>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</si>
  <si>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</si>
  <si>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 xml:space="preserve">55 </t>
  </si>
  <si>
    <t>A. Transferuri interne               (cod 55.01.03+55.01.08 la 55.01.10+55.01.12+55.01.13+55.01.15+55.01.18+55.01.21 la 55.01.25+55.01.27+55.01.28+55.01.42)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</si>
  <si>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</si>
  <si>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</si>
  <si>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</si>
  <si>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</si>
  <si>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</si>
  <si>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</si>
  <si>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</si>
  <si>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</si>
  <si>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</si>
  <si>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</si>
  <si>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</si>
  <si>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</si>
  <si>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</si>
  <si>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</si>
  <si>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</si>
  <si>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</si>
  <si>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</si>
  <si>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</si>
  <si>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</si>
  <si>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</si>
  <si>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</si>
  <si>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</si>
  <si>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</si>
  <si>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</si>
  <si>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</si>
  <si>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</si>
  <si>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</si>
  <si>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</si>
  <si>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58.01</t>
  </si>
  <si>
    <t>58.01.01</t>
  </si>
  <si>
    <t>58.01.02</t>
  </si>
  <si>
    <t>58.01.03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</si>
  <si>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</si>
  <si>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</si>
  <si>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</si>
  <si>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</si>
  <si>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</si>
  <si>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</si>
  <si>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</si>
  <si>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</si>
  <si>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</si>
  <si>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</si>
  <si>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</si>
  <si>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</si>
  <si>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</si>
  <si>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</si>
  <si>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</si>
  <si>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</si>
  <si>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</si>
  <si>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</si>
  <si>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</si>
  <si>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</si>
  <si>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</si>
  <si>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</si>
  <si>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</si>
  <si>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</si>
  <si>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</si>
  <si>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</si>
  <si>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</si>
  <si>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</si>
  <si>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</si>
  <si>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</si>
  <si>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</si>
  <si>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</si>
  <si>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</si>
  <si>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</si>
  <si>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</si>
  <si>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</si>
  <si>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</si>
  <si>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</si>
  <si>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</si>
  <si>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</si>
  <si>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</si>
  <si>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</si>
  <si>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</si>
  <si>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</si>
  <si>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</si>
  <si>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</si>
  <si>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</si>
  <si>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</si>
  <si>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</si>
  <si>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</si>
  <si>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</si>
  <si>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</si>
  <si>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</si>
  <si>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</si>
  <si>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Programe din Fondul Social European de Dezvoltare Regională</t>
  </si>
  <si>
    <t>58.02</t>
  </si>
  <si>
    <t>Finanțarea națională</t>
  </si>
  <si>
    <t>58.02.01</t>
  </si>
  <si>
    <t>Finanțare externă nerambursabilă</t>
  </si>
  <si>
    <t>58.02.02</t>
  </si>
  <si>
    <t xml:space="preserve">Cheltuieli neeligibile </t>
  </si>
  <si>
    <t>58.02.03</t>
  </si>
  <si>
    <t>58.31.01</t>
  </si>
  <si>
    <t>58.31.02</t>
  </si>
  <si>
    <t>58.31.03</t>
  </si>
  <si>
    <t>Titlul XII  „Proiecte cu finanțare din sumele reprezentând asistența financiară nerambursabilă aferentă PNRR”     (cod 60.01 la 60.03)</t>
  </si>
  <si>
    <t>60</t>
  </si>
  <si>
    <t>Fonduri europene nerambursabile</t>
  </si>
  <si>
    <t>60.01</t>
  </si>
  <si>
    <t>Finanțare publică națională</t>
  </si>
  <si>
    <t>60.02</t>
  </si>
  <si>
    <t>Sume aferente TVA</t>
  </si>
  <si>
    <t>60.03</t>
  </si>
  <si>
    <t>Titlul XIII  „Proiecte cu finanțare din sumele aferente componentei de împrumut a PNRR”     (cod 61.01 la 61.03)</t>
  </si>
  <si>
    <t>61</t>
  </si>
  <si>
    <t>Fonduri din împrumut rambursabil</t>
  </si>
  <si>
    <t>61.01</t>
  </si>
  <si>
    <t>61.02</t>
  </si>
  <si>
    <t>61.03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</si>
  <si>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</si>
  <si>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</si>
  <si>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</si>
  <si>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</si>
  <si>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</si>
  <si>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</si>
  <si>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</si>
  <si>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</si>
  <si>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</si>
  <si>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</si>
  <si>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</si>
  <si>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</si>
  <si>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</si>
  <si>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</si>
  <si>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</si>
  <si>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</si>
  <si>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</si>
  <si>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</si>
  <si>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</si>
  <si>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</si>
  <si>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</si>
  <si>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</si>
  <si>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</si>
  <si>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>85.01.02.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</si>
  <si>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</si>
  <si>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</si>
  <si>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</si>
  <si>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</si>
  <si>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</si>
  <si>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</si>
  <si>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PRIMĂRIA MUNICIPIULUI SATU MARE</t>
  </si>
  <si>
    <t>SERVICIUL BUGET</t>
  </si>
  <si>
    <t>Anexa nr.11</t>
  </si>
  <si>
    <t xml:space="preserve">SECŢIUNEA DE FUNCŢIONARE </t>
  </si>
  <si>
    <t xml:space="preserve">CHELTUIELI CURENTE  </t>
  </si>
  <si>
    <t>TITLUL II  BUNURI SI SERVICII</t>
  </si>
  <si>
    <t xml:space="preserve">TITLUL X ALTE CHELTUIELI  </t>
  </si>
  <si>
    <t xml:space="preserve">Rambursari de credite interne  </t>
  </si>
  <si>
    <t xml:space="preserve">TITLUL XVI RAMBURSĂRI DE CREDITE  </t>
  </si>
  <si>
    <t>TITLUL XVII PLĂTI EFECTUATE IN ANII PRECEDENȚI SI RECUPERATE IN ANUL CURENT</t>
  </si>
  <si>
    <t>85.01.01</t>
  </si>
  <si>
    <t>Plati efectuate in anii precedenti 
si recuperate in anul curent</t>
  </si>
  <si>
    <t>SECŢIUNEA DE DEZVOLTARE</t>
  </si>
  <si>
    <t xml:space="preserve"> PROIECTE CU FINANŢARE DIN FONDURI EXTERNE NERAMBURSABILE (FEN) POSTADERARE     </t>
  </si>
  <si>
    <t>TITLUL  X   PROIECTE CU FINANTARE DIN FONDURI EXTERNE NERAMBURSABILE AFERENTE CADRULUI FINANCIAR 2014- 2020</t>
  </si>
  <si>
    <t>58.31</t>
  </si>
  <si>
    <t xml:space="preserve">Mecanismele financiare Spațiul Economic European și Norvegian 2014-2021      </t>
  </si>
  <si>
    <t xml:space="preserve">CHELTUIELI DE CAPITAL </t>
  </si>
  <si>
    <t>Mobilier, aparatură birotică şi alte
 active corporale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</si>
</sst>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7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trike/>
      <sz val="11"/>
      <name val="Arial"/>
      <family val="2"/>
    </font>
    <font>
      <strike/>
      <sz val="11"/>
      <name val="Arial"/>
      <family val="2"/>
    </font>
    <font>
      <strike/>
      <sz val="8"/>
      <name val="Arial"/>
      <family val="2"/>
    </font>
    <font>
      <strike/>
      <sz val="10"/>
      <name val="Arial"/>
      <family val="2"/>
    </font>
    <font>
      <b/>
      <strike/>
      <sz val="12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sz val="10"/>
      <name val="Arial"/>
      <family val="2"/>
      <charset val="238"/>
    </font>
    <font>
      <b/>
      <i/>
      <sz val="11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b/>
      <sz val="10"/>
      <name val="Arial-T&amp;M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Calibri"/>
      <family val="2"/>
    </font>
    <font>
      <b/>
      <strike/>
      <sz val="10"/>
      <name val="Arial"/>
      <family val="2"/>
    </font>
    <font>
      <b/>
      <sz val="1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7C8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5" fillId="0" borderId="0"/>
  </cellStyleXfs>
  <cellXfs count="350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4" fillId="0" borderId="0" xfId="2" applyFont="1" applyAlignment="1">
      <alignment horizontal="center"/>
    </xf>
    <xf numFmtId="0" fontId="1" fillId="3" borderId="0" xfId="2" applyFill="1"/>
    <xf numFmtId="0" fontId="5" fillId="0" borderId="0" xfId="2" applyFont="1"/>
    <xf numFmtId="3" fontId="6" fillId="0" borderId="0" xfId="2" applyNumberFormat="1" applyFont="1" applyAlignment="1">
      <alignment horizontal="center"/>
    </xf>
    <xf numFmtId="3" fontId="5" fillId="0" borderId="0" xfId="2" applyNumberFormat="1" applyFont="1"/>
    <xf numFmtId="3" fontId="5" fillId="0" borderId="0" xfId="2" applyNumberFormat="1" applyFont="1" applyAlignment="1">
      <alignment horizontal="center"/>
    </xf>
    <xf numFmtId="1" fontId="8" fillId="4" borderId="6" xfId="4" applyNumberFormat="1" applyFont="1" applyFill="1" applyBorder="1" applyAlignment="1">
      <alignment horizontal="center" vertical="center" wrapText="1"/>
    </xf>
    <xf numFmtId="1" fontId="8" fillId="0" borderId="8" xfId="4" applyNumberFormat="1" applyFont="1" applyBorder="1" applyAlignment="1">
      <alignment horizontal="center" vertical="center" wrapText="1"/>
    </xf>
    <xf numFmtId="1" fontId="8" fillId="5" borderId="9" xfId="4" applyNumberFormat="1" applyFont="1" applyFill="1" applyBorder="1" applyAlignment="1">
      <alignment horizontal="center" vertical="center" wrapText="1"/>
    </xf>
    <xf numFmtId="1" fontId="8" fillId="6" borderId="8" xfId="4" applyNumberFormat="1" applyFont="1" applyFill="1" applyBorder="1" applyAlignment="1">
      <alignment horizontal="center" vertical="center" wrapText="1"/>
    </xf>
    <xf numFmtId="49" fontId="8" fillId="5" borderId="8" xfId="5" applyNumberFormat="1" applyFont="1" applyFill="1" applyBorder="1" applyAlignment="1">
      <alignment horizontal="right"/>
    </xf>
    <xf numFmtId="49" fontId="9" fillId="7" borderId="8" xfId="5" applyNumberFormat="1" applyFont="1" applyFill="1" applyBorder="1" applyAlignment="1">
      <alignment horizontal="right"/>
    </xf>
    <xf numFmtId="0" fontId="12" fillId="0" borderId="0" xfId="2" applyFont="1"/>
    <xf numFmtId="49" fontId="4" fillId="7" borderId="8" xfId="5" applyNumberFormat="1" applyFont="1" applyFill="1" applyBorder="1" applyAlignment="1">
      <alignment vertical="top"/>
    </xf>
    <xf numFmtId="49" fontId="8" fillId="7" borderId="8" xfId="5" applyNumberFormat="1" applyFont="1" applyFill="1" applyBorder="1" applyAlignment="1">
      <alignment horizontal="right"/>
    </xf>
    <xf numFmtId="0" fontId="13" fillId="7" borderId="8" xfId="5" applyFont="1" applyFill="1" applyBorder="1"/>
    <xf numFmtId="49" fontId="14" fillId="7" borderId="8" xfId="5" applyNumberFormat="1" applyFont="1" applyFill="1" applyBorder="1" applyAlignment="1">
      <alignment horizontal="right"/>
    </xf>
    <xf numFmtId="0" fontId="17" fillId="7" borderId="8" xfId="5" applyFont="1" applyFill="1" applyBorder="1"/>
    <xf numFmtId="49" fontId="18" fillId="7" borderId="8" xfId="5" applyNumberFormat="1" applyFont="1" applyFill="1" applyBorder="1" applyAlignment="1">
      <alignment horizontal="right"/>
    </xf>
    <xf numFmtId="0" fontId="19" fillId="0" borderId="0" xfId="2" applyFont="1"/>
    <xf numFmtId="49" fontId="13" fillId="7" borderId="8" xfId="5" applyNumberFormat="1" applyFont="1" applyFill="1" applyBorder="1" applyAlignment="1">
      <alignment vertical="top"/>
    </xf>
    <xf numFmtId="49" fontId="13" fillId="7" borderId="8" xfId="5" quotePrefix="1" applyNumberFormat="1" applyFont="1" applyFill="1" applyBorder="1" applyAlignment="1">
      <alignment vertical="top"/>
    </xf>
    <xf numFmtId="49" fontId="13" fillId="7" borderId="8" xfId="5" applyNumberFormat="1" applyFont="1" applyFill="1" applyBorder="1" applyAlignment="1">
      <alignment vertical="top" wrapText="1"/>
    </xf>
    <xf numFmtId="1" fontId="18" fillId="7" borderId="8" xfId="2" quotePrefix="1" applyNumberFormat="1" applyFont="1" applyFill="1" applyBorder="1" applyAlignment="1">
      <alignment horizontal="right"/>
    </xf>
    <xf numFmtId="0" fontId="1" fillId="8" borderId="8" xfId="5" applyFill="1" applyBorder="1"/>
    <xf numFmtId="49" fontId="8" fillId="8" borderId="8" xfId="5" applyNumberFormat="1" applyFont="1" applyFill="1" applyBorder="1" applyAlignment="1">
      <alignment horizontal="right"/>
    </xf>
    <xf numFmtId="49" fontId="1" fillId="0" borderId="8" xfId="5" applyNumberFormat="1" applyBorder="1" applyAlignment="1">
      <alignment horizontal="left" vertical="top"/>
    </xf>
    <xf numFmtId="49" fontId="14" fillId="0" borderId="8" xfId="5" applyNumberFormat="1" applyFont="1" applyBorder="1" applyAlignment="1">
      <alignment horizontal="right"/>
    </xf>
    <xf numFmtId="0" fontId="1" fillId="0" borderId="8" xfId="5" applyBorder="1" applyAlignment="1">
      <alignment wrapText="1"/>
    </xf>
    <xf numFmtId="49" fontId="21" fillId="8" borderId="8" xfId="5" applyNumberFormat="1" applyFont="1" applyFill="1" applyBorder="1" applyAlignment="1">
      <alignment horizontal="left" vertical="top"/>
    </xf>
    <xf numFmtId="0" fontId="21" fillId="8" borderId="8" xfId="5" applyFont="1" applyFill="1" applyBorder="1"/>
    <xf numFmtId="49" fontId="21" fillId="0" borderId="8" xfId="5" applyNumberFormat="1" applyFont="1" applyBorder="1" applyAlignment="1">
      <alignment horizontal="left" vertical="top"/>
    </xf>
    <xf numFmtId="49" fontId="1" fillId="9" borderId="8" xfId="5" applyNumberFormat="1" applyFill="1" applyBorder="1" applyAlignment="1">
      <alignment horizontal="left" vertical="top"/>
    </xf>
    <xf numFmtId="49" fontId="14" fillId="9" borderId="8" xfId="5" applyNumberFormat="1" applyFont="1" applyFill="1" applyBorder="1" applyAlignment="1">
      <alignment horizontal="right"/>
    </xf>
    <xf numFmtId="0" fontId="14" fillId="0" borderId="8" xfId="6" applyFont="1" applyBorder="1" applyAlignment="1">
      <alignment horizontal="right"/>
    </xf>
    <xf numFmtId="49" fontId="11" fillId="10" borderId="8" xfId="5" applyNumberFormat="1" applyFont="1" applyFill="1" applyBorder="1" applyAlignment="1">
      <alignment horizontal="left" vertical="top"/>
    </xf>
    <xf numFmtId="49" fontId="9" fillId="10" borderId="8" xfId="5" applyNumberFormat="1" applyFont="1" applyFill="1" applyBorder="1" applyAlignment="1">
      <alignment horizontal="right"/>
    </xf>
    <xf numFmtId="0" fontId="1" fillId="0" borderId="8" xfId="5" applyBorder="1"/>
    <xf numFmtId="0" fontId="21" fillId="0" borderId="8" xfId="5" applyFont="1" applyBorder="1"/>
    <xf numFmtId="49" fontId="21" fillId="8" borderId="8" xfId="5" applyNumberFormat="1" applyFont="1" applyFill="1" applyBorder="1"/>
    <xf numFmtId="0" fontId="14" fillId="0" borderId="8" xfId="5" applyFont="1" applyBorder="1" applyAlignment="1">
      <alignment horizontal="right"/>
    </xf>
    <xf numFmtId="0" fontId="1" fillId="9" borderId="0" xfId="2" applyFill="1"/>
    <xf numFmtId="49" fontId="12" fillId="10" borderId="8" xfId="5" applyNumberFormat="1" applyFont="1" applyFill="1" applyBorder="1" applyAlignment="1">
      <alignment horizontal="left" vertical="top"/>
    </xf>
    <xf numFmtId="0" fontId="12" fillId="9" borderId="0" xfId="2" applyFont="1" applyFill="1"/>
    <xf numFmtId="49" fontId="4" fillId="0" borderId="8" xfId="0" applyNumberFormat="1" applyFont="1" applyBorder="1" applyAlignment="1">
      <alignment horizontal="left" vertical="top"/>
    </xf>
    <xf numFmtId="49" fontId="8" fillId="0" borderId="8" xfId="0" applyNumberFormat="1" applyFont="1" applyBorder="1" applyAlignment="1">
      <alignment horizontal="right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/>
    </xf>
    <xf numFmtId="0" fontId="21" fillId="10" borderId="8" xfId="5" applyFont="1" applyFill="1" applyBorder="1"/>
    <xf numFmtId="49" fontId="9" fillId="10" borderId="8" xfId="5" applyNumberFormat="1" applyFont="1" applyFill="1" applyBorder="1" applyAlignment="1">
      <alignment horizontal="right" vertical="center"/>
    </xf>
    <xf numFmtId="49" fontId="8" fillId="0" borderId="8" xfId="5" applyNumberFormat="1" applyFont="1" applyBorder="1" applyAlignment="1">
      <alignment horizontal="right"/>
    </xf>
    <xf numFmtId="0" fontId="23" fillId="0" borderId="8" xfId="5" applyFont="1" applyBorder="1" applyAlignment="1">
      <alignment wrapText="1"/>
    </xf>
    <xf numFmtId="49" fontId="24" fillId="0" borderId="8" xfId="5" applyNumberFormat="1" applyFont="1" applyBorder="1" applyAlignment="1">
      <alignment horizontal="right"/>
    </xf>
    <xf numFmtId="0" fontId="23" fillId="9" borderId="0" xfId="2" applyFont="1" applyFill="1"/>
    <xf numFmtId="0" fontId="1" fillId="0" borderId="8" xfId="2" applyBorder="1"/>
    <xf numFmtId="49" fontId="25" fillId="0" borderId="12" xfId="5" applyNumberFormat="1" applyFont="1" applyBorder="1" applyAlignment="1">
      <alignment horizontal="left" vertical="top"/>
    </xf>
    <xf numFmtId="0" fontId="1" fillId="10" borderId="8" xfId="5" applyFill="1" applyBorder="1"/>
    <xf numFmtId="49" fontId="8" fillId="10" borderId="8" xfId="5" applyNumberFormat="1" applyFont="1" applyFill="1" applyBorder="1" applyAlignment="1">
      <alignment horizontal="right"/>
    </xf>
    <xf numFmtId="0" fontId="1" fillId="0" borderId="8" xfId="5" applyBorder="1" applyAlignment="1">
      <alignment horizontal="left" vertical="center"/>
    </xf>
    <xf numFmtId="0" fontId="14" fillId="0" borderId="8" xfId="2" applyFont="1" applyBorder="1" applyAlignment="1">
      <alignment horizontal="right"/>
    </xf>
    <xf numFmtId="49" fontId="27" fillId="8" borderId="8" xfId="5" applyNumberFormat="1" applyFont="1" applyFill="1" applyBorder="1" applyAlignment="1">
      <alignment horizontal="left" vertical="top"/>
    </xf>
    <xf numFmtId="49" fontId="27" fillId="0" borderId="8" xfId="5" applyNumberFormat="1" applyFont="1" applyBorder="1" applyAlignment="1">
      <alignment horizontal="left" vertical="top"/>
    </xf>
    <xf numFmtId="49" fontId="9" fillId="3" borderId="8" xfId="5" applyNumberFormat="1" applyFont="1" applyFill="1" applyBorder="1" applyAlignment="1">
      <alignment horizontal="right"/>
    </xf>
    <xf numFmtId="0" fontId="8" fillId="11" borderId="8" xfId="2" applyFont="1" applyFill="1" applyBorder="1" applyAlignment="1">
      <alignment horizontal="center" vertical="center"/>
    </xf>
    <xf numFmtId="0" fontId="23" fillId="0" borderId="0" xfId="2" applyFont="1"/>
    <xf numFmtId="49" fontId="8" fillId="6" borderId="8" xfId="5" applyNumberFormat="1" applyFont="1" applyFill="1" applyBorder="1" applyAlignment="1">
      <alignment horizontal="right"/>
    </xf>
    <xf numFmtId="49" fontId="21" fillId="6" borderId="8" xfId="5" applyNumberFormat="1" applyFont="1" applyFill="1" applyBorder="1" applyAlignment="1">
      <alignment horizontal="left" vertical="top"/>
    </xf>
    <xf numFmtId="0" fontId="1" fillId="6" borderId="8" xfId="5" applyFill="1" applyBorder="1"/>
    <xf numFmtId="49" fontId="1" fillId="6" borderId="8" xfId="5" applyNumberFormat="1" applyFill="1" applyBorder="1" applyAlignment="1">
      <alignment horizontal="left" vertical="top"/>
    </xf>
    <xf numFmtId="49" fontId="14" fillId="6" borderId="8" xfId="5" applyNumberFormat="1" applyFont="1" applyFill="1" applyBorder="1" applyAlignment="1">
      <alignment horizontal="right"/>
    </xf>
    <xf numFmtId="0" fontId="28" fillId="9" borderId="0" xfId="2" applyFont="1" applyFill="1"/>
    <xf numFmtId="0" fontId="30" fillId="6" borderId="8" xfId="0" applyFont="1" applyFill="1" applyBorder="1" applyAlignment="1">
      <alignment wrapText="1"/>
    </xf>
    <xf numFmtId="49" fontId="24" fillId="6" borderId="8" xfId="5" applyNumberFormat="1" applyFont="1" applyFill="1" applyBorder="1" applyAlignment="1">
      <alignment horizontal="right"/>
    </xf>
    <xf numFmtId="0" fontId="29" fillId="9" borderId="0" xfId="2" applyFont="1" applyFill="1"/>
    <xf numFmtId="0" fontId="1" fillId="6" borderId="8" xfId="5" applyFill="1" applyBorder="1" applyAlignment="1">
      <alignment wrapText="1"/>
    </xf>
    <xf numFmtId="0" fontId="23" fillId="6" borderId="8" xfId="5" applyFont="1" applyFill="1" applyBorder="1" applyAlignment="1">
      <alignment wrapText="1"/>
    </xf>
    <xf numFmtId="0" fontId="8" fillId="6" borderId="8" xfId="0" quotePrefix="1" applyFont="1" applyFill="1" applyBorder="1"/>
    <xf numFmtId="0" fontId="13" fillId="0" borderId="8" xfId="0" applyFont="1" applyBorder="1" applyAlignment="1">
      <alignment horizontal="left" wrapText="1" indent="2"/>
    </xf>
    <xf numFmtId="0" fontId="14" fillId="0" borderId="8" xfId="0" quotePrefix="1" applyFont="1" applyBorder="1" applyAlignment="1">
      <alignment horizontal="right"/>
    </xf>
    <xf numFmtId="0" fontId="8" fillId="8" borderId="8" xfId="0" applyFont="1" applyFill="1" applyBorder="1" applyAlignment="1">
      <alignment horizontal="right"/>
    </xf>
    <xf numFmtId="0" fontId="13" fillId="0" borderId="8" xfId="0" applyFont="1" applyBorder="1" applyAlignment="1">
      <alignment horizontal="left" wrapText="1"/>
    </xf>
    <xf numFmtId="0" fontId="14" fillId="0" borderId="8" xfId="0" applyFont="1" applyBorder="1" applyAlignment="1">
      <alignment horizontal="right"/>
    </xf>
    <xf numFmtId="0" fontId="25" fillId="3" borderId="8" xfId="7" applyFill="1" applyBorder="1" applyAlignment="1">
      <alignment horizontal="left" wrapText="1" indent="2"/>
    </xf>
    <xf numFmtId="0" fontId="25" fillId="3" borderId="8" xfId="7" applyFill="1" applyBorder="1" applyAlignment="1">
      <alignment horizontal="right"/>
    </xf>
    <xf numFmtId="0" fontId="25" fillId="9" borderId="8" xfId="7" quotePrefix="1" applyFill="1" applyBorder="1" applyAlignment="1">
      <alignment horizontal="left" wrapText="1" indent="2"/>
    </xf>
    <xf numFmtId="49" fontId="32" fillId="9" borderId="8" xfId="0" quotePrefix="1" applyNumberFormat="1" applyFont="1" applyFill="1" applyBorder="1" applyAlignment="1">
      <alignment horizontal="center" vertical="center" wrapText="1"/>
    </xf>
    <xf numFmtId="0" fontId="33" fillId="3" borderId="8" xfId="0" applyFont="1" applyFill="1" applyBorder="1" applyAlignment="1">
      <alignment vertical="center" wrapText="1"/>
    </xf>
    <xf numFmtId="49" fontId="32" fillId="3" borderId="8" xfId="0" applyNumberFormat="1" applyFont="1" applyFill="1" applyBorder="1" applyAlignment="1">
      <alignment horizontal="center" vertical="center"/>
    </xf>
    <xf numFmtId="3" fontId="21" fillId="0" borderId="8" xfId="2" applyNumberFormat="1" applyFont="1" applyBorder="1" applyAlignment="1">
      <alignment horizontal="right"/>
    </xf>
    <xf numFmtId="0" fontId="33" fillId="3" borderId="8" xfId="0" applyFont="1" applyFill="1" applyBorder="1" applyAlignment="1">
      <alignment vertical="center"/>
    </xf>
    <xf numFmtId="0" fontId="15" fillId="9" borderId="0" xfId="2" applyFont="1" applyFill="1"/>
    <xf numFmtId="49" fontId="15" fillId="6" borderId="8" xfId="5" applyNumberFormat="1" applyFont="1" applyFill="1" applyBorder="1" applyAlignment="1">
      <alignment horizontal="left" vertical="top"/>
    </xf>
    <xf numFmtId="0" fontId="3" fillId="6" borderId="8" xfId="5" applyFont="1" applyFill="1" applyBorder="1" applyAlignment="1">
      <alignment horizontal="right"/>
    </xf>
    <xf numFmtId="49" fontId="15" fillId="8" borderId="8" xfId="5" applyNumberFormat="1" applyFont="1" applyFill="1" applyBorder="1" applyAlignment="1">
      <alignment horizontal="left" vertical="top"/>
    </xf>
    <xf numFmtId="0" fontId="3" fillId="8" borderId="8" xfId="5" applyFont="1" applyFill="1" applyBorder="1" applyAlignment="1">
      <alignment horizontal="right"/>
    </xf>
    <xf numFmtId="0" fontId="1" fillId="0" borderId="8" xfId="5" applyBorder="1" applyAlignment="1">
      <alignment horizontal="right"/>
    </xf>
    <xf numFmtId="0" fontId="8" fillId="8" borderId="8" xfId="5" applyFont="1" applyFill="1" applyBorder="1" applyAlignment="1">
      <alignment horizontal="right"/>
    </xf>
    <xf numFmtId="49" fontId="21" fillId="10" borderId="8" xfId="5" quotePrefix="1" applyNumberFormat="1" applyFont="1" applyFill="1" applyBorder="1" applyAlignment="1">
      <alignment horizontal="left" vertical="top"/>
    </xf>
    <xf numFmtId="0" fontId="8" fillId="10" borderId="8" xfId="5" applyFont="1" applyFill="1" applyBorder="1" applyAlignment="1">
      <alignment horizontal="right"/>
    </xf>
    <xf numFmtId="49" fontId="21" fillId="8" borderId="8" xfId="5" applyNumberFormat="1" applyFont="1" applyFill="1" applyBorder="1" applyAlignment="1">
      <alignment vertical="top"/>
    </xf>
    <xf numFmtId="49" fontId="21" fillId="0" borderId="8" xfId="5" applyNumberFormat="1" applyFont="1" applyBorder="1" applyAlignment="1">
      <alignment vertical="top"/>
    </xf>
    <xf numFmtId="49" fontId="21" fillId="10" borderId="8" xfId="5" applyNumberFormat="1" applyFont="1" applyFill="1" applyBorder="1" applyAlignment="1">
      <alignment vertical="top"/>
    </xf>
    <xf numFmtId="0" fontId="8" fillId="10" borderId="8" xfId="2" applyFont="1" applyFill="1" applyBorder="1" applyAlignment="1">
      <alignment horizontal="right"/>
    </xf>
    <xf numFmtId="1" fontId="1" fillId="0" borderId="8" xfId="2" applyNumberFormat="1" applyBorder="1"/>
    <xf numFmtId="0" fontId="1" fillId="0" borderId="8" xfId="2" applyBorder="1" applyAlignment="1">
      <alignment horizontal="right"/>
    </xf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21" fillId="0" borderId="0" xfId="2" applyFont="1"/>
    <xf numFmtId="1" fontId="21" fillId="0" borderId="0" xfId="2" applyNumberFormat="1" applyFont="1" applyAlignment="1">
      <alignment horizontal="center"/>
    </xf>
    <xf numFmtId="0" fontId="21" fillId="0" borderId="0" xfId="2" applyFont="1" applyAlignment="1">
      <alignment horizontal="center"/>
    </xf>
    <xf numFmtId="0" fontId="21" fillId="0" borderId="0" xfId="0" applyFont="1"/>
    <xf numFmtId="1" fontId="1" fillId="0" borderId="0" xfId="2" applyNumberFormat="1"/>
    <xf numFmtId="0" fontId="21" fillId="0" borderId="0" xfId="3" applyFont="1" applyAlignment="1">
      <alignment horizontal="center"/>
    </xf>
    <xf numFmtId="3" fontId="21" fillId="5" borderId="9" xfId="4" applyNumberFormat="1" applyFont="1" applyFill="1" applyBorder="1" applyAlignment="1">
      <alignment vertical="center" wrapText="1"/>
    </xf>
    <xf numFmtId="3" fontId="21" fillId="6" borderId="8" xfId="4" applyNumberFormat="1" applyFont="1" applyFill="1" applyBorder="1" applyAlignment="1">
      <alignment vertical="center" wrapText="1"/>
    </xf>
    <xf numFmtId="3" fontId="21" fillId="5" borderId="8" xfId="4" applyNumberFormat="1" applyFont="1" applyFill="1" applyBorder="1" applyAlignment="1">
      <alignment vertical="center" wrapText="1"/>
    </xf>
    <xf numFmtId="49" fontId="10" fillId="7" borderId="8" xfId="5" applyNumberFormat="1" applyFont="1" applyFill="1" applyBorder="1" applyAlignment="1">
      <alignment horizontal="right"/>
    </xf>
    <xf numFmtId="3" fontId="10" fillId="7" borderId="8" xfId="2" applyNumberFormat="1" applyFont="1" applyFill="1" applyBorder="1"/>
    <xf numFmtId="49" fontId="21" fillId="7" borderId="8" xfId="5" applyNumberFormat="1" applyFont="1" applyFill="1" applyBorder="1" applyAlignment="1">
      <alignment horizontal="right"/>
    </xf>
    <xf numFmtId="3" fontId="21" fillId="7" borderId="8" xfId="2" applyNumberFormat="1" applyFont="1" applyFill="1" applyBorder="1"/>
    <xf numFmtId="49" fontId="1" fillId="7" borderId="8" xfId="5" applyNumberFormat="1" applyFill="1" applyBorder="1" applyAlignment="1">
      <alignment horizontal="right"/>
    </xf>
    <xf numFmtId="3" fontId="21" fillId="7" borderId="8" xfId="4" applyNumberFormat="1" applyFont="1" applyFill="1" applyBorder="1" applyAlignment="1">
      <alignment horizontal="right" vertical="center" wrapText="1"/>
    </xf>
    <xf numFmtId="3" fontId="1" fillId="7" borderId="8" xfId="2" applyNumberFormat="1" applyFill="1" applyBorder="1" applyAlignment="1" applyProtection="1">
      <alignment horizontal="right"/>
      <protection locked="0"/>
    </xf>
    <xf numFmtId="49" fontId="19" fillId="7" borderId="8" xfId="5" applyNumberFormat="1" applyFont="1" applyFill="1" applyBorder="1" applyAlignment="1">
      <alignment horizontal="right"/>
    </xf>
    <xf numFmtId="3" fontId="19" fillId="7" borderId="8" xfId="2" applyNumberFormat="1" applyFont="1" applyFill="1" applyBorder="1" applyAlignment="1" applyProtection="1">
      <alignment horizontal="right"/>
      <protection locked="0"/>
    </xf>
    <xf numFmtId="3" fontId="1" fillId="7" borderId="8" xfId="2" applyNumberFormat="1" applyFill="1" applyBorder="1" applyAlignment="1" applyProtection="1">
      <alignment horizontal="right" vertical="center"/>
      <protection locked="0"/>
    </xf>
    <xf numFmtId="3" fontId="1" fillId="7" borderId="8" xfId="2" applyNumberFormat="1" applyFill="1" applyBorder="1" applyAlignment="1">
      <alignment horizontal="right"/>
    </xf>
    <xf numFmtId="3" fontId="21" fillId="7" borderId="8" xfId="2" applyNumberFormat="1" applyFont="1" applyFill="1" applyBorder="1" applyAlignment="1">
      <alignment horizontal="right"/>
    </xf>
    <xf numFmtId="1" fontId="19" fillId="7" borderId="8" xfId="2" quotePrefix="1" applyNumberFormat="1" applyFont="1" applyFill="1" applyBorder="1" applyAlignment="1">
      <alignment horizontal="right"/>
    </xf>
    <xf numFmtId="3" fontId="35" fillId="7" borderId="8" xfId="2" applyNumberFormat="1" applyFont="1" applyFill="1" applyBorder="1" applyAlignment="1">
      <alignment horizontal="right" vertical="center"/>
    </xf>
    <xf numFmtId="49" fontId="21" fillId="8" borderId="8" xfId="5" applyNumberFormat="1" applyFont="1" applyFill="1" applyBorder="1" applyAlignment="1">
      <alignment horizontal="right"/>
    </xf>
    <xf numFmtId="3" fontId="21" fillId="8" borderId="8" xfId="2" applyNumberFormat="1" applyFont="1" applyFill="1" applyBorder="1" applyAlignment="1">
      <alignment horizontal="right"/>
    </xf>
    <xf numFmtId="49" fontId="1" fillId="0" borderId="8" xfId="5" applyNumberFormat="1" applyBorder="1" applyAlignment="1">
      <alignment horizontal="right"/>
    </xf>
    <xf numFmtId="3" fontId="21" fillId="0" borderId="8" xfId="2" applyNumberFormat="1" applyFont="1" applyBorder="1" applyAlignment="1" applyProtection="1">
      <alignment horizontal="right"/>
      <protection locked="0"/>
    </xf>
    <xf numFmtId="49" fontId="1" fillId="9" borderId="8" xfId="5" applyNumberFormat="1" applyFill="1" applyBorder="1" applyAlignment="1">
      <alignment horizontal="right"/>
    </xf>
    <xf numFmtId="3" fontId="21" fillId="9" borderId="8" xfId="2" applyNumberFormat="1" applyFont="1" applyFill="1" applyBorder="1" applyAlignment="1">
      <alignment horizontal="right"/>
    </xf>
    <xf numFmtId="3" fontId="21" fillId="8" borderId="8" xfId="2" applyNumberFormat="1" applyFont="1" applyFill="1" applyBorder="1" applyAlignment="1" applyProtection="1">
      <alignment horizontal="right"/>
      <protection locked="0"/>
    </xf>
    <xf numFmtId="0" fontId="1" fillId="0" borderId="8" xfId="6" applyFont="1" applyBorder="1" applyAlignment="1">
      <alignment horizontal="right"/>
    </xf>
    <xf numFmtId="49" fontId="10" fillId="10" borderId="8" xfId="5" applyNumberFormat="1" applyFont="1" applyFill="1" applyBorder="1" applyAlignment="1">
      <alignment horizontal="right"/>
    </xf>
    <xf numFmtId="3" fontId="10" fillId="10" borderId="8" xfId="2" applyNumberFormat="1" applyFont="1" applyFill="1" applyBorder="1" applyAlignment="1">
      <alignment horizontal="right"/>
    </xf>
    <xf numFmtId="49" fontId="21" fillId="0" borderId="8" xfId="0" applyNumberFormat="1" applyFont="1" applyBorder="1" applyAlignment="1">
      <alignment horizontal="right"/>
    </xf>
    <xf numFmtId="49" fontId="10" fillId="10" borderId="8" xfId="5" applyNumberFormat="1" applyFont="1" applyFill="1" applyBorder="1" applyAlignment="1">
      <alignment horizontal="right" vertical="center"/>
    </xf>
    <xf numFmtId="3" fontId="21" fillId="10" borderId="8" xfId="2" applyNumberFormat="1" applyFont="1" applyFill="1" applyBorder="1" applyAlignment="1">
      <alignment horizontal="right"/>
    </xf>
    <xf numFmtId="49" fontId="21" fillId="0" borderId="8" xfId="5" applyNumberFormat="1" applyFont="1" applyBorder="1" applyAlignment="1">
      <alignment horizontal="right"/>
    </xf>
    <xf numFmtId="49" fontId="23" fillId="0" borderId="8" xfId="5" applyNumberFormat="1" applyFont="1" applyBorder="1" applyAlignment="1">
      <alignment horizontal="right"/>
    </xf>
    <xf numFmtId="3" fontId="10" fillId="0" borderId="8" xfId="2" applyNumberFormat="1" applyFont="1" applyBorder="1" applyAlignment="1" applyProtection="1">
      <alignment horizontal="right"/>
      <protection locked="0"/>
    </xf>
    <xf numFmtId="49" fontId="21" fillId="10" borderId="8" xfId="5" applyNumberFormat="1" applyFont="1" applyFill="1" applyBorder="1" applyAlignment="1">
      <alignment horizontal="right"/>
    </xf>
    <xf numFmtId="3" fontId="1" fillId="0" borderId="8" xfId="2" applyNumberFormat="1" applyBorder="1" applyAlignment="1" applyProtection="1">
      <alignment horizontal="right"/>
      <protection locked="0"/>
    </xf>
    <xf numFmtId="3" fontId="10" fillId="6" borderId="8" xfId="2" applyNumberFormat="1" applyFont="1" applyFill="1" applyBorder="1" applyAlignment="1">
      <alignment horizontal="right"/>
    </xf>
    <xf numFmtId="49" fontId="10" fillId="3" borderId="8" xfId="5" applyNumberFormat="1" applyFont="1" applyFill="1" applyBorder="1" applyAlignment="1">
      <alignment horizontal="right"/>
    </xf>
    <xf numFmtId="3" fontId="10" fillId="3" borderId="8" xfId="2" applyNumberFormat="1" applyFont="1" applyFill="1" applyBorder="1" applyAlignment="1">
      <alignment horizontal="right"/>
    </xf>
    <xf numFmtId="3" fontId="1" fillId="0" borderId="8" xfId="2" applyNumberFormat="1" applyBorder="1" applyAlignment="1">
      <alignment horizontal="right"/>
    </xf>
    <xf numFmtId="3" fontId="10" fillId="11" borderId="8" xfId="2" applyNumberFormat="1" applyFont="1" applyFill="1" applyBorder="1" applyAlignment="1">
      <alignment horizontal="right"/>
    </xf>
    <xf numFmtId="49" fontId="21" fillId="6" borderId="8" xfId="5" applyNumberFormat="1" applyFont="1" applyFill="1" applyBorder="1" applyAlignment="1">
      <alignment horizontal="right"/>
    </xf>
    <xf numFmtId="3" fontId="21" fillId="6" borderId="8" xfId="2" applyNumberFormat="1" applyFont="1" applyFill="1" applyBorder="1" applyAlignment="1">
      <alignment horizontal="right"/>
    </xf>
    <xf numFmtId="49" fontId="1" fillId="6" borderId="8" xfId="5" applyNumberFormat="1" applyFill="1" applyBorder="1" applyAlignment="1">
      <alignment horizontal="right"/>
    </xf>
    <xf numFmtId="3" fontId="28" fillId="6" borderId="8" xfId="2" applyNumberFormat="1" applyFont="1" applyFill="1" applyBorder="1" applyAlignment="1" applyProtection="1">
      <alignment horizontal="right"/>
      <protection locked="0"/>
    </xf>
    <xf numFmtId="3" fontId="1" fillId="6" borderId="8" xfId="2" applyNumberFormat="1" applyFill="1" applyBorder="1" applyAlignment="1" applyProtection="1">
      <alignment horizontal="right"/>
      <protection locked="0"/>
    </xf>
    <xf numFmtId="49" fontId="23" fillId="6" borderId="8" xfId="5" applyNumberFormat="1" applyFont="1" applyFill="1" applyBorder="1" applyAlignment="1">
      <alignment horizontal="right"/>
    </xf>
    <xf numFmtId="3" fontId="29" fillId="6" borderId="8" xfId="2" applyNumberFormat="1" applyFont="1" applyFill="1" applyBorder="1" applyAlignment="1" applyProtection="1">
      <alignment horizontal="right"/>
      <protection locked="0"/>
    </xf>
    <xf numFmtId="3" fontId="29" fillId="6" borderId="8" xfId="2" applyNumberFormat="1" applyFont="1" applyFill="1" applyBorder="1" applyAlignment="1">
      <alignment horizontal="right"/>
    </xf>
    <xf numFmtId="3" fontId="1" fillId="6" borderId="8" xfId="2" applyNumberFormat="1" applyFill="1" applyBorder="1" applyAlignment="1">
      <alignment horizontal="right"/>
    </xf>
    <xf numFmtId="3" fontId="21" fillId="0" borderId="8" xfId="0" quotePrefix="1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3" fontId="1" fillId="0" borderId="14" xfId="0" applyNumberFormat="1" applyFont="1" applyBorder="1" applyAlignment="1">
      <alignment horizontal="right"/>
    </xf>
    <xf numFmtId="4" fontId="1" fillId="9" borderId="8" xfId="0" applyNumberFormat="1" applyFont="1" applyFill="1" applyBorder="1" applyAlignment="1">
      <alignment horizontal="right"/>
    </xf>
    <xf numFmtId="4" fontId="1" fillId="12" borderId="8" xfId="0" applyNumberFormat="1" applyFont="1" applyFill="1" applyBorder="1" applyAlignment="1">
      <alignment horizontal="right"/>
    </xf>
    <xf numFmtId="0" fontId="1" fillId="0" borderId="8" xfId="0" applyFont="1" applyBorder="1" applyAlignment="1">
      <alignment horizontal="right"/>
    </xf>
    <xf numFmtId="3" fontId="21" fillId="0" borderId="8" xfId="5" applyNumberFormat="1" applyFont="1" applyBorder="1" applyAlignment="1">
      <alignment horizontal="right"/>
    </xf>
    <xf numFmtId="0" fontId="21" fillId="8" borderId="8" xfId="5" applyFont="1" applyFill="1" applyBorder="1" applyAlignment="1">
      <alignment horizontal="right"/>
    </xf>
    <xf numFmtId="0" fontId="21" fillId="10" borderId="8" xfId="5" applyFont="1" applyFill="1" applyBorder="1" applyAlignment="1">
      <alignment horizontal="right"/>
    </xf>
    <xf numFmtId="0" fontId="21" fillId="10" borderId="8" xfId="2" applyFont="1" applyFill="1" applyBorder="1" applyAlignment="1">
      <alignment horizontal="right"/>
    </xf>
    <xf numFmtId="3" fontId="1" fillId="10" borderId="8" xfId="2" applyNumberFormat="1" applyFill="1" applyBorder="1" applyAlignment="1">
      <alignment horizontal="right"/>
    </xf>
    <xf numFmtId="49" fontId="9" fillId="13" borderId="8" xfId="5" applyNumberFormat="1" applyFont="1" applyFill="1" applyBorder="1" applyAlignment="1">
      <alignment horizontal="right"/>
    </xf>
    <xf numFmtId="49" fontId="10" fillId="13" borderId="8" xfId="5" applyNumberFormat="1" applyFont="1" applyFill="1" applyBorder="1" applyAlignment="1">
      <alignment horizontal="right"/>
    </xf>
    <xf numFmtId="3" fontId="10" fillId="13" borderId="8" xfId="2" applyNumberFormat="1" applyFont="1" applyFill="1" applyBorder="1" applyAlignment="1">
      <alignment horizontal="right"/>
    </xf>
    <xf numFmtId="49" fontId="8" fillId="13" borderId="8" xfId="5" applyNumberFormat="1" applyFont="1" applyFill="1" applyBorder="1" applyAlignment="1">
      <alignment horizontal="right"/>
    </xf>
    <xf numFmtId="3" fontId="21" fillId="13" borderId="8" xfId="2" applyNumberFormat="1" applyFont="1" applyFill="1" applyBorder="1" applyAlignment="1">
      <alignment horizontal="right"/>
    </xf>
    <xf numFmtId="49" fontId="32" fillId="13" borderId="8" xfId="0" applyNumberFormat="1" applyFont="1" applyFill="1" applyBorder="1" applyAlignment="1">
      <alignment horizontal="center" vertical="center" wrapText="1"/>
    </xf>
    <xf numFmtId="49" fontId="3" fillId="13" borderId="8" xfId="5" applyNumberFormat="1" applyFont="1" applyFill="1" applyBorder="1" applyAlignment="1">
      <alignment horizontal="right"/>
    </xf>
    <xf numFmtId="3" fontId="21" fillId="8" borderId="8" xfId="0" applyNumberFormat="1" applyFont="1" applyFill="1" applyBorder="1" applyAlignment="1">
      <alignment horizontal="right"/>
    </xf>
    <xf numFmtId="0" fontId="21" fillId="8" borderId="13" xfId="7" applyFont="1" applyFill="1" applyBorder="1" applyAlignment="1">
      <alignment horizontal="right"/>
    </xf>
    <xf numFmtId="0" fontId="21" fillId="8" borderId="8" xfId="7" applyFont="1" applyFill="1" applyBorder="1" applyAlignment="1">
      <alignment horizontal="right"/>
    </xf>
    <xf numFmtId="0" fontId="4" fillId="13" borderId="8" xfId="0" quotePrefix="1" applyFont="1" applyFill="1" applyBorder="1"/>
    <xf numFmtId="3" fontId="4" fillId="13" borderId="8" xfId="2" applyNumberFormat="1" applyFont="1" applyFill="1" applyBorder="1" applyAlignment="1">
      <alignment horizontal="right"/>
    </xf>
    <xf numFmtId="3" fontId="21" fillId="13" borderId="8" xfId="0" applyNumberFormat="1" applyFont="1" applyFill="1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0" fillId="0" borderId="8" xfId="0" quotePrefix="1" applyNumberFormat="1" applyBorder="1" applyAlignment="1">
      <alignment horizontal="right"/>
    </xf>
    <xf numFmtId="49" fontId="13" fillId="0" borderId="8" xfId="5" applyNumberFormat="1" applyFont="1" applyBorder="1" applyAlignment="1">
      <alignment horizontal="left" vertical="top"/>
    </xf>
    <xf numFmtId="0" fontId="13" fillId="0" borderId="8" xfId="5" applyFont="1" applyBorder="1" applyAlignment="1">
      <alignment wrapText="1"/>
    </xf>
    <xf numFmtId="49" fontId="21" fillId="8" borderId="9" xfId="5" applyNumberFormat="1" applyFont="1" applyFill="1" applyBorder="1" applyAlignment="1">
      <alignment horizontal="left" vertical="top"/>
    </xf>
    <xf numFmtId="49" fontId="21" fillId="6" borderId="9" xfId="5" applyNumberFormat="1" applyFont="1" applyFill="1" applyBorder="1" applyAlignment="1">
      <alignment horizontal="left" vertical="top"/>
    </xf>
    <xf numFmtId="0" fontId="8" fillId="6" borderId="9" xfId="5" applyFont="1" applyFill="1" applyBorder="1" applyAlignment="1">
      <alignment horizontal="right"/>
    </xf>
    <xf numFmtId="3" fontId="21" fillId="6" borderId="9" xfId="5" applyNumberFormat="1" applyFont="1" applyFill="1" applyBorder="1" applyAlignment="1">
      <alignment horizontal="right"/>
    </xf>
    <xf numFmtId="3" fontId="21" fillId="6" borderId="9" xfId="2" applyNumberFormat="1" applyFont="1" applyFill="1" applyBorder="1" applyAlignment="1">
      <alignment horizontal="right"/>
    </xf>
    <xf numFmtId="1" fontId="8" fillId="0" borderId="15" xfId="4" applyNumberFormat="1" applyFont="1" applyBorder="1" applyAlignment="1">
      <alignment horizontal="center" vertical="center" wrapText="1"/>
    </xf>
    <xf numFmtId="3" fontId="21" fillId="5" borderId="17" xfId="4" applyNumberFormat="1" applyFont="1" applyFill="1" applyBorder="1" applyAlignment="1">
      <alignment vertical="center" wrapText="1"/>
    </xf>
    <xf numFmtId="3" fontId="21" fillId="6" borderId="15" xfId="4" applyNumberFormat="1" applyFont="1" applyFill="1" applyBorder="1" applyAlignment="1">
      <alignment vertical="center" wrapText="1"/>
    </xf>
    <xf numFmtId="3" fontId="21" fillId="5" borderId="15" xfId="4" applyNumberFormat="1" applyFont="1" applyFill="1" applyBorder="1" applyAlignment="1">
      <alignment vertical="center" wrapText="1"/>
    </xf>
    <xf numFmtId="3" fontId="10" fillId="7" borderId="15" xfId="2" applyNumberFormat="1" applyFont="1" applyFill="1" applyBorder="1"/>
    <xf numFmtId="49" fontId="4" fillId="7" borderId="16" xfId="5" applyNumberFormat="1" applyFont="1" applyFill="1" applyBorder="1" applyAlignment="1">
      <alignment vertical="top"/>
    </xf>
    <xf numFmtId="3" fontId="21" fillId="7" borderId="15" xfId="2" applyNumberFormat="1" applyFont="1" applyFill="1" applyBorder="1"/>
    <xf numFmtId="0" fontId="4" fillId="7" borderId="16" xfId="5" applyFont="1" applyFill="1" applyBorder="1"/>
    <xf numFmtId="3" fontId="1" fillId="7" borderId="15" xfId="2" applyNumberFormat="1" applyFill="1" applyBorder="1" applyAlignment="1" applyProtection="1">
      <alignment horizontal="right"/>
      <protection locked="0"/>
    </xf>
    <xf numFmtId="0" fontId="16" fillId="7" borderId="16" xfId="5" applyFont="1" applyFill="1" applyBorder="1"/>
    <xf numFmtId="3" fontId="19" fillId="7" borderId="15" xfId="2" applyNumberFormat="1" applyFont="1" applyFill="1" applyBorder="1" applyAlignment="1" applyProtection="1">
      <alignment horizontal="right"/>
      <protection locked="0"/>
    </xf>
    <xf numFmtId="3" fontId="1" fillId="7" borderId="15" xfId="2" applyNumberFormat="1" applyFill="1" applyBorder="1" applyAlignment="1" applyProtection="1">
      <alignment horizontal="right" vertical="center"/>
      <protection locked="0"/>
    </xf>
    <xf numFmtId="3" fontId="21" fillId="7" borderId="15" xfId="2" applyNumberFormat="1" applyFont="1" applyFill="1" applyBorder="1" applyAlignment="1">
      <alignment horizontal="right"/>
    </xf>
    <xf numFmtId="3" fontId="1" fillId="7" borderId="15" xfId="2" applyNumberFormat="1" applyFill="1" applyBorder="1" applyAlignment="1">
      <alignment horizontal="right"/>
    </xf>
    <xf numFmtId="49" fontId="4" fillId="7" borderId="16" xfId="5" quotePrefix="1" applyNumberFormat="1" applyFont="1" applyFill="1" applyBorder="1" applyAlignment="1">
      <alignment vertical="top"/>
    </xf>
    <xf numFmtId="3" fontId="35" fillId="7" borderId="15" xfId="2" applyNumberFormat="1" applyFont="1" applyFill="1" applyBorder="1" applyAlignment="1">
      <alignment horizontal="right" vertical="center"/>
    </xf>
    <xf numFmtId="3" fontId="10" fillId="13" borderId="15" xfId="2" applyNumberFormat="1" applyFont="1" applyFill="1" applyBorder="1" applyAlignment="1">
      <alignment horizontal="right"/>
    </xf>
    <xf numFmtId="49" fontId="21" fillId="8" borderId="16" xfId="5" applyNumberFormat="1" applyFont="1" applyFill="1" applyBorder="1" applyAlignment="1">
      <alignment horizontal="left" vertical="center"/>
    </xf>
    <xf numFmtId="3" fontId="21" fillId="8" borderId="15" xfId="2" applyNumberFormat="1" applyFont="1" applyFill="1" applyBorder="1" applyAlignment="1">
      <alignment horizontal="right"/>
    </xf>
    <xf numFmtId="49" fontId="21" fillId="0" borderId="16" xfId="5" quotePrefix="1" applyNumberFormat="1" applyFont="1" applyBorder="1" applyAlignment="1">
      <alignment horizontal="left" vertical="top"/>
    </xf>
    <xf numFmtId="3" fontId="21" fillId="0" borderId="15" xfId="2" applyNumberFormat="1" applyFont="1" applyBorder="1" applyAlignment="1">
      <alignment horizontal="right"/>
    </xf>
    <xf numFmtId="3" fontId="21" fillId="0" borderId="15" xfId="2" applyNumberFormat="1" applyFont="1" applyBorder="1" applyAlignment="1" applyProtection="1">
      <alignment horizontal="right"/>
      <protection locked="0"/>
    </xf>
    <xf numFmtId="49" fontId="21" fillId="8" borderId="16" xfId="5" applyNumberFormat="1" applyFont="1" applyFill="1" applyBorder="1" applyAlignment="1">
      <alignment horizontal="left" vertical="top"/>
    </xf>
    <xf numFmtId="49" fontId="21" fillId="0" borderId="16" xfId="5" applyNumberFormat="1" applyFont="1" applyBorder="1" applyAlignment="1">
      <alignment horizontal="left" vertical="top"/>
    </xf>
    <xf numFmtId="3" fontId="21" fillId="9" borderId="15" xfId="2" applyNumberFormat="1" applyFont="1" applyFill="1" applyBorder="1" applyAlignment="1">
      <alignment horizontal="right"/>
    </xf>
    <xf numFmtId="164" fontId="21" fillId="8" borderId="16" xfId="1" applyFont="1" applyFill="1" applyBorder="1" applyAlignment="1">
      <alignment horizontal="left" vertical="top"/>
    </xf>
    <xf numFmtId="0" fontId="21" fillId="8" borderId="16" xfId="5" applyFont="1" applyFill="1" applyBorder="1"/>
    <xf numFmtId="3" fontId="21" fillId="8" borderId="15" xfId="2" applyNumberFormat="1" applyFont="1" applyFill="1" applyBorder="1" applyAlignment="1" applyProtection="1">
      <alignment horizontal="right"/>
      <protection locked="0"/>
    </xf>
    <xf numFmtId="49" fontId="11" fillId="10" borderId="16" xfId="5" applyNumberFormat="1" applyFont="1" applyFill="1" applyBorder="1" applyAlignment="1">
      <alignment horizontal="left" vertical="top"/>
    </xf>
    <xf numFmtId="3" fontId="10" fillId="10" borderId="15" xfId="2" applyNumberFormat="1" applyFont="1" applyFill="1" applyBorder="1" applyAlignment="1">
      <alignment horizontal="right"/>
    </xf>
    <xf numFmtId="0" fontId="21" fillId="0" borderId="16" xfId="5" applyFont="1" applyBorder="1"/>
    <xf numFmtId="49" fontId="21" fillId="8" borderId="16" xfId="5" applyNumberFormat="1" applyFont="1" applyFill="1" applyBorder="1"/>
    <xf numFmtId="49" fontId="21" fillId="0" borderId="16" xfId="5" applyNumberFormat="1" applyFont="1" applyBorder="1"/>
    <xf numFmtId="49" fontId="11" fillId="10" borderId="16" xfId="5" applyNumberFormat="1" applyFont="1" applyFill="1" applyBorder="1" applyAlignment="1">
      <alignment horizontal="left"/>
    </xf>
    <xf numFmtId="3" fontId="21" fillId="10" borderId="15" xfId="2" applyNumberFormat="1" applyFont="1" applyFill="1" applyBorder="1" applyAlignment="1">
      <alignment horizontal="right"/>
    </xf>
    <xf numFmtId="0" fontId="1" fillId="0" borderId="16" xfId="5" applyBorder="1"/>
    <xf numFmtId="0" fontId="23" fillId="0" borderId="16" xfId="5" applyFont="1" applyBorder="1"/>
    <xf numFmtId="3" fontId="10" fillId="0" borderId="15" xfId="2" applyNumberFormat="1" applyFont="1" applyBorder="1" applyAlignment="1" applyProtection="1">
      <alignment horizontal="right"/>
      <protection locked="0"/>
    </xf>
    <xf numFmtId="0" fontId="1" fillId="0" borderId="16" xfId="2" applyBorder="1"/>
    <xf numFmtId="49" fontId="21" fillId="10" borderId="16" xfId="5" applyNumberFormat="1" applyFont="1" applyFill="1" applyBorder="1" applyAlignment="1">
      <alignment horizontal="left" vertical="top"/>
    </xf>
    <xf numFmtId="0" fontId="21" fillId="8" borderId="16" xfId="5" applyFont="1" applyFill="1" applyBorder="1" applyAlignment="1">
      <alignment horizontal="left" vertical="center"/>
    </xf>
    <xf numFmtId="0" fontId="26" fillId="8" borderId="16" xfId="5" applyFont="1" applyFill="1" applyBorder="1"/>
    <xf numFmtId="0" fontId="27" fillId="0" borderId="16" xfId="5" applyFont="1" applyBorder="1"/>
    <xf numFmtId="49" fontId="11" fillId="10" borderId="16" xfId="5" quotePrefix="1" applyNumberFormat="1" applyFont="1" applyFill="1" applyBorder="1" applyAlignment="1">
      <alignment horizontal="left" vertical="top"/>
    </xf>
    <xf numFmtId="3" fontId="1" fillId="0" borderId="15" xfId="2" applyNumberFormat="1" applyBorder="1" applyAlignment="1" applyProtection="1">
      <alignment horizontal="right"/>
      <protection locked="0"/>
    </xf>
    <xf numFmtId="3" fontId="10" fillId="3" borderId="15" xfId="2" applyNumberFormat="1" applyFont="1" applyFill="1" applyBorder="1" applyAlignment="1">
      <alignment horizontal="right"/>
    </xf>
    <xf numFmtId="3" fontId="1" fillId="0" borderId="15" xfId="2" applyNumberFormat="1" applyBorder="1" applyAlignment="1">
      <alignment horizontal="right"/>
    </xf>
    <xf numFmtId="3" fontId="10" fillId="11" borderId="15" xfId="2" applyNumberFormat="1" applyFont="1" applyFill="1" applyBorder="1" applyAlignment="1">
      <alignment horizontal="right"/>
    </xf>
    <xf numFmtId="3" fontId="10" fillId="6" borderId="15" xfId="2" applyNumberFormat="1" applyFont="1" applyFill="1" applyBorder="1" applyAlignment="1">
      <alignment horizontal="right"/>
    </xf>
    <xf numFmtId="49" fontId="21" fillId="6" borderId="16" xfId="5" applyNumberFormat="1" applyFont="1" applyFill="1" applyBorder="1" applyAlignment="1">
      <alignment horizontal="left" vertical="top"/>
    </xf>
    <xf numFmtId="3" fontId="21" fillId="6" borderId="15" xfId="2" applyNumberFormat="1" applyFont="1" applyFill="1" applyBorder="1" applyAlignment="1">
      <alignment horizontal="right"/>
    </xf>
    <xf numFmtId="0" fontId="28" fillId="6" borderId="16" xfId="5" applyFont="1" applyFill="1" applyBorder="1"/>
    <xf numFmtId="3" fontId="28" fillId="6" borderId="15" xfId="2" applyNumberFormat="1" applyFont="1" applyFill="1" applyBorder="1" applyAlignment="1" applyProtection="1">
      <alignment horizontal="right"/>
      <protection locked="0"/>
    </xf>
    <xf numFmtId="0" fontId="29" fillId="6" borderId="16" xfId="5" applyFont="1" applyFill="1" applyBorder="1"/>
    <xf numFmtId="3" fontId="29" fillId="6" borderId="15" xfId="2" applyNumberFormat="1" applyFont="1" applyFill="1" applyBorder="1" applyAlignment="1" applyProtection="1">
      <alignment horizontal="right"/>
      <protection locked="0"/>
    </xf>
    <xf numFmtId="3" fontId="29" fillId="6" borderId="15" xfId="2" applyNumberFormat="1" applyFont="1" applyFill="1" applyBorder="1" applyAlignment="1">
      <alignment horizontal="right"/>
    </xf>
    <xf numFmtId="3" fontId="1" fillId="6" borderId="15" xfId="2" applyNumberFormat="1" applyFill="1" applyBorder="1" applyAlignment="1" applyProtection="1">
      <alignment horizontal="right"/>
      <protection locked="0"/>
    </xf>
    <xf numFmtId="49" fontId="21" fillId="6" borderId="16" xfId="5" applyNumberFormat="1" applyFont="1" applyFill="1" applyBorder="1" applyAlignment="1">
      <alignment horizontal="center"/>
    </xf>
    <xf numFmtId="3" fontId="1" fillId="6" borderId="15" xfId="2" applyNumberFormat="1" applyFill="1" applyBorder="1" applyAlignment="1">
      <alignment horizontal="right"/>
    </xf>
    <xf numFmtId="3" fontId="21" fillId="13" borderId="15" xfId="2" applyNumberFormat="1" applyFont="1" applyFill="1" applyBorder="1" applyAlignment="1">
      <alignment horizontal="right"/>
    </xf>
    <xf numFmtId="3" fontId="21" fillId="0" borderId="15" xfId="0" quotePrefix="1" applyNumberFormat="1" applyFont="1" applyBorder="1" applyAlignment="1">
      <alignment horizontal="right"/>
    </xf>
    <xf numFmtId="3" fontId="4" fillId="13" borderId="15" xfId="2" applyNumberFormat="1" applyFont="1" applyFill="1" applyBorder="1" applyAlignment="1">
      <alignment horizontal="right"/>
    </xf>
    <xf numFmtId="3" fontId="0" fillId="0" borderId="15" xfId="0" quotePrefix="1" applyNumberFormat="1" applyBorder="1" applyAlignment="1">
      <alignment horizontal="right"/>
    </xf>
    <xf numFmtId="0" fontId="4" fillId="0" borderId="16" xfId="0" applyFont="1" applyBorder="1"/>
    <xf numFmtId="0" fontId="1" fillId="0" borderId="16" xfId="0" applyFont="1" applyBorder="1" applyAlignment="1">
      <alignment horizontal="left" wrapText="1"/>
    </xf>
    <xf numFmtId="3" fontId="21" fillId="8" borderId="15" xfId="0" applyNumberFormat="1" applyFont="1" applyFill="1" applyBorder="1" applyAlignment="1">
      <alignment horizontal="right"/>
    </xf>
    <xf numFmtId="0" fontId="25" fillId="3" borderId="16" xfId="7" applyFill="1" applyBorder="1" applyAlignment="1">
      <alignment horizontal="left" wrapText="1"/>
    </xf>
    <xf numFmtId="3" fontId="1" fillId="0" borderId="15" xfId="0" applyNumberFormat="1" applyFont="1" applyBorder="1" applyAlignment="1">
      <alignment horizontal="right"/>
    </xf>
    <xf numFmtId="4" fontId="1" fillId="12" borderId="15" xfId="0" applyNumberFormat="1" applyFont="1" applyFill="1" applyBorder="1" applyAlignment="1">
      <alignment horizontal="right"/>
    </xf>
    <xf numFmtId="3" fontId="21" fillId="13" borderId="15" xfId="0" applyNumberFormat="1" applyFont="1" applyFill="1" applyBorder="1" applyAlignment="1">
      <alignment horizontal="right"/>
    </xf>
    <xf numFmtId="49" fontId="3" fillId="6" borderId="16" xfId="5" quotePrefix="1" applyNumberFormat="1" applyFont="1" applyFill="1" applyBorder="1" applyAlignment="1">
      <alignment horizontal="left" vertical="top"/>
    </xf>
    <xf numFmtId="49" fontId="3" fillId="8" borderId="16" xfId="5" applyNumberFormat="1" applyFont="1" applyFill="1" applyBorder="1" applyAlignment="1">
      <alignment horizontal="left" vertical="top"/>
    </xf>
    <xf numFmtId="49" fontId="3" fillId="0" borderId="16" xfId="5" applyNumberFormat="1" applyFont="1" applyBorder="1" applyAlignment="1">
      <alignment horizontal="left" vertical="top"/>
    </xf>
    <xf numFmtId="49" fontId="20" fillId="0" borderId="16" xfId="5" applyNumberFormat="1" applyFont="1" applyBorder="1" applyAlignment="1">
      <alignment horizontal="left" vertical="top"/>
    </xf>
    <xf numFmtId="49" fontId="3" fillId="0" borderId="19" xfId="5" applyNumberFormat="1" applyFont="1" applyBorder="1" applyAlignment="1">
      <alignment horizontal="left" vertical="top"/>
    </xf>
    <xf numFmtId="0" fontId="13" fillId="0" borderId="20" xfId="5" applyFont="1" applyBorder="1"/>
    <xf numFmtId="0" fontId="1" fillId="0" borderId="20" xfId="5" applyBorder="1" applyAlignment="1">
      <alignment horizontal="right"/>
    </xf>
    <xf numFmtId="3" fontId="21" fillId="0" borderId="20" xfId="5" applyNumberFormat="1" applyFont="1" applyBorder="1" applyAlignment="1">
      <alignment horizontal="right"/>
    </xf>
    <xf numFmtId="3" fontId="21" fillId="0" borderId="20" xfId="2" applyNumberFormat="1" applyFont="1" applyBorder="1" applyAlignment="1">
      <alignment horizontal="right"/>
    </xf>
    <xf numFmtId="3" fontId="21" fillId="0" borderId="21" xfId="2" applyNumberFormat="1" applyFont="1" applyBorder="1" applyAlignment="1">
      <alignment horizontal="right"/>
    </xf>
    <xf numFmtId="0" fontId="21" fillId="8" borderId="16" xfId="0" quotePrefix="1" applyFont="1" applyFill="1" applyBorder="1" applyAlignment="1">
      <alignment horizontal="center" wrapText="1"/>
    </xf>
    <xf numFmtId="0" fontId="21" fillId="8" borderId="8" xfId="0" quotePrefix="1" applyFont="1" applyFill="1" applyBorder="1" applyAlignment="1">
      <alignment horizontal="center" wrapText="1"/>
    </xf>
    <xf numFmtId="49" fontId="26" fillId="6" borderId="8" xfId="5" applyNumberFormat="1" applyFont="1" applyFill="1" applyBorder="1" applyAlignment="1">
      <alignment horizontal="left" vertical="center" wrapText="1"/>
    </xf>
    <xf numFmtId="0" fontId="21" fillId="0" borderId="0" xfId="2" applyFont="1" applyAlignment="1">
      <alignment horizontal="center"/>
    </xf>
    <xf numFmtId="0" fontId="1" fillId="0" borderId="0" xfId="2" applyAlignment="1">
      <alignment horizontal="left"/>
    </xf>
    <xf numFmtId="0" fontId="11" fillId="13" borderId="11" xfId="5" applyFont="1" applyFill="1" applyBorder="1" applyAlignment="1">
      <alignment horizontal="center"/>
    </xf>
    <xf numFmtId="0" fontId="11" fillId="13" borderId="10" xfId="5" applyFont="1" applyFill="1" applyBorder="1" applyAlignment="1">
      <alignment horizontal="center"/>
    </xf>
    <xf numFmtId="49" fontId="21" fillId="0" borderId="11" xfId="5" applyNumberFormat="1" applyFont="1" applyBorder="1" applyAlignment="1">
      <alignment horizontal="center" vertical="top" wrapText="1"/>
    </xf>
    <xf numFmtId="49" fontId="21" fillId="0" borderId="10" xfId="5" applyNumberFormat="1" applyFont="1" applyBorder="1" applyAlignment="1">
      <alignment horizontal="center" vertical="top" wrapText="1"/>
    </xf>
    <xf numFmtId="49" fontId="36" fillId="13" borderId="11" xfId="0" quotePrefix="1" applyNumberFormat="1" applyFont="1" applyFill="1" applyBorder="1" applyAlignment="1">
      <alignment horizontal="center" vertical="center" wrapText="1"/>
    </xf>
    <xf numFmtId="49" fontId="36" fillId="13" borderId="10" xfId="0" quotePrefix="1" applyNumberFormat="1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left" wrapText="1"/>
    </xf>
    <xf numFmtId="0" fontId="4" fillId="8" borderId="8" xfId="0" applyFont="1" applyFill="1" applyBorder="1" applyAlignment="1">
      <alignment horizontal="left" wrapText="1"/>
    </xf>
    <xf numFmtId="0" fontId="4" fillId="8" borderId="16" xfId="0" applyFont="1" applyFill="1" applyBorder="1" applyAlignment="1">
      <alignment wrapText="1"/>
    </xf>
    <xf numFmtId="0" fontId="31" fillId="8" borderId="8" xfId="0" applyFont="1" applyFill="1" applyBorder="1"/>
    <xf numFmtId="0" fontId="21" fillId="8" borderId="16" xfId="0" applyFont="1" applyFill="1" applyBorder="1" applyAlignment="1">
      <alignment horizontal="left" wrapText="1"/>
    </xf>
    <xf numFmtId="0" fontId="21" fillId="8" borderId="8" xfId="0" applyFont="1" applyFill="1" applyBorder="1" applyAlignment="1">
      <alignment horizontal="left" wrapText="1"/>
    </xf>
    <xf numFmtId="0" fontId="21" fillId="8" borderId="18" xfId="0" quotePrefix="1" applyFont="1" applyFill="1" applyBorder="1" applyAlignment="1">
      <alignment horizontal="center" wrapText="1"/>
    </xf>
    <xf numFmtId="0" fontId="21" fillId="8" borderId="14" xfId="0" quotePrefix="1" applyFont="1" applyFill="1" applyBorder="1" applyAlignment="1">
      <alignment horizontal="center" wrapText="1"/>
    </xf>
    <xf numFmtId="1" fontId="3" fillId="11" borderId="16" xfId="4" applyNumberFormat="1" applyFont="1" applyFill="1" applyBorder="1" applyAlignment="1">
      <alignment horizontal="center" vertical="center" wrapText="1"/>
    </xf>
    <xf numFmtId="1" fontId="3" fillId="11" borderId="8" xfId="4" applyNumberFormat="1" applyFont="1" applyFill="1" applyBorder="1" applyAlignment="1">
      <alignment horizontal="center" vertical="center" wrapText="1"/>
    </xf>
    <xf numFmtId="49" fontId="21" fillId="6" borderId="16" xfId="5" applyNumberFormat="1" applyFont="1" applyFill="1" applyBorder="1" applyAlignment="1">
      <alignment horizontal="left" vertical="center" wrapText="1"/>
    </xf>
    <xf numFmtId="49" fontId="21" fillId="6" borderId="8" xfId="5" applyNumberFormat="1" applyFont="1" applyFill="1" applyBorder="1" applyAlignment="1">
      <alignment horizontal="left" vertical="center" wrapText="1"/>
    </xf>
    <xf numFmtId="49" fontId="21" fillId="6" borderId="16" xfId="5" applyNumberFormat="1" applyFont="1" applyFill="1" applyBorder="1" applyAlignment="1">
      <alignment horizontal="left" vertical="top" wrapText="1"/>
    </xf>
    <xf numFmtId="49" fontId="21" fillId="6" borderId="8" xfId="5" applyNumberFormat="1" applyFont="1" applyFill="1" applyBorder="1" applyAlignment="1">
      <alignment horizontal="left" vertical="top" wrapText="1"/>
    </xf>
    <xf numFmtId="0" fontId="9" fillId="6" borderId="11" xfId="0" quotePrefix="1" applyFont="1" applyFill="1" applyBorder="1" applyAlignment="1">
      <alignment horizontal="center" vertical="center" wrapText="1"/>
    </xf>
    <xf numFmtId="0" fontId="9" fillId="6" borderId="10" xfId="0" quotePrefix="1" applyFont="1" applyFill="1" applyBorder="1" applyAlignment="1">
      <alignment horizontal="center" vertical="center" wrapText="1"/>
    </xf>
    <xf numFmtId="0" fontId="8" fillId="13" borderId="16" xfId="0" quotePrefix="1" applyFont="1" applyFill="1" applyBorder="1" applyAlignment="1">
      <alignment horizontal="center" wrapText="1"/>
    </xf>
    <xf numFmtId="0" fontId="8" fillId="13" borderId="8" xfId="0" quotePrefix="1" applyFont="1" applyFill="1" applyBorder="1" applyAlignment="1">
      <alignment horizontal="center" wrapText="1"/>
    </xf>
    <xf numFmtId="0" fontId="10" fillId="13" borderId="11" xfId="0" quotePrefix="1" applyFont="1" applyFill="1" applyBorder="1" applyAlignment="1">
      <alignment horizontal="center" vertical="center" wrapText="1"/>
    </xf>
    <xf numFmtId="0" fontId="10" fillId="13" borderId="10" xfId="0" quotePrefix="1" applyFont="1" applyFill="1" applyBorder="1" applyAlignment="1">
      <alignment horizontal="center" vertical="center" wrapText="1"/>
    </xf>
    <xf numFmtId="0" fontId="21" fillId="0" borderId="16" xfId="5" applyFont="1" applyBorder="1" applyAlignment="1">
      <alignment horizontal="left" wrapText="1"/>
    </xf>
    <xf numFmtId="0" fontId="21" fillId="0" borderId="8" xfId="5" applyFont="1" applyBorder="1" applyAlignment="1">
      <alignment horizontal="left" wrapText="1"/>
    </xf>
    <xf numFmtId="49" fontId="21" fillId="0" borderId="16" xfId="5" applyNumberFormat="1" applyFont="1" applyBorder="1" applyAlignment="1">
      <alignment horizontal="left" wrapText="1"/>
    </xf>
    <xf numFmtId="49" fontId="21" fillId="0" borderId="8" xfId="5" applyNumberFormat="1" applyFont="1" applyBorder="1" applyAlignment="1">
      <alignment horizontal="left" wrapText="1"/>
    </xf>
    <xf numFmtId="49" fontId="10" fillId="13" borderId="11" xfId="5" applyNumberFormat="1" applyFont="1" applyFill="1" applyBorder="1" applyAlignment="1">
      <alignment horizontal="center" vertical="center" wrapText="1"/>
    </xf>
    <xf numFmtId="49" fontId="10" fillId="13" borderId="10" xfId="5" applyNumberFormat="1" applyFont="1" applyFill="1" applyBorder="1" applyAlignment="1">
      <alignment horizontal="center" vertical="center" wrapText="1"/>
    </xf>
    <xf numFmtId="49" fontId="11" fillId="3" borderId="11" xfId="5" applyNumberFormat="1" applyFont="1" applyFill="1" applyBorder="1" applyAlignment="1">
      <alignment horizontal="center" vertical="center" wrapText="1"/>
    </xf>
    <xf numFmtId="49" fontId="11" fillId="3" borderId="10" xfId="5" applyNumberFormat="1" applyFont="1" applyFill="1" applyBorder="1" applyAlignment="1">
      <alignment horizontal="center" vertical="center" wrapText="1"/>
    </xf>
    <xf numFmtId="49" fontId="21" fillId="8" borderId="16" xfId="5" applyNumberFormat="1" applyFont="1" applyFill="1" applyBorder="1" applyAlignment="1">
      <alignment horizontal="left" vertical="top"/>
    </xf>
    <xf numFmtId="49" fontId="21" fillId="8" borderId="8" xfId="5" applyNumberFormat="1" applyFont="1" applyFill="1" applyBorder="1" applyAlignment="1">
      <alignment horizontal="left" vertical="top"/>
    </xf>
    <xf numFmtId="0" fontId="21" fillId="8" borderId="16" xfId="6" applyFont="1" applyFill="1" applyBorder="1" applyAlignment="1">
      <alignment horizontal="left" wrapText="1"/>
    </xf>
    <xf numFmtId="0" fontId="21" fillId="8" borderId="8" xfId="6" applyFont="1" applyFill="1" applyBorder="1" applyAlignment="1">
      <alignment horizontal="left" wrapText="1"/>
    </xf>
    <xf numFmtId="49" fontId="11" fillId="10" borderId="16" xfId="5" applyNumberFormat="1" applyFont="1" applyFill="1" applyBorder="1" applyAlignment="1">
      <alignment horizontal="left" vertical="top" wrapText="1"/>
    </xf>
    <xf numFmtId="49" fontId="11" fillId="10" borderId="8" xfId="5" applyNumberFormat="1" applyFont="1" applyFill="1" applyBorder="1" applyAlignment="1">
      <alignment horizontal="left" vertical="top" wrapText="1"/>
    </xf>
    <xf numFmtId="49" fontId="21" fillId="8" borderId="16" xfId="5" applyNumberFormat="1" applyFont="1" applyFill="1" applyBorder="1" applyAlignment="1">
      <alignment horizontal="left" vertical="top" wrapText="1"/>
    </xf>
    <xf numFmtId="0" fontId="0" fillId="8" borderId="8" xfId="0" applyFill="1" applyBorder="1"/>
    <xf numFmtId="49" fontId="11" fillId="13" borderId="11" xfId="5" applyNumberFormat="1" applyFont="1" applyFill="1" applyBorder="1" applyAlignment="1">
      <alignment horizontal="center" vertical="center" wrapText="1"/>
    </xf>
    <xf numFmtId="49" fontId="11" fillId="13" borderId="10" xfId="5" applyNumberFormat="1" applyFont="1" applyFill="1" applyBorder="1" applyAlignment="1">
      <alignment horizontal="center" vertical="center" wrapText="1"/>
    </xf>
    <xf numFmtId="1" fontId="4" fillId="5" borderId="16" xfId="4" applyNumberFormat="1" applyFont="1" applyFill="1" applyBorder="1" applyAlignment="1">
      <alignment horizontal="center" vertical="center" wrapText="1"/>
    </xf>
    <xf numFmtId="1" fontId="4" fillId="5" borderId="8" xfId="4" applyNumberFormat="1" applyFont="1" applyFill="1" applyBorder="1" applyAlignment="1">
      <alignment horizontal="center" vertical="center" wrapText="1"/>
    </xf>
    <xf numFmtId="1" fontId="4" fillId="6" borderId="11" xfId="4" applyNumberFormat="1" applyFont="1" applyFill="1" applyBorder="1" applyAlignment="1">
      <alignment horizontal="center" vertical="center" wrapText="1"/>
    </xf>
    <xf numFmtId="1" fontId="4" fillId="6" borderId="10" xfId="4" applyNumberFormat="1" applyFont="1" applyFill="1" applyBorder="1" applyAlignment="1">
      <alignment horizontal="center" vertical="center" wrapText="1"/>
    </xf>
    <xf numFmtId="0" fontId="11" fillId="5" borderId="11" xfId="5" applyFont="1" applyFill="1" applyBorder="1" applyAlignment="1">
      <alignment horizontal="center" vertical="center" wrapText="1"/>
    </xf>
    <xf numFmtId="0" fontId="11" fillId="5" borderId="10" xfId="5" applyFont="1" applyFill="1" applyBorder="1" applyAlignment="1">
      <alignment horizontal="center" vertical="center"/>
    </xf>
    <xf numFmtId="49" fontId="10" fillId="7" borderId="11" xfId="5" applyNumberFormat="1" applyFont="1" applyFill="1" applyBorder="1" applyAlignment="1">
      <alignment horizontal="center" vertical="center" wrapText="1"/>
    </xf>
    <xf numFmtId="49" fontId="10" fillId="7" borderId="10" xfId="5" applyNumberFormat="1" applyFont="1" applyFill="1" applyBorder="1" applyAlignment="1">
      <alignment horizontal="center" vertical="center" wrapText="1"/>
    </xf>
    <xf numFmtId="0" fontId="11" fillId="13" borderId="11" xfId="5" applyFont="1" applyFill="1" applyBorder="1" applyAlignment="1">
      <alignment horizontal="center" vertical="center" wrapText="1"/>
    </xf>
    <xf numFmtId="0" fontId="11" fillId="13" borderId="10" xfId="5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3" fontId="7" fillId="0" borderId="0" xfId="2" quotePrefix="1" applyNumberFormat="1" applyFont="1" applyAlignment="1">
      <alignment horizontal="center"/>
    </xf>
    <xf numFmtId="1" fontId="4" fillId="4" borderId="4" xfId="4" applyNumberFormat="1" applyFont="1" applyFill="1" applyBorder="1" applyAlignment="1">
      <alignment horizontal="center" vertical="center" wrapText="1"/>
    </xf>
    <xf numFmtId="1" fontId="4" fillId="4" borderId="5" xfId="4" applyNumberFormat="1" applyFont="1" applyFill="1" applyBorder="1" applyAlignment="1">
      <alignment horizontal="center" vertical="center" wrapText="1"/>
    </xf>
    <xf numFmtId="1" fontId="4" fillId="0" borderId="4" xfId="4" applyNumberFormat="1" applyFont="1" applyBorder="1" applyAlignment="1">
      <alignment horizontal="center" vertical="center" wrapText="1"/>
    </xf>
    <xf numFmtId="1" fontId="4" fillId="0" borderId="7" xfId="4" applyNumberFormat="1" applyFont="1" applyBorder="1" applyAlignment="1">
      <alignment horizontal="center" vertical="center" wrapText="1"/>
    </xf>
    <xf numFmtId="0" fontId="8" fillId="8" borderId="16" xfId="6" applyFont="1" applyFill="1" applyBorder="1" applyAlignment="1">
      <alignment horizontal="left" wrapText="1"/>
    </xf>
    <xf numFmtId="0" fontId="8" fillId="8" borderId="8" xfId="6" applyFont="1" applyFill="1" applyBorder="1" applyAlignment="1">
      <alignment horizontal="left" wrapText="1"/>
    </xf>
  </cellXfs>
  <cellStyles count="8">
    <cellStyle name="Comma" xfId="1" builtinId="3"/>
    <cellStyle name="Normal" xfId="0" builtinId="0"/>
    <cellStyle name="Normal 3" xfId="7" xr:uid="{C2B486B5-A329-4620-9A18-FE3B84145A01}"/>
    <cellStyle name="Normal_Anexa F 140 146 10.07" xfId="5" xr:uid="{773E003E-A6F5-49F7-9914-5A8DBBFCEBE2}"/>
    <cellStyle name="Normal_F 07" xfId="3" xr:uid="{2AA50EE7-1DA8-443D-8674-A8CE7BF9F557}"/>
    <cellStyle name="Normal_mach03" xfId="4" xr:uid="{181A7B03-18BD-4924-B96A-9C820ED91906}"/>
    <cellStyle name="Normal_mach31" xfId="2" xr:uid="{B79FB55C-503E-4CE9-8AA3-D77A58CA4D6D}"/>
    <cellStyle name="Normal_Machete buget 99" xfId="6" xr:uid="{41D4C778-FB85-4DA3-A297-45AB8EF72A9E}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196</xdr:row>
      <xdr:rowOff>0</xdr:rowOff>
    </xdr:from>
    <xdr:to>
      <xdr:col>2</xdr:col>
      <xdr:colOff>19050</xdr:colOff>
      <xdr:row>196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26FBCB28-28E0-4F00-8EDD-84ACEEDB07AD}"/>
            </a:ext>
          </a:extLst>
        </xdr:cNvPr>
        <xdr:cNvSpPr>
          <a:spLocks/>
        </xdr:cNvSpPr>
      </xdr:nvSpPr>
      <xdr:spPr bwMode="auto">
        <a:xfrm>
          <a:off x="3562350" y="17954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208</xdr:row>
      <xdr:rowOff>0</xdr:rowOff>
    </xdr:from>
    <xdr:to>
      <xdr:col>2</xdr:col>
      <xdr:colOff>19050</xdr:colOff>
      <xdr:row>208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AF4F9A3D-4DDD-47FE-90AF-3F965B14CC5A}"/>
            </a:ext>
          </a:extLst>
        </xdr:cNvPr>
        <xdr:cNvSpPr>
          <a:spLocks/>
        </xdr:cNvSpPr>
      </xdr:nvSpPr>
      <xdr:spPr bwMode="auto">
        <a:xfrm>
          <a:off x="3562350" y="17954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208</xdr:row>
      <xdr:rowOff>0</xdr:rowOff>
    </xdr:from>
    <xdr:to>
      <xdr:col>2</xdr:col>
      <xdr:colOff>19050</xdr:colOff>
      <xdr:row>208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36AD233A-869C-472B-A6F9-940C24DA99E4}"/>
            </a:ext>
          </a:extLst>
        </xdr:cNvPr>
        <xdr:cNvSpPr>
          <a:spLocks/>
        </xdr:cNvSpPr>
      </xdr:nvSpPr>
      <xdr:spPr bwMode="auto">
        <a:xfrm>
          <a:off x="3562350" y="17954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02-%2051,54,55,70,83,84%20IV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31.12.2023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 xml:space="preserve">Credite de angajament  finale </v>
          </cell>
          <cell r="F9" t="str">
            <v xml:space="preserve">Credite  bugetare  initiale </v>
          </cell>
          <cell r="G9" t="str">
            <v>Credite bugetare  finale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0">
          <cell r="D10">
            <v>52400</v>
          </cell>
        </row>
      </sheetData>
      <sheetData sheetId="32">
        <row r="10">
          <cell r="D10">
            <v>0</v>
          </cell>
        </row>
      </sheetData>
      <sheetData sheetId="33">
        <row r="10">
          <cell r="F10">
            <v>15905000</v>
          </cell>
        </row>
      </sheetData>
      <sheetData sheetId="34">
        <row r="10">
          <cell r="D10">
            <v>160500</v>
          </cell>
        </row>
      </sheetData>
      <sheetData sheetId="35"/>
      <sheetData sheetId="36">
        <row r="8">
          <cell r="J8">
            <v>5950452</v>
          </cell>
          <cell r="K8">
            <v>5250452</v>
          </cell>
          <cell r="L8">
            <v>5950452</v>
          </cell>
          <cell r="M8">
            <v>5250452</v>
          </cell>
          <cell r="N8">
            <v>3306541</v>
          </cell>
          <cell r="O8">
            <v>3306541</v>
          </cell>
          <cell r="P8">
            <v>3306541</v>
          </cell>
          <cell r="Q8">
            <v>0</v>
          </cell>
        </row>
        <row r="14"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21"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94924</v>
          </cell>
        </row>
        <row r="22">
          <cell r="L22">
            <v>1000</v>
          </cell>
          <cell r="M22">
            <v>1000</v>
          </cell>
          <cell r="N22">
            <v>1000</v>
          </cell>
          <cell r="O22">
            <v>1000</v>
          </cell>
          <cell r="P22">
            <v>1000</v>
          </cell>
          <cell r="Q22">
            <v>0</v>
          </cell>
          <cell r="R22">
            <v>1000</v>
          </cell>
        </row>
        <row r="26">
          <cell r="L26">
            <v>645500</v>
          </cell>
          <cell r="M26">
            <v>610500</v>
          </cell>
          <cell r="N26">
            <v>605330</v>
          </cell>
          <cell r="O26">
            <v>605330</v>
          </cell>
          <cell r="P26">
            <v>605330</v>
          </cell>
          <cell r="Q26">
            <v>0</v>
          </cell>
          <cell r="R26">
            <v>0</v>
          </cell>
        </row>
        <row r="27">
          <cell r="L27">
            <v>671752</v>
          </cell>
          <cell r="M27">
            <v>346752</v>
          </cell>
          <cell r="N27">
            <v>345210</v>
          </cell>
          <cell r="O27">
            <v>345210</v>
          </cell>
          <cell r="P27">
            <v>345210</v>
          </cell>
          <cell r="Q27">
            <v>0</v>
          </cell>
          <cell r="R27">
            <v>0</v>
          </cell>
        </row>
        <row r="28">
          <cell r="L28">
            <v>431300</v>
          </cell>
          <cell r="M28">
            <v>91300</v>
          </cell>
          <cell r="N28">
            <v>34387</v>
          </cell>
          <cell r="O28">
            <v>34387</v>
          </cell>
          <cell r="P28">
            <v>34387</v>
          </cell>
          <cell r="Q28">
            <v>0</v>
          </cell>
          <cell r="R28">
            <v>500</v>
          </cell>
        </row>
        <row r="32">
          <cell r="L32">
            <v>134750</v>
          </cell>
          <cell r="M32">
            <v>134750</v>
          </cell>
          <cell r="N32">
            <v>118045</v>
          </cell>
          <cell r="O32">
            <v>118045</v>
          </cell>
          <cell r="P32">
            <v>118045</v>
          </cell>
          <cell r="Q32">
            <v>0</v>
          </cell>
          <cell r="R32">
            <v>0</v>
          </cell>
        </row>
        <row r="33">
          <cell r="L33">
            <v>140250</v>
          </cell>
          <cell r="M33">
            <v>140250</v>
          </cell>
          <cell r="N33">
            <v>122863</v>
          </cell>
          <cell r="O33">
            <v>122863</v>
          </cell>
          <cell r="P33">
            <v>122863</v>
          </cell>
          <cell r="Q33">
            <v>0</v>
          </cell>
          <cell r="R33">
            <v>3064</v>
          </cell>
        </row>
        <row r="34">
          <cell r="L34">
            <v>205000</v>
          </cell>
          <cell r="M34">
            <v>205000</v>
          </cell>
          <cell r="N34">
            <v>4386</v>
          </cell>
          <cell r="O34">
            <v>4386</v>
          </cell>
          <cell r="P34">
            <v>4386</v>
          </cell>
          <cell r="Q34">
            <v>0</v>
          </cell>
          <cell r="R34">
            <v>1000</v>
          </cell>
        </row>
        <row r="38">
          <cell r="L38">
            <v>494606</v>
          </cell>
          <cell r="M38">
            <v>494606</v>
          </cell>
          <cell r="N38">
            <v>278461</v>
          </cell>
          <cell r="O38">
            <v>278461</v>
          </cell>
          <cell r="P38">
            <v>278461</v>
          </cell>
          <cell r="Q38">
            <v>0</v>
          </cell>
          <cell r="R38">
            <v>0</v>
          </cell>
        </row>
        <row r="39">
          <cell r="L39">
            <v>514794</v>
          </cell>
          <cell r="M39">
            <v>514794</v>
          </cell>
          <cell r="N39">
            <v>289826</v>
          </cell>
          <cell r="O39">
            <v>289826</v>
          </cell>
          <cell r="P39">
            <v>289826</v>
          </cell>
          <cell r="Q39">
            <v>0</v>
          </cell>
          <cell r="R39">
            <v>2796</v>
          </cell>
        </row>
        <row r="40">
          <cell r="L40">
            <v>590600</v>
          </cell>
          <cell r="M40">
            <v>590600</v>
          </cell>
          <cell r="N40">
            <v>8154</v>
          </cell>
          <cell r="O40">
            <v>8154</v>
          </cell>
          <cell r="P40">
            <v>8154</v>
          </cell>
          <cell r="Q40">
            <v>0</v>
          </cell>
          <cell r="R40">
            <v>1000</v>
          </cell>
        </row>
        <row r="44">
          <cell r="L44">
            <v>882500</v>
          </cell>
          <cell r="M44">
            <v>953432</v>
          </cell>
          <cell r="N44">
            <v>664410</v>
          </cell>
          <cell r="O44">
            <v>664410</v>
          </cell>
          <cell r="P44">
            <v>664410</v>
          </cell>
          <cell r="Q44">
            <v>0</v>
          </cell>
          <cell r="R44">
            <v>0</v>
          </cell>
        </row>
        <row r="45">
          <cell r="L45">
            <v>918400</v>
          </cell>
          <cell r="M45">
            <v>754589</v>
          </cell>
          <cell r="N45">
            <v>421608</v>
          </cell>
          <cell r="O45">
            <v>421608</v>
          </cell>
          <cell r="P45">
            <v>421608</v>
          </cell>
          <cell r="Q45">
            <v>0</v>
          </cell>
          <cell r="R45">
            <v>2731</v>
          </cell>
        </row>
        <row r="46">
          <cell r="L46">
            <v>320000</v>
          </cell>
          <cell r="M46">
            <v>412879</v>
          </cell>
          <cell r="N46">
            <v>412861</v>
          </cell>
          <cell r="O46">
            <v>412861</v>
          </cell>
          <cell r="P46">
            <v>412861</v>
          </cell>
          <cell r="Q46">
            <v>0</v>
          </cell>
          <cell r="R46">
            <v>0</v>
          </cell>
        </row>
        <row r="49">
          <cell r="R49">
            <v>46135</v>
          </cell>
        </row>
        <row r="53">
          <cell r="J53">
            <v>12161415</v>
          </cell>
          <cell r="K53">
            <v>1132754</v>
          </cell>
          <cell r="L53">
            <v>12161415</v>
          </cell>
          <cell r="M53">
            <v>1132754</v>
          </cell>
          <cell r="N53">
            <v>6000</v>
          </cell>
          <cell r="O53">
            <v>6000</v>
          </cell>
          <cell r="P53">
            <v>6000</v>
          </cell>
          <cell r="Q53">
            <v>0</v>
          </cell>
        </row>
        <row r="57">
          <cell r="L57">
            <v>1019817</v>
          </cell>
          <cell r="M57">
            <v>91900</v>
          </cell>
          <cell r="N57">
            <v>500</v>
          </cell>
          <cell r="O57">
            <v>500</v>
          </cell>
          <cell r="P57">
            <v>500</v>
          </cell>
          <cell r="R57">
            <v>500</v>
          </cell>
        </row>
        <row r="59">
          <cell r="L59">
            <v>193765</v>
          </cell>
          <cell r="M59">
            <v>17300</v>
          </cell>
        </row>
        <row r="63">
          <cell r="L63">
            <v>766512</v>
          </cell>
          <cell r="M63">
            <v>210925</v>
          </cell>
          <cell r="N63">
            <v>500</v>
          </cell>
          <cell r="O63">
            <v>500</v>
          </cell>
          <cell r="P63">
            <v>500</v>
          </cell>
          <cell r="Q63">
            <v>0</v>
          </cell>
          <cell r="R63">
            <v>500</v>
          </cell>
        </row>
        <row r="65">
          <cell r="L65">
            <v>145637</v>
          </cell>
          <cell r="M65">
            <v>40075</v>
          </cell>
        </row>
        <row r="69">
          <cell r="L69">
            <v>1038565</v>
          </cell>
          <cell r="M69">
            <v>3861</v>
          </cell>
          <cell r="N69">
            <v>500</v>
          </cell>
          <cell r="O69">
            <v>500</v>
          </cell>
          <cell r="P69">
            <v>500</v>
          </cell>
          <cell r="R69">
            <v>500</v>
          </cell>
        </row>
        <row r="71">
          <cell r="L71">
            <v>197327</v>
          </cell>
          <cell r="M71">
            <v>639</v>
          </cell>
        </row>
        <row r="75">
          <cell r="L75">
            <v>1595461</v>
          </cell>
          <cell r="M75">
            <v>3861</v>
          </cell>
          <cell r="N75">
            <v>500</v>
          </cell>
          <cell r="O75">
            <v>500</v>
          </cell>
          <cell r="P75">
            <v>500</v>
          </cell>
          <cell r="R75">
            <v>500</v>
          </cell>
        </row>
        <row r="77">
          <cell r="L77">
            <v>303138</v>
          </cell>
          <cell r="M77">
            <v>639</v>
          </cell>
        </row>
        <row r="81">
          <cell r="L81">
            <v>695011</v>
          </cell>
          <cell r="M81">
            <v>3861</v>
          </cell>
          <cell r="N81">
            <v>500</v>
          </cell>
          <cell r="O81">
            <v>500</v>
          </cell>
          <cell r="P81">
            <v>500</v>
          </cell>
          <cell r="R81">
            <v>500</v>
          </cell>
        </row>
        <row r="83">
          <cell r="L83">
            <v>132052</v>
          </cell>
          <cell r="M83">
            <v>639</v>
          </cell>
        </row>
        <row r="87">
          <cell r="L87">
            <v>820512</v>
          </cell>
          <cell r="M87">
            <v>88800</v>
          </cell>
          <cell r="N87">
            <v>500</v>
          </cell>
          <cell r="O87">
            <v>500</v>
          </cell>
          <cell r="P87">
            <v>500</v>
          </cell>
          <cell r="R87">
            <v>500</v>
          </cell>
        </row>
        <row r="89">
          <cell r="L89">
            <v>192465</v>
          </cell>
          <cell r="M89">
            <v>16700</v>
          </cell>
        </row>
        <row r="93">
          <cell r="L93">
            <v>1283141</v>
          </cell>
          <cell r="M93">
            <v>4202</v>
          </cell>
          <cell r="N93">
            <v>500</v>
          </cell>
          <cell r="O93">
            <v>500</v>
          </cell>
          <cell r="P93">
            <v>500</v>
          </cell>
          <cell r="R93">
            <v>500</v>
          </cell>
        </row>
        <row r="95">
          <cell r="L95">
            <v>243797</v>
          </cell>
          <cell r="M95">
            <v>798</v>
          </cell>
        </row>
        <row r="99">
          <cell r="L99">
            <v>578796</v>
          </cell>
          <cell r="M99">
            <v>4200</v>
          </cell>
          <cell r="N99">
            <v>500</v>
          </cell>
          <cell r="O99">
            <v>500</v>
          </cell>
          <cell r="P99">
            <v>500</v>
          </cell>
          <cell r="R99">
            <v>500</v>
          </cell>
        </row>
        <row r="101">
          <cell r="L101">
            <v>109971</v>
          </cell>
          <cell r="M101">
            <v>800</v>
          </cell>
        </row>
        <row r="105">
          <cell r="L105">
            <v>693827</v>
          </cell>
          <cell r="M105">
            <v>75290</v>
          </cell>
          <cell r="N105">
            <v>500</v>
          </cell>
          <cell r="O105">
            <v>500</v>
          </cell>
          <cell r="P105">
            <v>500</v>
          </cell>
          <cell r="R105">
            <v>500</v>
          </cell>
        </row>
        <row r="107">
          <cell r="L107">
            <v>131827</v>
          </cell>
          <cell r="M107">
            <v>14210</v>
          </cell>
        </row>
        <row r="111">
          <cell r="L111">
            <v>609171</v>
          </cell>
          <cell r="M111">
            <v>78276</v>
          </cell>
          <cell r="N111">
            <v>500</v>
          </cell>
          <cell r="O111">
            <v>500</v>
          </cell>
          <cell r="P111">
            <v>500</v>
          </cell>
          <cell r="R111">
            <v>500</v>
          </cell>
        </row>
        <row r="113">
          <cell r="L113">
            <v>115743</v>
          </cell>
          <cell r="M113">
            <v>14778</v>
          </cell>
        </row>
        <row r="117">
          <cell r="L117">
            <v>237733</v>
          </cell>
          <cell r="M117">
            <v>66887</v>
          </cell>
          <cell r="N117">
            <v>500</v>
          </cell>
          <cell r="O117">
            <v>500</v>
          </cell>
          <cell r="P117">
            <v>500</v>
          </cell>
          <cell r="R117">
            <v>500</v>
          </cell>
        </row>
        <row r="119">
          <cell r="L119">
            <v>45169</v>
          </cell>
          <cell r="M119">
            <v>12613</v>
          </cell>
        </row>
        <row r="123">
          <cell r="L123">
            <v>846200</v>
          </cell>
          <cell r="M123">
            <v>88800</v>
          </cell>
          <cell r="N123">
            <v>500</v>
          </cell>
          <cell r="O123">
            <v>500</v>
          </cell>
          <cell r="P123">
            <v>500</v>
          </cell>
          <cell r="R123">
            <v>500</v>
          </cell>
        </row>
        <row r="125">
          <cell r="L125">
            <v>160778</v>
          </cell>
          <cell r="M125">
            <v>16700</v>
          </cell>
        </row>
        <row r="129">
          <cell r="L129">
            <v>1000</v>
          </cell>
          <cell r="M129">
            <v>228000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</row>
        <row r="130">
          <cell r="L130">
            <v>2000</v>
          </cell>
          <cell r="M130">
            <v>2000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L131">
            <v>2000</v>
          </cell>
          <cell r="M131">
            <v>46000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</sheetData>
      <sheetData sheetId="37">
        <row r="8">
          <cell r="J8">
            <v>17867600</v>
          </cell>
          <cell r="K8">
            <v>34225443</v>
          </cell>
          <cell r="L8">
            <v>20702600</v>
          </cell>
          <cell r="M8">
            <v>37141443</v>
          </cell>
          <cell r="N8">
            <v>35371208</v>
          </cell>
          <cell r="O8">
            <v>35371208</v>
          </cell>
          <cell r="P8">
            <v>35371208</v>
          </cell>
          <cell r="Q8">
            <v>0</v>
          </cell>
        </row>
        <row r="12">
          <cell r="M12">
            <v>200000</v>
          </cell>
          <cell r="N12">
            <v>200000</v>
          </cell>
          <cell r="O12">
            <v>200000</v>
          </cell>
          <cell r="P12">
            <v>200000</v>
          </cell>
          <cell r="R12">
            <v>200000</v>
          </cell>
        </row>
        <row r="16">
          <cell r="L16">
            <v>2835000</v>
          </cell>
          <cell r="M16">
            <v>2716000</v>
          </cell>
          <cell r="N16">
            <v>2645223</v>
          </cell>
          <cell r="O16">
            <v>2645223</v>
          </cell>
          <cell r="P16">
            <v>2645223</v>
          </cell>
          <cell r="Q16">
            <v>0</v>
          </cell>
          <cell r="R16">
            <v>81388</v>
          </cell>
        </row>
        <row r="22">
          <cell r="L22">
            <v>867600</v>
          </cell>
          <cell r="M22">
            <v>867600</v>
          </cell>
          <cell r="N22">
            <v>867600</v>
          </cell>
          <cell r="O22">
            <v>867600</v>
          </cell>
          <cell r="P22">
            <v>867600</v>
          </cell>
          <cell r="R22">
            <v>867600</v>
          </cell>
        </row>
        <row r="26">
          <cell r="M26">
            <v>2995000</v>
          </cell>
          <cell r="N26">
            <v>1834566</v>
          </cell>
          <cell r="O26">
            <v>1834566</v>
          </cell>
          <cell r="P26">
            <v>1834566</v>
          </cell>
        </row>
        <row r="27">
          <cell r="L27">
            <v>17000000</v>
          </cell>
          <cell r="M27">
            <v>30362843</v>
          </cell>
          <cell r="N27">
            <v>29823819</v>
          </cell>
          <cell r="O27">
            <v>29823819</v>
          </cell>
          <cell r="P27">
            <v>29823819</v>
          </cell>
        </row>
      </sheetData>
      <sheetData sheetId="38">
        <row r="8">
          <cell r="J8">
            <v>8413519</v>
          </cell>
          <cell r="K8">
            <v>8976200</v>
          </cell>
          <cell r="L8">
            <v>20718639</v>
          </cell>
          <cell r="M8">
            <v>19326478</v>
          </cell>
          <cell r="N8">
            <v>18279015</v>
          </cell>
          <cell r="O8">
            <v>18279015</v>
          </cell>
          <cell r="P8">
            <v>18279015</v>
          </cell>
          <cell r="Q8">
            <v>0</v>
          </cell>
        </row>
        <row r="14">
          <cell r="L14">
            <v>12305120</v>
          </cell>
          <cell r="M14">
            <v>10360765</v>
          </cell>
          <cell r="N14">
            <v>10312005</v>
          </cell>
          <cell r="O14">
            <v>10312005</v>
          </cell>
          <cell r="P14">
            <v>10312005</v>
          </cell>
          <cell r="R14">
            <v>10130102</v>
          </cell>
        </row>
        <row r="17">
          <cell r="M17">
            <v>-10487</v>
          </cell>
          <cell r="N17">
            <v>-10487</v>
          </cell>
          <cell r="O17">
            <v>-10487</v>
          </cell>
          <cell r="P17">
            <v>-10487</v>
          </cell>
        </row>
        <row r="23">
          <cell r="L23">
            <v>8413519</v>
          </cell>
          <cell r="M23">
            <v>8831000</v>
          </cell>
          <cell r="N23">
            <v>7977497</v>
          </cell>
          <cell r="O23">
            <v>7977497</v>
          </cell>
          <cell r="P23">
            <v>7977497</v>
          </cell>
          <cell r="R23">
            <v>108685</v>
          </cell>
        </row>
        <row r="24">
          <cell r="L24">
            <v>0</v>
          </cell>
          <cell r="M24">
            <v>145200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35108</v>
          </cell>
        </row>
        <row r="26">
          <cell r="N26">
            <v>0</v>
          </cell>
          <cell r="P26">
            <v>0</v>
          </cell>
        </row>
      </sheetData>
      <sheetData sheetId="39">
        <row r="8">
          <cell r="J8">
            <v>5840667</v>
          </cell>
          <cell r="K8">
            <v>4050155</v>
          </cell>
          <cell r="L8">
            <v>16840667</v>
          </cell>
          <cell r="M8">
            <v>19948224</v>
          </cell>
          <cell r="N8">
            <v>17198496</v>
          </cell>
          <cell r="O8">
            <v>17198496</v>
          </cell>
          <cell r="P8">
            <v>17198496</v>
          </cell>
          <cell r="Q8">
            <v>0</v>
          </cell>
        </row>
        <row r="13">
          <cell r="L13">
            <v>5000</v>
          </cell>
          <cell r="M13">
            <v>1400</v>
          </cell>
          <cell r="N13">
            <v>1382</v>
          </cell>
          <cell r="O13">
            <v>1382</v>
          </cell>
          <cell r="P13">
            <v>1382</v>
          </cell>
          <cell r="Q13">
            <v>0</v>
          </cell>
          <cell r="R13">
            <v>1382</v>
          </cell>
        </row>
        <row r="14">
          <cell r="L14">
            <v>10000</v>
          </cell>
          <cell r="M14">
            <v>10000</v>
          </cell>
          <cell r="N14">
            <v>5033</v>
          </cell>
          <cell r="O14">
            <v>5033</v>
          </cell>
          <cell r="P14">
            <v>5033</v>
          </cell>
          <cell r="Q14">
            <v>0</v>
          </cell>
          <cell r="R14">
            <v>5033</v>
          </cell>
        </row>
        <row r="15">
          <cell r="L15">
            <v>1090000</v>
          </cell>
          <cell r="M15">
            <v>1014000</v>
          </cell>
          <cell r="N15">
            <v>970737</v>
          </cell>
          <cell r="O15">
            <v>970737</v>
          </cell>
          <cell r="P15">
            <v>970737</v>
          </cell>
          <cell r="Q15">
            <v>0</v>
          </cell>
          <cell r="R15">
            <v>970737</v>
          </cell>
        </row>
        <row r="16">
          <cell r="L16">
            <v>2400000</v>
          </cell>
          <cell r="M16">
            <v>5611001</v>
          </cell>
          <cell r="N16">
            <v>5529849</v>
          </cell>
          <cell r="O16">
            <v>5529849</v>
          </cell>
          <cell r="P16">
            <v>5529849</v>
          </cell>
          <cell r="Q16">
            <v>0</v>
          </cell>
          <cell r="R16">
            <v>5894740</v>
          </cell>
        </row>
        <row r="17">
          <cell r="L17">
            <v>30000</v>
          </cell>
          <cell r="M17">
            <v>20000</v>
          </cell>
          <cell r="N17">
            <v>17079</v>
          </cell>
          <cell r="O17">
            <v>17079</v>
          </cell>
          <cell r="P17">
            <v>17079</v>
          </cell>
          <cell r="Q17">
            <v>0</v>
          </cell>
          <cell r="R17">
            <v>17079</v>
          </cell>
        </row>
        <row r="18">
          <cell r="L18">
            <v>15000</v>
          </cell>
          <cell r="M18">
            <v>25000</v>
          </cell>
          <cell r="N18">
            <v>23080</v>
          </cell>
          <cell r="O18">
            <v>23080</v>
          </cell>
          <cell r="P18">
            <v>23080</v>
          </cell>
          <cell r="Q18">
            <v>0</v>
          </cell>
          <cell r="R18">
            <v>23080</v>
          </cell>
        </row>
        <row r="19">
          <cell r="L19">
            <v>40000</v>
          </cell>
          <cell r="M19">
            <v>15000</v>
          </cell>
          <cell r="N19">
            <v>14492</v>
          </cell>
          <cell r="O19">
            <v>14492</v>
          </cell>
          <cell r="P19">
            <v>14492</v>
          </cell>
          <cell r="Q19">
            <v>0</v>
          </cell>
          <cell r="R19">
            <v>15812</v>
          </cell>
        </row>
        <row r="20">
          <cell r="L20">
            <v>300000</v>
          </cell>
          <cell r="M20">
            <v>516000</v>
          </cell>
          <cell r="N20">
            <v>503201</v>
          </cell>
          <cell r="O20">
            <v>503201</v>
          </cell>
          <cell r="P20">
            <v>503201</v>
          </cell>
          <cell r="Q20">
            <v>0</v>
          </cell>
          <cell r="R20">
            <v>503201</v>
          </cell>
        </row>
        <row r="21">
          <cell r="L21">
            <v>2050000</v>
          </cell>
          <cell r="M21">
            <v>3375900</v>
          </cell>
          <cell r="N21">
            <v>2828251</v>
          </cell>
          <cell r="O21">
            <v>2828251</v>
          </cell>
          <cell r="P21">
            <v>2828251</v>
          </cell>
          <cell r="Q21">
            <v>0</v>
          </cell>
          <cell r="R21">
            <v>2952327</v>
          </cell>
        </row>
        <row r="26">
          <cell r="L26">
            <v>150000</v>
          </cell>
          <cell r="M26">
            <v>92850</v>
          </cell>
          <cell r="N26">
            <v>93350</v>
          </cell>
          <cell r="O26">
            <v>93350</v>
          </cell>
          <cell r="P26">
            <v>93350</v>
          </cell>
          <cell r="Q26">
            <v>0</v>
          </cell>
          <cell r="R26">
            <v>0</v>
          </cell>
        </row>
        <row r="27">
          <cell r="L27">
            <v>100000</v>
          </cell>
          <cell r="M27">
            <v>1324825</v>
          </cell>
          <cell r="N27">
            <v>1293668</v>
          </cell>
          <cell r="O27">
            <v>1293668</v>
          </cell>
          <cell r="P27">
            <v>1293668</v>
          </cell>
          <cell r="Q27">
            <v>0</v>
          </cell>
          <cell r="R27">
            <v>1293688</v>
          </cell>
        </row>
        <row r="30">
          <cell r="L30">
            <v>21000</v>
          </cell>
          <cell r="M30">
            <v>21000</v>
          </cell>
          <cell r="N30">
            <v>13184</v>
          </cell>
          <cell r="O30">
            <v>13184</v>
          </cell>
          <cell r="P30">
            <v>13184</v>
          </cell>
          <cell r="Q30">
            <v>0</v>
          </cell>
          <cell r="R30">
            <v>13184</v>
          </cell>
        </row>
        <row r="31">
          <cell r="L31">
            <v>50000</v>
          </cell>
          <cell r="M31">
            <v>51000</v>
          </cell>
          <cell r="N31">
            <v>50987</v>
          </cell>
          <cell r="O31">
            <v>50987</v>
          </cell>
          <cell r="P31">
            <v>50987</v>
          </cell>
          <cell r="Q31">
            <v>0</v>
          </cell>
          <cell r="R31">
            <v>50987</v>
          </cell>
        </row>
        <row r="32">
          <cell r="L32">
            <v>4739000</v>
          </cell>
          <cell r="M32">
            <v>3853535</v>
          </cell>
          <cell r="N32">
            <v>3551956</v>
          </cell>
          <cell r="O32">
            <v>3551956</v>
          </cell>
          <cell r="P32">
            <v>3551956</v>
          </cell>
          <cell r="Q32">
            <v>0</v>
          </cell>
          <cell r="R32">
            <v>3882369</v>
          </cell>
        </row>
        <row r="36">
          <cell r="L36">
            <v>0</v>
          </cell>
          <cell r="M36">
            <v>9000</v>
          </cell>
          <cell r="N36">
            <v>8216</v>
          </cell>
          <cell r="O36">
            <v>8216</v>
          </cell>
          <cell r="P36">
            <v>8216</v>
          </cell>
          <cell r="Q36">
            <v>0</v>
          </cell>
          <cell r="R36">
            <v>0</v>
          </cell>
        </row>
        <row r="39">
          <cell r="L39">
            <v>0</v>
          </cell>
          <cell r="M39">
            <v>-42442</v>
          </cell>
          <cell r="N39">
            <v>-47758</v>
          </cell>
          <cell r="O39">
            <v>-47758</v>
          </cell>
          <cell r="P39">
            <v>-47758</v>
          </cell>
        </row>
        <row r="44">
          <cell r="R44">
            <v>180551</v>
          </cell>
        </row>
        <row r="48">
          <cell r="L48">
            <v>2000</v>
          </cell>
          <cell r="M48">
            <v>2000</v>
          </cell>
          <cell r="N48">
            <v>1000</v>
          </cell>
          <cell r="O48">
            <v>1000</v>
          </cell>
          <cell r="P48">
            <v>1000</v>
          </cell>
          <cell r="Q48">
            <v>0</v>
          </cell>
          <cell r="R48">
            <v>0</v>
          </cell>
        </row>
        <row r="49">
          <cell r="L49">
            <v>793100</v>
          </cell>
          <cell r="M49">
            <v>215000</v>
          </cell>
          <cell r="N49">
            <v>211606</v>
          </cell>
          <cell r="O49">
            <v>211606</v>
          </cell>
          <cell r="P49">
            <v>211606</v>
          </cell>
          <cell r="Q49">
            <v>0</v>
          </cell>
          <cell r="R49">
            <v>176392</v>
          </cell>
        </row>
        <row r="50"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12313</v>
          </cell>
        </row>
        <row r="51">
          <cell r="L51">
            <v>5045567</v>
          </cell>
          <cell r="M51">
            <v>3833155</v>
          </cell>
          <cell r="N51">
            <v>2129183</v>
          </cell>
          <cell r="O51">
            <v>2129183</v>
          </cell>
          <cell r="P51">
            <v>2129183</v>
          </cell>
          <cell r="Q51">
            <v>0</v>
          </cell>
          <cell r="R51">
            <v>8941483</v>
          </cell>
        </row>
      </sheetData>
      <sheetData sheetId="40">
        <row r="8">
          <cell r="J8">
            <v>21000</v>
          </cell>
          <cell r="K8">
            <v>10000</v>
          </cell>
          <cell r="L8">
            <v>21000</v>
          </cell>
          <cell r="M8">
            <v>10000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13">
          <cell r="L13">
            <v>3150</v>
          </cell>
          <cell r="M13">
            <v>1500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L14">
            <v>17850</v>
          </cell>
          <cell r="M14">
            <v>8500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3855</v>
          </cell>
        </row>
      </sheetData>
      <sheetData sheetId="41">
        <row r="8">
          <cell r="J8">
            <v>20425000</v>
          </cell>
          <cell r="K8">
            <v>25675000</v>
          </cell>
          <cell r="L8">
            <v>20425000</v>
          </cell>
          <cell r="M8">
            <v>25675000</v>
          </cell>
          <cell r="N8">
            <v>23387308</v>
          </cell>
          <cell r="O8">
            <v>23387308</v>
          </cell>
          <cell r="P8">
            <v>23387308</v>
          </cell>
          <cell r="Q8">
            <v>0</v>
          </cell>
        </row>
        <row r="13">
          <cell r="L13">
            <v>4300000</v>
          </cell>
          <cell r="M13">
            <v>6363420</v>
          </cell>
          <cell r="N13">
            <v>6280825</v>
          </cell>
          <cell r="O13">
            <v>6280825</v>
          </cell>
          <cell r="P13">
            <v>6280825</v>
          </cell>
          <cell r="Q13">
            <v>0</v>
          </cell>
          <cell r="R13">
            <v>1123</v>
          </cell>
        </row>
        <row r="14">
          <cell r="L14">
            <v>10825000</v>
          </cell>
          <cell r="M14">
            <v>12465580</v>
          </cell>
          <cell r="N14">
            <v>12084348</v>
          </cell>
          <cell r="O14">
            <v>12084348</v>
          </cell>
          <cell r="P14">
            <v>12084348</v>
          </cell>
          <cell r="Q14">
            <v>0</v>
          </cell>
          <cell r="R14">
            <v>0</v>
          </cell>
        </row>
        <row r="15">
          <cell r="L15">
            <v>5300000</v>
          </cell>
          <cell r="M15">
            <v>6846000</v>
          </cell>
          <cell r="N15">
            <v>5022135</v>
          </cell>
          <cell r="O15">
            <v>5022135</v>
          </cell>
          <cell r="P15">
            <v>5022135</v>
          </cell>
          <cell r="Q15">
            <v>0</v>
          </cell>
          <cell r="R15">
            <v>0</v>
          </cell>
        </row>
      </sheetData>
      <sheetData sheetId="42">
        <row r="8">
          <cell r="J8">
            <v>510000</v>
          </cell>
          <cell r="K8">
            <v>342000</v>
          </cell>
          <cell r="L8">
            <v>510000</v>
          </cell>
          <cell r="M8">
            <v>342000</v>
          </cell>
          <cell r="N8">
            <v>292049</v>
          </cell>
          <cell r="O8">
            <v>292049</v>
          </cell>
          <cell r="P8">
            <v>292049</v>
          </cell>
          <cell r="Q8">
            <v>0</v>
          </cell>
        </row>
        <row r="13">
          <cell r="L13">
            <v>76500</v>
          </cell>
          <cell r="M13">
            <v>51300</v>
          </cell>
          <cell r="N13">
            <v>43807</v>
          </cell>
          <cell r="O13">
            <v>43807</v>
          </cell>
          <cell r="P13">
            <v>43807</v>
          </cell>
          <cell r="Q13">
            <v>0</v>
          </cell>
          <cell r="R13">
            <v>75</v>
          </cell>
        </row>
        <row r="14">
          <cell r="L14">
            <v>433500</v>
          </cell>
          <cell r="M14">
            <v>290700</v>
          </cell>
          <cell r="N14">
            <v>248242</v>
          </cell>
          <cell r="O14">
            <v>248242</v>
          </cell>
          <cell r="P14">
            <v>248242</v>
          </cell>
          <cell r="Q14">
            <v>0</v>
          </cell>
          <cell r="R14">
            <v>425</v>
          </cell>
        </row>
        <row r="24"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5933</v>
          </cell>
        </row>
        <row r="30">
          <cell r="J30">
            <v>11000</v>
          </cell>
          <cell r="K30">
            <v>0</v>
          </cell>
          <cell r="L30">
            <v>11000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4">
          <cell r="L34">
            <v>1650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L35">
            <v>9350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393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6">
          <cell r="J46">
            <v>832200</v>
          </cell>
          <cell r="K46">
            <v>6000</v>
          </cell>
          <cell r="L46">
            <v>832200</v>
          </cell>
          <cell r="M46">
            <v>6000</v>
          </cell>
          <cell r="N46">
            <v>500</v>
          </cell>
          <cell r="O46">
            <v>500</v>
          </cell>
          <cell r="P46">
            <v>500</v>
          </cell>
          <cell r="Q46">
            <v>0</v>
          </cell>
        </row>
        <row r="47">
          <cell r="L47">
            <v>699327</v>
          </cell>
          <cell r="M47">
            <v>840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L48">
            <v>0</v>
          </cell>
          <cell r="M48">
            <v>5000</v>
          </cell>
          <cell r="N48">
            <v>500</v>
          </cell>
          <cell r="O48">
            <v>500</v>
          </cell>
          <cell r="P48">
            <v>500</v>
          </cell>
          <cell r="Q48">
            <v>0</v>
          </cell>
          <cell r="R48">
            <v>500</v>
          </cell>
        </row>
        <row r="49">
          <cell r="L49">
            <v>132873</v>
          </cell>
          <cell r="M49">
            <v>160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2C1EA-25AF-4659-B1B6-592FA24F0CE2}">
  <sheetPr>
    <tabColor rgb="FFFF0000"/>
  </sheetPr>
  <dimension ref="A1:L319"/>
  <sheetViews>
    <sheetView tabSelected="1" zoomScaleNormal="100" zoomScaleSheetLayoutView="85" workbookViewId="0">
      <selection activeCell="A103" sqref="A103:B103"/>
    </sheetView>
  </sheetViews>
  <sheetFormatPr defaultRowHeight="12.75"/>
  <cols>
    <col min="1" max="1" width="5.140625" style="1" customWidth="1"/>
    <col min="2" max="2" width="48.28515625" style="115" customWidth="1"/>
    <col min="3" max="3" width="8.7109375" style="1" customWidth="1"/>
    <col min="4" max="5" width="13" style="1" customWidth="1"/>
    <col min="6" max="7" width="14" style="1" customWidth="1"/>
    <col min="8" max="9" width="13.7109375" style="1" customWidth="1"/>
    <col min="10" max="10" width="13" style="1" customWidth="1"/>
    <col min="11" max="11" width="12.28515625" style="1" customWidth="1"/>
    <col min="12" max="12" width="14.28515625" style="1" customWidth="1"/>
    <col min="13" max="218" width="9.140625" style="1"/>
    <col min="219" max="219" width="5.140625" style="1" customWidth="1"/>
    <col min="220" max="220" width="48.28515625" style="1" customWidth="1"/>
    <col min="221" max="221" width="8.7109375" style="1" customWidth="1"/>
    <col min="222" max="223" width="13" style="1" customWidth="1"/>
    <col min="224" max="225" width="15.42578125" style="1" customWidth="1"/>
    <col min="226" max="227" width="13.7109375" style="1" customWidth="1"/>
    <col min="228" max="228" width="13" style="1" customWidth="1"/>
    <col min="229" max="229" width="13.42578125" style="1" customWidth="1"/>
    <col min="230" max="230" width="16.140625" style="1" customWidth="1"/>
    <col min="231" max="231" width="14.85546875" style="1" customWidth="1"/>
    <col min="232" max="232" width="12.42578125" style="1" customWidth="1"/>
    <col min="233" max="474" width="9.140625" style="1"/>
    <col min="475" max="475" width="5.140625" style="1" customWidth="1"/>
    <col min="476" max="476" width="48.28515625" style="1" customWidth="1"/>
    <col min="477" max="477" width="8.7109375" style="1" customWidth="1"/>
    <col min="478" max="479" width="13" style="1" customWidth="1"/>
    <col min="480" max="481" width="15.42578125" style="1" customWidth="1"/>
    <col min="482" max="483" width="13.7109375" style="1" customWidth="1"/>
    <col min="484" max="484" width="13" style="1" customWidth="1"/>
    <col min="485" max="485" width="13.42578125" style="1" customWidth="1"/>
    <col min="486" max="486" width="16.140625" style="1" customWidth="1"/>
    <col min="487" max="487" width="14.85546875" style="1" customWidth="1"/>
    <col min="488" max="488" width="12.42578125" style="1" customWidth="1"/>
    <col min="489" max="730" width="9.140625" style="1"/>
    <col min="731" max="731" width="5.140625" style="1" customWidth="1"/>
    <col min="732" max="732" width="48.28515625" style="1" customWidth="1"/>
    <col min="733" max="733" width="8.7109375" style="1" customWidth="1"/>
    <col min="734" max="735" width="13" style="1" customWidth="1"/>
    <col min="736" max="737" width="15.42578125" style="1" customWidth="1"/>
    <col min="738" max="739" width="13.7109375" style="1" customWidth="1"/>
    <col min="740" max="740" width="13" style="1" customWidth="1"/>
    <col min="741" max="741" width="13.42578125" style="1" customWidth="1"/>
    <col min="742" max="742" width="16.140625" style="1" customWidth="1"/>
    <col min="743" max="743" width="14.85546875" style="1" customWidth="1"/>
    <col min="744" max="744" width="12.42578125" style="1" customWidth="1"/>
    <col min="745" max="986" width="9.140625" style="1"/>
    <col min="987" max="987" width="5.140625" style="1" customWidth="1"/>
    <col min="988" max="988" width="48.28515625" style="1" customWidth="1"/>
    <col min="989" max="989" width="8.7109375" style="1" customWidth="1"/>
    <col min="990" max="991" width="13" style="1" customWidth="1"/>
    <col min="992" max="993" width="15.42578125" style="1" customWidth="1"/>
    <col min="994" max="995" width="13.7109375" style="1" customWidth="1"/>
    <col min="996" max="996" width="13" style="1" customWidth="1"/>
    <col min="997" max="997" width="13.42578125" style="1" customWidth="1"/>
    <col min="998" max="998" width="16.140625" style="1" customWidth="1"/>
    <col min="999" max="999" width="14.85546875" style="1" customWidth="1"/>
    <col min="1000" max="1000" width="12.42578125" style="1" customWidth="1"/>
    <col min="1001" max="1242" width="9.140625" style="1"/>
    <col min="1243" max="1243" width="5.140625" style="1" customWidth="1"/>
    <col min="1244" max="1244" width="48.28515625" style="1" customWidth="1"/>
    <col min="1245" max="1245" width="8.7109375" style="1" customWidth="1"/>
    <col min="1246" max="1247" width="13" style="1" customWidth="1"/>
    <col min="1248" max="1249" width="15.42578125" style="1" customWidth="1"/>
    <col min="1250" max="1251" width="13.7109375" style="1" customWidth="1"/>
    <col min="1252" max="1252" width="13" style="1" customWidth="1"/>
    <col min="1253" max="1253" width="13.42578125" style="1" customWidth="1"/>
    <col min="1254" max="1254" width="16.140625" style="1" customWidth="1"/>
    <col min="1255" max="1255" width="14.85546875" style="1" customWidth="1"/>
    <col min="1256" max="1256" width="12.42578125" style="1" customWidth="1"/>
    <col min="1257" max="1498" width="9.140625" style="1"/>
    <col min="1499" max="1499" width="5.140625" style="1" customWidth="1"/>
    <col min="1500" max="1500" width="48.28515625" style="1" customWidth="1"/>
    <col min="1501" max="1501" width="8.7109375" style="1" customWidth="1"/>
    <col min="1502" max="1503" width="13" style="1" customWidth="1"/>
    <col min="1504" max="1505" width="15.42578125" style="1" customWidth="1"/>
    <col min="1506" max="1507" width="13.7109375" style="1" customWidth="1"/>
    <col min="1508" max="1508" width="13" style="1" customWidth="1"/>
    <col min="1509" max="1509" width="13.42578125" style="1" customWidth="1"/>
    <col min="1510" max="1510" width="16.140625" style="1" customWidth="1"/>
    <col min="1511" max="1511" width="14.85546875" style="1" customWidth="1"/>
    <col min="1512" max="1512" width="12.42578125" style="1" customWidth="1"/>
    <col min="1513" max="1754" width="9.140625" style="1"/>
    <col min="1755" max="1755" width="5.140625" style="1" customWidth="1"/>
    <col min="1756" max="1756" width="48.28515625" style="1" customWidth="1"/>
    <col min="1757" max="1757" width="8.7109375" style="1" customWidth="1"/>
    <col min="1758" max="1759" width="13" style="1" customWidth="1"/>
    <col min="1760" max="1761" width="15.42578125" style="1" customWidth="1"/>
    <col min="1762" max="1763" width="13.7109375" style="1" customWidth="1"/>
    <col min="1764" max="1764" width="13" style="1" customWidth="1"/>
    <col min="1765" max="1765" width="13.42578125" style="1" customWidth="1"/>
    <col min="1766" max="1766" width="16.140625" style="1" customWidth="1"/>
    <col min="1767" max="1767" width="14.85546875" style="1" customWidth="1"/>
    <col min="1768" max="1768" width="12.42578125" style="1" customWidth="1"/>
    <col min="1769" max="2010" width="9.140625" style="1"/>
    <col min="2011" max="2011" width="5.140625" style="1" customWidth="1"/>
    <col min="2012" max="2012" width="48.28515625" style="1" customWidth="1"/>
    <col min="2013" max="2013" width="8.7109375" style="1" customWidth="1"/>
    <col min="2014" max="2015" width="13" style="1" customWidth="1"/>
    <col min="2016" max="2017" width="15.42578125" style="1" customWidth="1"/>
    <col min="2018" max="2019" width="13.7109375" style="1" customWidth="1"/>
    <col min="2020" max="2020" width="13" style="1" customWidth="1"/>
    <col min="2021" max="2021" width="13.42578125" style="1" customWidth="1"/>
    <col min="2022" max="2022" width="16.140625" style="1" customWidth="1"/>
    <col min="2023" max="2023" width="14.85546875" style="1" customWidth="1"/>
    <col min="2024" max="2024" width="12.42578125" style="1" customWidth="1"/>
    <col min="2025" max="2266" width="9.140625" style="1"/>
    <col min="2267" max="2267" width="5.140625" style="1" customWidth="1"/>
    <col min="2268" max="2268" width="48.28515625" style="1" customWidth="1"/>
    <col min="2269" max="2269" width="8.7109375" style="1" customWidth="1"/>
    <col min="2270" max="2271" width="13" style="1" customWidth="1"/>
    <col min="2272" max="2273" width="15.42578125" style="1" customWidth="1"/>
    <col min="2274" max="2275" width="13.7109375" style="1" customWidth="1"/>
    <col min="2276" max="2276" width="13" style="1" customWidth="1"/>
    <col min="2277" max="2277" width="13.42578125" style="1" customWidth="1"/>
    <col min="2278" max="2278" width="16.140625" style="1" customWidth="1"/>
    <col min="2279" max="2279" width="14.85546875" style="1" customWidth="1"/>
    <col min="2280" max="2280" width="12.42578125" style="1" customWidth="1"/>
    <col min="2281" max="2522" width="9.140625" style="1"/>
    <col min="2523" max="2523" width="5.140625" style="1" customWidth="1"/>
    <col min="2524" max="2524" width="48.28515625" style="1" customWidth="1"/>
    <col min="2525" max="2525" width="8.7109375" style="1" customWidth="1"/>
    <col min="2526" max="2527" width="13" style="1" customWidth="1"/>
    <col min="2528" max="2529" width="15.42578125" style="1" customWidth="1"/>
    <col min="2530" max="2531" width="13.7109375" style="1" customWidth="1"/>
    <col min="2532" max="2532" width="13" style="1" customWidth="1"/>
    <col min="2533" max="2533" width="13.42578125" style="1" customWidth="1"/>
    <col min="2534" max="2534" width="16.140625" style="1" customWidth="1"/>
    <col min="2535" max="2535" width="14.85546875" style="1" customWidth="1"/>
    <col min="2536" max="2536" width="12.42578125" style="1" customWidth="1"/>
    <col min="2537" max="2778" width="9.140625" style="1"/>
    <col min="2779" max="2779" width="5.140625" style="1" customWidth="1"/>
    <col min="2780" max="2780" width="48.28515625" style="1" customWidth="1"/>
    <col min="2781" max="2781" width="8.7109375" style="1" customWidth="1"/>
    <col min="2782" max="2783" width="13" style="1" customWidth="1"/>
    <col min="2784" max="2785" width="15.42578125" style="1" customWidth="1"/>
    <col min="2786" max="2787" width="13.7109375" style="1" customWidth="1"/>
    <col min="2788" max="2788" width="13" style="1" customWidth="1"/>
    <col min="2789" max="2789" width="13.42578125" style="1" customWidth="1"/>
    <col min="2790" max="2790" width="16.140625" style="1" customWidth="1"/>
    <col min="2791" max="2791" width="14.85546875" style="1" customWidth="1"/>
    <col min="2792" max="2792" width="12.42578125" style="1" customWidth="1"/>
    <col min="2793" max="3034" width="9.140625" style="1"/>
    <col min="3035" max="3035" width="5.140625" style="1" customWidth="1"/>
    <col min="3036" max="3036" width="48.28515625" style="1" customWidth="1"/>
    <col min="3037" max="3037" width="8.7109375" style="1" customWidth="1"/>
    <col min="3038" max="3039" width="13" style="1" customWidth="1"/>
    <col min="3040" max="3041" width="15.42578125" style="1" customWidth="1"/>
    <col min="3042" max="3043" width="13.7109375" style="1" customWidth="1"/>
    <col min="3044" max="3044" width="13" style="1" customWidth="1"/>
    <col min="3045" max="3045" width="13.42578125" style="1" customWidth="1"/>
    <col min="3046" max="3046" width="16.140625" style="1" customWidth="1"/>
    <col min="3047" max="3047" width="14.85546875" style="1" customWidth="1"/>
    <col min="3048" max="3048" width="12.42578125" style="1" customWidth="1"/>
    <col min="3049" max="3290" width="9.140625" style="1"/>
    <col min="3291" max="3291" width="5.140625" style="1" customWidth="1"/>
    <col min="3292" max="3292" width="48.28515625" style="1" customWidth="1"/>
    <col min="3293" max="3293" width="8.7109375" style="1" customWidth="1"/>
    <col min="3294" max="3295" width="13" style="1" customWidth="1"/>
    <col min="3296" max="3297" width="15.42578125" style="1" customWidth="1"/>
    <col min="3298" max="3299" width="13.7109375" style="1" customWidth="1"/>
    <col min="3300" max="3300" width="13" style="1" customWidth="1"/>
    <col min="3301" max="3301" width="13.42578125" style="1" customWidth="1"/>
    <col min="3302" max="3302" width="16.140625" style="1" customWidth="1"/>
    <col min="3303" max="3303" width="14.85546875" style="1" customWidth="1"/>
    <col min="3304" max="3304" width="12.42578125" style="1" customWidth="1"/>
    <col min="3305" max="3546" width="9.140625" style="1"/>
    <col min="3547" max="3547" width="5.140625" style="1" customWidth="1"/>
    <col min="3548" max="3548" width="48.28515625" style="1" customWidth="1"/>
    <col min="3549" max="3549" width="8.7109375" style="1" customWidth="1"/>
    <col min="3550" max="3551" width="13" style="1" customWidth="1"/>
    <col min="3552" max="3553" width="15.42578125" style="1" customWidth="1"/>
    <col min="3554" max="3555" width="13.7109375" style="1" customWidth="1"/>
    <col min="3556" max="3556" width="13" style="1" customWidth="1"/>
    <col min="3557" max="3557" width="13.42578125" style="1" customWidth="1"/>
    <col min="3558" max="3558" width="16.140625" style="1" customWidth="1"/>
    <col min="3559" max="3559" width="14.85546875" style="1" customWidth="1"/>
    <col min="3560" max="3560" width="12.42578125" style="1" customWidth="1"/>
    <col min="3561" max="3802" width="9.140625" style="1"/>
    <col min="3803" max="3803" width="5.140625" style="1" customWidth="1"/>
    <col min="3804" max="3804" width="48.28515625" style="1" customWidth="1"/>
    <col min="3805" max="3805" width="8.7109375" style="1" customWidth="1"/>
    <col min="3806" max="3807" width="13" style="1" customWidth="1"/>
    <col min="3808" max="3809" width="15.42578125" style="1" customWidth="1"/>
    <col min="3810" max="3811" width="13.7109375" style="1" customWidth="1"/>
    <col min="3812" max="3812" width="13" style="1" customWidth="1"/>
    <col min="3813" max="3813" width="13.42578125" style="1" customWidth="1"/>
    <col min="3814" max="3814" width="16.140625" style="1" customWidth="1"/>
    <col min="3815" max="3815" width="14.85546875" style="1" customWidth="1"/>
    <col min="3816" max="3816" width="12.42578125" style="1" customWidth="1"/>
    <col min="3817" max="4058" width="9.140625" style="1"/>
    <col min="4059" max="4059" width="5.140625" style="1" customWidth="1"/>
    <col min="4060" max="4060" width="48.28515625" style="1" customWidth="1"/>
    <col min="4061" max="4061" width="8.7109375" style="1" customWidth="1"/>
    <col min="4062" max="4063" width="13" style="1" customWidth="1"/>
    <col min="4064" max="4065" width="15.42578125" style="1" customWidth="1"/>
    <col min="4066" max="4067" width="13.7109375" style="1" customWidth="1"/>
    <col min="4068" max="4068" width="13" style="1" customWidth="1"/>
    <col min="4069" max="4069" width="13.42578125" style="1" customWidth="1"/>
    <col min="4070" max="4070" width="16.140625" style="1" customWidth="1"/>
    <col min="4071" max="4071" width="14.85546875" style="1" customWidth="1"/>
    <col min="4072" max="4072" width="12.42578125" style="1" customWidth="1"/>
    <col min="4073" max="4314" width="9.140625" style="1"/>
    <col min="4315" max="4315" width="5.140625" style="1" customWidth="1"/>
    <col min="4316" max="4316" width="48.28515625" style="1" customWidth="1"/>
    <col min="4317" max="4317" width="8.7109375" style="1" customWidth="1"/>
    <col min="4318" max="4319" width="13" style="1" customWidth="1"/>
    <col min="4320" max="4321" width="15.42578125" style="1" customWidth="1"/>
    <col min="4322" max="4323" width="13.7109375" style="1" customWidth="1"/>
    <col min="4324" max="4324" width="13" style="1" customWidth="1"/>
    <col min="4325" max="4325" width="13.42578125" style="1" customWidth="1"/>
    <col min="4326" max="4326" width="16.140625" style="1" customWidth="1"/>
    <col min="4327" max="4327" width="14.85546875" style="1" customWidth="1"/>
    <col min="4328" max="4328" width="12.42578125" style="1" customWidth="1"/>
    <col min="4329" max="4570" width="9.140625" style="1"/>
    <col min="4571" max="4571" width="5.140625" style="1" customWidth="1"/>
    <col min="4572" max="4572" width="48.28515625" style="1" customWidth="1"/>
    <col min="4573" max="4573" width="8.7109375" style="1" customWidth="1"/>
    <col min="4574" max="4575" width="13" style="1" customWidth="1"/>
    <col min="4576" max="4577" width="15.42578125" style="1" customWidth="1"/>
    <col min="4578" max="4579" width="13.7109375" style="1" customWidth="1"/>
    <col min="4580" max="4580" width="13" style="1" customWidth="1"/>
    <col min="4581" max="4581" width="13.42578125" style="1" customWidth="1"/>
    <col min="4582" max="4582" width="16.140625" style="1" customWidth="1"/>
    <col min="4583" max="4583" width="14.85546875" style="1" customWidth="1"/>
    <col min="4584" max="4584" width="12.42578125" style="1" customWidth="1"/>
    <col min="4585" max="4826" width="9.140625" style="1"/>
    <col min="4827" max="4827" width="5.140625" style="1" customWidth="1"/>
    <col min="4828" max="4828" width="48.28515625" style="1" customWidth="1"/>
    <col min="4829" max="4829" width="8.7109375" style="1" customWidth="1"/>
    <col min="4830" max="4831" width="13" style="1" customWidth="1"/>
    <col min="4832" max="4833" width="15.42578125" style="1" customWidth="1"/>
    <col min="4834" max="4835" width="13.7109375" style="1" customWidth="1"/>
    <col min="4836" max="4836" width="13" style="1" customWidth="1"/>
    <col min="4837" max="4837" width="13.42578125" style="1" customWidth="1"/>
    <col min="4838" max="4838" width="16.140625" style="1" customWidth="1"/>
    <col min="4839" max="4839" width="14.85546875" style="1" customWidth="1"/>
    <col min="4840" max="4840" width="12.42578125" style="1" customWidth="1"/>
    <col min="4841" max="5082" width="9.140625" style="1"/>
    <col min="5083" max="5083" width="5.140625" style="1" customWidth="1"/>
    <col min="5084" max="5084" width="48.28515625" style="1" customWidth="1"/>
    <col min="5085" max="5085" width="8.7109375" style="1" customWidth="1"/>
    <col min="5086" max="5087" width="13" style="1" customWidth="1"/>
    <col min="5088" max="5089" width="15.42578125" style="1" customWidth="1"/>
    <col min="5090" max="5091" width="13.7109375" style="1" customWidth="1"/>
    <col min="5092" max="5092" width="13" style="1" customWidth="1"/>
    <col min="5093" max="5093" width="13.42578125" style="1" customWidth="1"/>
    <col min="5094" max="5094" width="16.140625" style="1" customWidth="1"/>
    <col min="5095" max="5095" width="14.85546875" style="1" customWidth="1"/>
    <col min="5096" max="5096" width="12.42578125" style="1" customWidth="1"/>
    <col min="5097" max="5338" width="9.140625" style="1"/>
    <col min="5339" max="5339" width="5.140625" style="1" customWidth="1"/>
    <col min="5340" max="5340" width="48.28515625" style="1" customWidth="1"/>
    <col min="5341" max="5341" width="8.7109375" style="1" customWidth="1"/>
    <col min="5342" max="5343" width="13" style="1" customWidth="1"/>
    <col min="5344" max="5345" width="15.42578125" style="1" customWidth="1"/>
    <col min="5346" max="5347" width="13.7109375" style="1" customWidth="1"/>
    <col min="5348" max="5348" width="13" style="1" customWidth="1"/>
    <col min="5349" max="5349" width="13.42578125" style="1" customWidth="1"/>
    <col min="5350" max="5350" width="16.140625" style="1" customWidth="1"/>
    <col min="5351" max="5351" width="14.85546875" style="1" customWidth="1"/>
    <col min="5352" max="5352" width="12.42578125" style="1" customWidth="1"/>
    <col min="5353" max="5594" width="9.140625" style="1"/>
    <col min="5595" max="5595" width="5.140625" style="1" customWidth="1"/>
    <col min="5596" max="5596" width="48.28515625" style="1" customWidth="1"/>
    <col min="5597" max="5597" width="8.7109375" style="1" customWidth="1"/>
    <col min="5598" max="5599" width="13" style="1" customWidth="1"/>
    <col min="5600" max="5601" width="15.42578125" style="1" customWidth="1"/>
    <col min="5602" max="5603" width="13.7109375" style="1" customWidth="1"/>
    <col min="5604" max="5604" width="13" style="1" customWidth="1"/>
    <col min="5605" max="5605" width="13.42578125" style="1" customWidth="1"/>
    <col min="5606" max="5606" width="16.140625" style="1" customWidth="1"/>
    <col min="5607" max="5607" width="14.85546875" style="1" customWidth="1"/>
    <col min="5608" max="5608" width="12.42578125" style="1" customWidth="1"/>
    <col min="5609" max="5850" width="9.140625" style="1"/>
    <col min="5851" max="5851" width="5.140625" style="1" customWidth="1"/>
    <col min="5852" max="5852" width="48.28515625" style="1" customWidth="1"/>
    <col min="5853" max="5853" width="8.7109375" style="1" customWidth="1"/>
    <col min="5854" max="5855" width="13" style="1" customWidth="1"/>
    <col min="5856" max="5857" width="15.42578125" style="1" customWidth="1"/>
    <col min="5858" max="5859" width="13.7109375" style="1" customWidth="1"/>
    <col min="5860" max="5860" width="13" style="1" customWidth="1"/>
    <col min="5861" max="5861" width="13.42578125" style="1" customWidth="1"/>
    <col min="5862" max="5862" width="16.140625" style="1" customWidth="1"/>
    <col min="5863" max="5863" width="14.85546875" style="1" customWidth="1"/>
    <col min="5864" max="5864" width="12.42578125" style="1" customWidth="1"/>
    <col min="5865" max="6106" width="9.140625" style="1"/>
    <col min="6107" max="6107" width="5.140625" style="1" customWidth="1"/>
    <col min="6108" max="6108" width="48.28515625" style="1" customWidth="1"/>
    <col min="6109" max="6109" width="8.7109375" style="1" customWidth="1"/>
    <col min="6110" max="6111" width="13" style="1" customWidth="1"/>
    <col min="6112" max="6113" width="15.42578125" style="1" customWidth="1"/>
    <col min="6114" max="6115" width="13.7109375" style="1" customWidth="1"/>
    <col min="6116" max="6116" width="13" style="1" customWidth="1"/>
    <col min="6117" max="6117" width="13.42578125" style="1" customWidth="1"/>
    <col min="6118" max="6118" width="16.140625" style="1" customWidth="1"/>
    <col min="6119" max="6119" width="14.85546875" style="1" customWidth="1"/>
    <col min="6120" max="6120" width="12.42578125" style="1" customWidth="1"/>
    <col min="6121" max="6362" width="9.140625" style="1"/>
    <col min="6363" max="6363" width="5.140625" style="1" customWidth="1"/>
    <col min="6364" max="6364" width="48.28515625" style="1" customWidth="1"/>
    <col min="6365" max="6365" width="8.7109375" style="1" customWidth="1"/>
    <col min="6366" max="6367" width="13" style="1" customWidth="1"/>
    <col min="6368" max="6369" width="15.42578125" style="1" customWidth="1"/>
    <col min="6370" max="6371" width="13.7109375" style="1" customWidth="1"/>
    <col min="6372" max="6372" width="13" style="1" customWidth="1"/>
    <col min="6373" max="6373" width="13.42578125" style="1" customWidth="1"/>
    <col min="6374" max="6374" width="16.140625" style="1" customWidth="1"/>
    <col min="6375" max="6375" width="14.85546875" style="1" customWidth="1"/>
    <col min="6376" max="6376" width="12.42578125" style="1" customWidth="1"/>
    <col min="6377" max="6618" width="9.140625" style="1"/>
    <col min="6619" max="6619" width="5.140625" style="1" customWidth="1"/>
    <col min="6620" max="6620" width="48.28515625" style="1" customWidth="1"/>
    <col min="6621" max="6621" width="8.7109375" style="1" customWidth="1"/>
    <col min="6622" max="6623" width="13" style="1" customWidth="1"/>
    <col min="6624" max="6625" width="15.42578125" style="1" customWidth="1"/>
    <col min="6626" max="6627" width="13.7109375" style="1" customWidth="1"/>
    <col min="6628" max="6628" width="13" style="1" customWidth="1"/>
    <col min="6629" max="6629" width="13.42578125" style="1" customWidth="1"/>
    <col min="6630" max="6630" width="16.140625" style="1" customWidth="1"/>
    <col min="6631" max="6631" width="14.85546875" style="1" customWidth="1"/>
    <col min="6632" max="6632" width="12.42578125" style="1" customWidth="1"/>
    <col min="6633" max="6874" width="9.140625" style="1"/>
    <col min="6875" max="6875" width="5.140625" style="1" customWidth="1"/>
    <col min="6876" max="6876" width="48.28515625" style="1" customWidth="1"/>
    <col min="6877" max="6877" width="8.7109375" style="1" customWidth="1"/>
    <col min="6878" max="6879" width="13" style="1" customWidth="1"/>
    <col min="6880" max="6881" width="15.42578125" style="1" customWidth="1"/>
    <col min="6882" max="6883" width="13.7109375" style="1" customWidth="1"/>
    <col min="6884" max="6884" width="13" style="1" customWidth="1"/>
    <col min="6885" max="6885" width="13.42578125" style="1" customWidth="1"/>
    <col min="6886" max="6886" width="16.140625" style="1" customWidth="1"/>
    <col min="6887" max="6887" width="14.85546875" style="1" customWidth="1"/>
    <col min="6888" max="6888" width="12.42578125" style="1" customWidth="1"/>
    <col min="6889" max="7130" width="9.140625" style="1"/>
    <col min="7131" max="7131" width="5.140625" style="1" customWidth="1"/>
    <col min="7132" max="7132" width="48.28515625" style="1" customWidth="1"/>
    <col min="7133" max="7133" width="8.7109375" style="1" customWidth="1"/>
    <col min="7134" max="7135" width="13" style="1" customWidth="1"/>
    <col min="7136" max="7137" width="15.42578125" style="1" customWidth="1"/>
    <col min="7138" max="7139" width="13.7109375" style="1" customWidth="1"/>
    <col min="7140" max="7140" width="13" style="1" customWidth="1"/>
    <col min="7141" max="7141" width="13.42578125" style="1" customWidth="1"/>
    <col min="7142" max="7142" width="16.140625" style="1" customWidth="1"/>
    <col min="7143" max="7143" width="14.85546875" style="1" customWidth="1"/>
    <col min="7144" max="7144" width="12.42578125" style="1" customWidth="1"/>
    <col min="7145" max="7386" width="9.140625" style="1"/>
    <col min="7387" max="7387" width="5.140625" style="1" customWidth="1"/>
    <col min="7388" max="7388" width="48.28515625" style="1" customWidth="1"/>
    <col min="7389" max="7389" width="8.7109375" style="1" customWidth="1"/>
    <col min="7390" max="7391" width="13" style="1" customWidth="1"/>
    <col min="7392" max="7393" width="15.42578125" style="1" customWidth="1"/>
    <col min="7394" max="7395" width="13.7109375" style="1" customWidth="1"/>
    <col min="7396" max="7396" width="13" style="1" customWidth="1"/>
    <col min="7397" max="7397" width="13.42578125" style="1" customWidth="1"/>
    <col min="7398" max="7398" width="16.140625" style="1" customWidth="1"/>
    <col min="7399" max="7399" width="14.85546875" style="1" customWidth="1"/>
    <col min="7400" max="7400" width="12.42578125" style="1" customWidth="1"/>
    <col min="7401" max="7642" width="9.140625" style="1"/>
    <col min="7643" max="7643" width="5.140625" style="1" customWidth="1"/>
    <col min="7644" max="7644" width="48.28515625" style="1" customWidth="1"/>
    <col min="7645" max="7645" width="8.7109375" style="1" customWidth="1"/>
    <col min="7646" max="7647" width="13" style="1" customWidth="1"/>
    <col min="7648" max="7649" width="15.42578125" style="1" customWidth="1"/>
    <col min="7650" max="7651" width="13.7109375" style="1" customWidth="1"/>
    <col min="7652" max="7652" width="13" style="1" customWidth="1"/>
    <col min="7653" max="7653" width="13.42578125" style="1" customWidth="1"/>
    <col min="7654" max="7654" width="16.140625" style="1" customWidth="1"/>
    <col min="7655" max="7655" width="14.85546875" style="1" customWidth="1"/>
    <col min="7656" max="7656" width="12.42578125" style="1" customWidth="1"/>
    <col min="7657" max="7898" width="9.140625" style="1"/>
    <col min="7899" max="7899" width="5.140625" style="1" customWidth="1"/>
    <col min="7900" max="7900" width="48.28515625" style="1" customWidth="1"/>
    <col min="7901" max="7901" width="8.7109375" style="1" customWidth="1"/>
    <col min="7902" max="7903" width="13" style="1" customWidth="1"/>
    <col min="7904" max="7905" width="15.42578125" style="1" customWidth="1"/>
    <col min="7906" max="7907" width="13.7109375" style="1" customWidth="1"/>
    <col min="7908" max="7908" width="13" style="1" customWidth="1"/>
    <col min="7909" max="7909" width="13.42578125" style="1" customWidth="1"/>
    <col min="7910" max="7910" width="16.140625" style="1" customWidth="1"/>
    <col min="7911" max="7911" width="14.85546875" style="1" customWidth="1"/>
    <col min="7912" max="7912" width="12.42578125" style="1" customWidth="1"/>
    <col min="7913" max="8154" width="9.140625" style="1"/>
    <col min="8155" max="8155" width="5.140625" style="1" customWidth="1"/>
    <col min="8156" max="8156" width="48.28515625" style="1" customWidth="1"/>
    <col min="8157" max="8157" width="8.7109375" style="1" customWidth="1"/>
    <col min="8158" max="8159" width="13" style="1" customWidth="1"/>
    <col min="8160" max="8161" width="15.42578125" style="1" customWidth="1"/>
    <col min="8162" max="8163" width="13.7109375" style="1" customWidth="1"/>
    <col min="8164" max="8164" width="13" style="1" customWidth="1"/>
    <col min="8165" max="8165" width="13.42578125" style="1" customWidth="1"/>
    <col min="8166" max="8166" width="16.140625" style="1" customWidth="1"/>
    <col min="8167" max="8167" width="14.85546875" style="1" customWidth="1"/>
    <col min="8168" max="8168" width="12.42578125" style="1" customWidth="1"/>
    <col min="8169" max="8410" width="9.140625" style="1"/>
    <col min="8411" max="8411" width="5.140625" style="1" customWidth="1"/>
    <col min="8412" max="8412" width="48.28515625" style="1" customWidth="1"/>
    <col min="8413" max="8413" width="8.7109375" style="1" customWidth="1"/>
    <col min="8414" max="8415" width="13" style="1" customWidth="1"/>
    <col min="8416" max="8417" width="15.42578125" style="1" customWidth="1"/>
    <col min="8418" max="8419" width="13.7109375" style="1" customWidth="1"/>
    <col min="8420" max="8420" width="13" style="1" customWidth="1"/>
    <col min="8421" max="8421" width="13.42578125" style="1" customWidth="1"/>
    <col min="8422" max="8422" width="16.140625" style="1" customWidth="1"/>
    <col min="8423" max="8423" width="14.85546875" style="1" customWidth="1"/>
    <col min="8424" max="8424" width="12.42578125" style="1" customWidth="1"/>
    <col min="8425" max="8666" width="9.140625" style="1"/>
    <col min="8667" max="8667" width="5.140625" style="1" customWidth="1"/>
    <col min="8668" max="8668" width="48.28515625" style="1" customWidth="1"/>
    <col min="8669" max="8669" width="8.7109375" style="1" customWidth="1"/>
    <col min="8670" max="8671" width="13" style="1" customWidth="1"/>
    <col min="8672" max="8673" width="15.42578125" style="1" customWidth="1"/>
    <col min="8674" max="8675" width="13.7109375" style="1" customWidth="1"/>
    <col min="8676" max="8676" width="13" style="1" customWidth="1"/>
    <col min="8677" max="8677" width="13.42578125" style="1" customWidth="1"/>
    <col min="8678" max="8678" width="16.140625" style="1" customWidth="1"/>
    <col min="8679" max="8679" width="14.85546875" style="1" customWidth="1"/>
    <col min="8680" max="8680" width="12.42578125" style="1" customWidth="1"/>
    <col min="8681" max="8922" width="9.140625" style="1"/>
    <col min="8923" max="8923" width="5.140625" style="1" customWidth="1"/>
    <col min="8924" max="8924" width="48.28515625" style="1" customWidth="1"/>
    <col min="8925" max="8925" width="8.7109375" style="1" customWidth="1"/>
    <col min="8926" max="8927" width="13" style="1" customWidth="1"/>
    <col min="8928" max="8929" width="15.42578125" style="1" customWidth="1"/>
    <col min="8930" max="8931" width="13.7109375" style="1" customWidth="1"/>
    <col min="8932" max="8932" width="13" style="1" customWidth="1"/>
    <col min="8933" max="8933" width="13.42578125" style="1" customWidth="1"/>
    <col min="8934" max="8934" width="16.140625" style="1" customWidth="1"/>
    <col min="8935" max="8935" width="14.85546875" style="1" customWidth="1"/>
    <col min="8936" max="8936" width="12.42578125" style="1" customWidth="1"/>
    <col min="8937" max="9178" width="9.140625" style="1"/>
    <col min="9179" max="9179" width="5.140625" style="1" customWidth="1"/>
    <col min="9180" max="9180" width="48.28515625" style="1" customWidth="1"/>
    <col min="9181" max="9181" width="8.7109375" style="1" customWidth="1"/>
    <col min="9182" max="9183" width="13" style="1" customWidth="1"/>
    <col min="9184" max="9185" width="15.42578125" style="1" customWidth="1"/>
    <col min="9186" max="9187" width="13.7109375" style="1" customWidth="1"/>
    <col min="9188" max="9188" width="13" style="1" customWidth="1"/>
    <col min="9189" max="9189" width="13.42578125" style="1" customWidth="1"/>
    <col min="9190" max="9190" width="16.140625" style="1" customWidth="1"/>
    <col min="9191" max="9191" width="14.85546875" style="1" customWidth="1"/>
    <col min="9192" max="9192" width="12.42578125" style="1" customWidth="1"/>
    <col min="9193" max="9434" width="9.140625" style="1"/>
    <col min="9435" max="9435" width="5.140625" style="1" customWidth="1"/>
    <col min="9436" max="9436" width="48.28515625" style="1" customWidth="1"/>
    <col min="9437" max="9437" width="8.7109375" style="1" customWidth="1"/>
    <col min="9438" max="9439" width="13" style="1" customWidth="1"/>
    <col min="9440" max="9441" width="15.42578125" style="1" customWidth="1"/>
    <col min="9442" max="9443" width="13.7109375" style="1" customWidth="1"/>
    <col min="9444" max="9444" width="13" style="1" customWidth="1"/>
    <col min="9445" max="9445" width="13.42578125" style="1" customWidth="1"/>
    <col min="9446" max="9446" width="16.140625" style="1" customWidth="1"/>
    <col min="9447" max="9447" width="14.85546875" style="1" customWidth="1"/>
    <col min="9448" max="9448" width="12.42578125" style="1" customWidth="1"/>
    <col min="9449" max="9690" width="9.140625" style="1"/>
    <col min="9691" max="9691" width="5.140625" style="1" customWidth="1"/>
    <col min="9692" max="9692" width="48.28515625" style="1" customWidth="1"/>
    <col min="9693" max="9693" width="8.7109375" style="1" customWidth="1"/>
    <col min="9694" max="9695" width="13" style="1" customWidth="1"/>
    <col min="9696" max="9697" width="15.42578125" style="1" customWidth="1"/>
    <col min="9698" max="9699" width="13.7109375" style="1" customWidth="1"/>
    <col min="9700" max="9700" width="13" style="1" customWidth="1"/>
    <col min="9701" max="9701" width="13.42578125" style="1" customWidth="1"/>
    <col min="9702" max="9702" width="16.140625" style="1" customWidth="1"/>
    <col min="9703" max="9703" width="14.85546875" style="1" customWidth="1"/>
    <col min="9704" max="9704" width="12.42578125" style="1" customWidth="1"/>
    <col min="9705" max="9946" width="9.140625" style="1"/>
    <col min="9947" max="9947" width="5.140625" style="1" customWidth="1"/>
    <col min="9948" max="9948" width="48.28515625" style="1" customWidth="1"/>
    <col min="9949" max="9949" width="8.7109375" style="1" customWidth="1"/>
    <col min="9950" max="9951" width="13" style="1" customWidth="1"/>
    <col min="9952" max="9953" width="15.42578125" style="1" customWidth="1"/>
    <col min="9954" max="9955" width="13.7109375" style="1" customWidth="1"/>
    <col min="9956" max="9956" width="13" style="1" customWidth="1"/>
    <col min="9957" max="9957" width="13.42578125" style="1" customWidth="1"/>
    <col min="9958" max="9958" width="16.140625" style="1" customWidth="1"/>
    <col min="9959" max="9959" width="14.85546875" style="1" customWidth="1"/>
    <col min="9960" max="9960" width="12.42578125" style="1" customWidth="1"/>
    <col min="9961" max="10202" width="9.140625" style="1"/>
    <col min="10203" max="10203" width="5.140625" style="1" customWidth="1"/>
    <col min="10204" max="10204" width="48.28515625" style="1" customWidth="1"/>
    <col min="10205" max="10205" width="8.7109375" style="1" customWidth="1"/>
    <col min="10206" max="10207" width="13" style="1" customWidth="1"/>
    <col min="10208" max="10209" width="15.42578125" style="1" customWidth="1"/>
    <col min="10210" max="10211" width="13.7109375" style="1" customWidth="1"/>
    <col min="10212" max="10212" width="13" style="1" customWidth="1"/>
    <col min="10213" max="10213" width="13.42578125" style="1" customWidth="1"/>
    <col min="10214" max="10214" width="16.140625" style="1" customWidth="1"/>
    <col min="10215" max="10215" width="14.85546875" style="1" customWidth="1"/>
    <col min="10216" max="10216" width="12.42578125" style="1" customWidth="1"/>
    <col min="10217" max="10458" width="9.140625" style="1"/>
    <col min="10459" max="10459" width="5.140625" style="1" customWidth="1"/>
    <col min="10460" max="10460" width="48.28515625" style="1" customWidth="1"/>
    <col min="10461" max="10461" width="8.7109375" style="1" customWidth="1"/>
    <col min="10462" max="10463" width="13" style="1" customWidth="1"/>
    <col min="10464" max="10465" width="15.42578125" style="1" customWidth="1"/>
    <col min="10466" max="10467" width="13.7109375" style="1" customWidth="1"/>
    <col min="10468" max="10468" width="13" style="1" customWidth="1"/>
    <col min="10469" max="10469" width="13.42578125" style="1" customWidth="1"/>
    <col min="10470" max="10470" width="16.140625" style="1" customWidth="1"/>
    <col min="10471" max="10471" width="14.85546875" style="1" customWidth="1"/>
    <col min="10472" max="10472" width="12.42578125" style="1" customWidth="1"/>
    <col min="10473" max="10714" width="9.140625" style="1"/>
    <col min="10715" max="10715" width="5.140625" style="1" customWidth="1"/>
    <col min="10716" max="10716" width="48.28515625" style="1" customWidth="1"/>
    <col min="10717" max="10717" width="8.7109375" style="1" customWidth="1"/>
    <col min="10718" max="10719" width="13" style="1" customWidth="1"/>
    <col min="10720" max="10721" width="15.42578125" style="1" customWidth="1"/>
    <col min="10722" max="10723" width="13.7109375" style="1" customWidth="1"/>
    <col min="10724" max="10724" width="13" style="1" customWidth="1"/>
    <col min="10725" max="10725" width="13.42578125" style="1" customWidth="1"/>
    <col min="10726" max="10726" width="16.140625" style="1" customWidth="1"/>
    <col min="10727" max="10727" width="14.85546875" style="1" customWidth="1"/>
    <col min="10728" max="10728" width="12.42578125" style="1" customWidth="1"/>
    <col min="10729" max="10970" width="9.140625" style="1"/>
    <col min="10971" max="10971" width="5.140625" style="1" customWidth="1"/>
    <col min="10972" max="10972" width="48.28515625" style="1" customWidth="1"/>
    <col min="10973" max="10973" width="8.7109375" style="1" customWidth="1"/>
    <col min="10974" max="10975" width="13" style="1" customWidth="1"/>
    <col min="10976" max="10977" width="15.42578125" style="1" customWidth="1"/>
    <col min="10978" max="10979" width="13.7109375" style="1" customWidth="1"/>
    <col min="10980" max="10980" width="13" style="1" customWidth="1"/>
    <col min="10981" max="10981" width="13.42578125" style="1" customWidth="1"/>
    <col min="10982" max="10982" width="16.140625" style="1" customWidth="1"/>
    <col min="10983" max="10983" width="14.85546875" style="1" customWidth="1"/>
    <col min="10984" max="10984" width="12.42578125" style="1" customWidth="1"/>
    <col min="10985" max="11226" width="9.140625" style="1"/>
    <col min="11227" max="11227" width="5.140625" style="1" customWidth="1"/>
    <col min="11228" max="11228" width="48.28515625" style="1" customWidth="1"/>
    <col min="11229" max="11229" width="8.7109375" style="1" customWidth="1"/>
    <col min="11230" max="11231" width="13" style="1" customWidth="1"/>
    <col min="11232" max="11233" width="15.42578125" style="1" customWidth="1"/>
    <col min="11234" max="11235" width="13.7109375" style="1" customWidth="1"/>
    <col min="11236" max="11236" width="13" style="1" customWidth="1"/>
    <col min="11237" max="11237" width="13.42578125" style="1" customWidth="1"/>
    <col min="11238" max="11238" width="16.140625" style="1" customWidth="1"/>
    <col min="11239" max="11239" width="14.85546875" style="1" customWidth="1"/>
    <col min="11240" max="11240" width="12.42578125" style="1" customWidth="1"/>
    <col min="11241" max="11482" width="9.140625" style="1"/>
    <col min="11483" max="11483" width="5.140625" style="1" customWidth="1"/>
    <col min="11484" max="11484" width="48.28515625" style="1" customWidth="1"/>
    <col min="11485" max="11485" width="8.7109375" style="1" customWidth="1"/>
    <col min="11486" max="11487" width="13" style="1" customWidth="1"/>
    <col min="11488" max="11489" width="15.42578125" style="1" customWidth="1"/>
    <col min="11490" max="11491" width="13.7109375" style="1" customWidth="1"/>
    <col min="11492" max="11492" width="13" style="1" customWidth="1"/>
    <col min="11493" max="11493" width="13.42578125" style="1" customWidth="1"/>
    <col min="11494" max="11494" width="16.140625" style="1" customWidth="1"/>
    <col min="11495" max="11495" width="14.85546875" style="1" customWidth="1"/>
    <col min="11496" max="11496" width="12.42578125" style="1" customWidth="1"/>
    <col min="11497" max="11738" width="9.140625" style="1"/>
    <col min="11739" max="11739" width="5.140625" style="1" customWidth="1"/>
    <col min="11740" max="11740" width="48.28515625" style="1" customWidth="1"/>
    <col min="11741" max="11741" width="8.7109375" style="1" customWidth="1"/>
    <col min="11742" max="11743" width="13" style="1" customWidth="1"/>
    <col min="11744" max="11745" width="15.42578125" style="1" customWidth="1"/>
    <col min="11746" max="11747" width="13.7109375" style="1" customWidth="1"/>
    <col min="11748" max="11748" width="13" style="1" customWidth="1"/>
    <col min="11749" max="11749" width="13.42578125" style="1" customWidth="1"/>
    <col min="11750" max="11750" width="16.140625" style="1" customWidth="1"/>
    <col min="11751" max="11751" width="14.85546875" style="1" customWidth="1"/>
    <col min="11752" max="11752" width="12.42578125" style="1" customWidth="1"/>
    <col min="11753" max="11994" width="9.140625" style="1"/>
    <col min="11995" max="11995" width="5.140625" style="1" customWidth="1"/>
    <col min="11996" max="11996" width="48.28515625" style="1" customWidth="1"/>
    <col min="11997" max="11997" width="8.7109375" style="1" customWidth="1"/>
    <col min="11998" max="11999" width="13" style="1" customWidth="1"/>
    <col min="12000" max="12001" width="15.42578125" style="1" customWidth="1"/>
    <col min="12002" max="12003" width="13.7109375" style="1" customWidth="1"/>
    <col min="12004" max="12004" width="13" style="1" customWidth="1"/>
    <col min="12005" max="12005" width="13.42578125" style="1" customWidth="1"/>
    <col min="12006" max="12006" width="16.140625" style="1" customWidth="1"/>
    <col min="12007" max="12007" width="14.85546875" style="1" customWidth="1"/>
    <col min="12008" max="12008" width="12.42578125" style="1" customWidth="1"/>
    <col min="12009" max="12250" width="9.140625" style="1"/>
    <col min="12251" max="12251" width="5.140625" style="1" customWidth="1"/>
    <col min="12252" max="12252" width="48.28515625" style="1" customWidth="1"/>
    <col min="12253" max="12253" width="8.7109375" style="1" customWidth="1"/>
    <col min="12254" max="12255" width="13" style="1" customWidth="1"/>
    <col min="12256" max="12257" width="15.42578125" style="1" customWidth="1"/>
    <col min="12258" max="12259" width="13.7109375" style="1" customWidth="1"/>
    <col min="12260" max="12260" width="13" style="1" customWidth="1"/>
    <col min="12261" max="12261" width="13.42578125" style="1" customWidth="1"/>
    <col min="12262" max="12262" width="16.140625" style="1" customWidth="1"/>
    <col min="12263" max="12263" width="14.85546875" style="1" customWidth="1"/>
    <col min="12264" max="12264" width="12.42578125" style="1" customWidth="1"/>
    <col min="12265" max="12506" width="9.140625" style="1"/>
    <col min="12507" max="12507" width="5.140625" style="1" customWidth="1"/>
    <col min="12508" max="12508" width="48.28515625" style="1" customWidth="1"/>
    <col min="12509" max="12509" width="8.7109375" style="1" customWidth="1"/>
    <col min="12510" max="12511" width="13" style="1" customWidth="1"/>
    <col min="12512" max="12513" width="15.42578125" style="1" customWidth="1"/>
    <col min="12514" max="12515" width="13.7109375" style="1" customWidth="1"/>
    <col min="12516" max="12516" width="13" style="1" customWidth="1"/>
    <col min="12517" max="12517" width="13.42578125" style="1" customWidth="1"/>
    <col min="12518" max="12518" width="16.140625" style="1" customWidth="1"/>
    <col min="12519" max="12519" width="14.85546875" style="1" customWidth="1"/>
    <col min="12520" max="12520" width="12.42578125" style="1" customWidth="1"/>
    <col min="12521" max="12762" width="9.140625" style="1"/>
    <col min="12763" max="12763" width="5.140625" style="1" customWidth="1"/>
    <col min="12764" max="12764" width="48.28515625" style="1" customWidth="1"/>
    <col min="12765" max="12765" width="8.7109375" style="1" customWidth="1"/>
    <col min="12766" max="12767" width="13" style="1" customWidth="1"/>
    <col min="12768" max="12769" width="15.42578125" style="1" customWidth="1"/>
    <col min="12770" max="12771" width="13.7109375" style="1" customWidth="1"/>
    <col min="12772" max="12772" width="13" style="1" customWidth="1"/>
    <col min="12773" max="12773" width="13.42578125" style="1" customWidth="1"/>
    <col min="12774" max="12774" width="16.140625" style="1" customWidth="1"/>
    <col min="12775" max="12775" width="14.85546875" style="1" customWidth="1"/>
    <col min="12776" max="12776" width="12.42578125" style="1" customWidth="1"/>
    <col min="12777" max="13018" width="9.140625" style="1"/>
    <col min="13019" max="13019" width="5.140625" style="1" customWidth="1"/>
    <col min="13020" max="13020" width="48.28515625" style="1" customWidth="1"/>
    <col min="13021" max="13021" width="8.7109375" style="1" customWidth="1"/>
    <col min="13022" max="13023" width="13" style="1" customWidth="1"/>
    <col min="13024" max="13025" width="15.42578125" style="1" customWidth="1"/>
    <col min="13026" max="13027" width="13.7109375" style="1" customWidth="1"/>
    <col min="13028" max="13028" width="13" style="1" customWidth="1"/>
    <col min="13029" max="13029" width="13.42578125" style="1" customWidth="1"/>
    <col min="13030" max="13030" width="16.140625" style="1" customWidth="1"/>
    <col min="13031" max="13031" width="14.85546875" style="1" customWidth="1"/>
    <col min="13032" max="13032" width="12.42578125" style="1" customWidth="1"/>
    <col min="13033" max="13274" width="9.140625" style="1"/>
    <col min="13275" max="13275" width="5.140625" style="1" customWidth="1"/>
    <col min="13276" max="13276" width="48.28515625" style="1" customWidth="1"/>
    <col min="13277" max="13277" width="8.7109375" style="1" customWidth="1"/>
    <col min="13278" max="13279" width="13" style="1" customWidth="1"/>
    <col min="13280" max="13281" width="15.42578125" style="1" customWidth="1"/>
    <col min="13282" max="13283" width="13.7109375" style="1" customWidth="1"/>
    <col min="13284" max="13284" width="13" style="1" customWidth="1"/>
    <col min="13285" max="13285" width="13.42578125" style="1" customWidth="1"/>
    <col min="13286" max="13286" width="16.140625" style="1" customWidth="1"/>
    <col min="13287" max="13287" width="14.85546875" style="1" customWidth="1"/>
    <col min="13288" max="13288" width="12.42578125" style="1" customWidth="1"/>
    <col min="13289" max="13530" width="9.140625" style="1"/>
    <col min="13531" max="13531" width="5.140625" style="1" customWidth="1"/>
    <col min="13532" max="13532" width="48.28515625" style="1" customWidth="1"/>
    <col min="13533" max="13533" width="8.7109375" style="1" customWidth="1"/>
    <col min="13534" max="13535" width="13" style="1" customWidth="1"/>
    <col min="13536" max="13537" width="15.42578125" style="1" customWidth="1"/>
    <col min="13538" max="13539" width="13.7109375" style="1" customWidth="1"/>
    <col min="13540" max="13540" width="13" style="1" customWidth="1"/>
    <col min="13541" max="13541" width="13.42578125" style="1" customWidth="1"/>
    <col min="13542" max="13542" width="16.140625" style="1" customWidth="1"/>
    <col min="13543" max="13543" width="14.85546875" style="1" customWidth="1"/>
    <col min="13544" max="13544" width="12.42578125" style="1" customWidth="1"/>
    <col min="13545" max="13786" width="9.140625" style="1"/>
    <col min="13787" max="13787" width="5.140625" style="1" customWidth="1"/>
    <col min="13788" max="13788" width="48.28515625" style="1" customWidth="1"/>
    <col min="13789" max="13789" width="8.7109375" style="1" customWidth="1"/>
    <col min="13790" max="13791" width="13" style="1" customWidth="1"/>
    <col min="13792" max="13793" width="15.42578125" style="1" customWidth="1"/>
    <col min="13794" max="13795" width="13.7109375" style="1" customWidth="1"/>
    <col min="13796" max="13796" width="13" style="1" customWidth="1"/>
    <col min="13797" max="13797" width="13.42578125" style="1" customWidth="1"/>
    <col min="13798" max="13798" width="16.140625" style="1" customWidth="1"/>
    <col min="13799" max="13799" width="14.85546875" style="1" customWidth="1"/>
    <col min="13800" max="13800" width="12.42578125" style="1" customWidth="1"/>
    <col min="13801" max="14042" width="9.140625" style="1"/>
    <col min="14043" max="14043" width="5.140625" style="1" customWidth="1"/>
    <col min="14044" max="14044" width="48.28515625" style="1" customWidth="1"/>
    <col min="14045" max="14045" width="8.7109375" style="1" customWidth="1"/>
    <col min="14046" max="14047" width="13" style="1" customWidth="1"/>
    <col min="14048" max="14049" width="15.42578125" style="1" customWidth="1"/>
    <col min="14050" max="14051" width="13.7109375" style="1" customWidth="1"/>
    <col min="14052" max="14052" width="13" style="1" customWidth="1"/>
    <col min="14053" max="14053" width="13.42578125" style="1" customWidth="1"/>
    <col min="14054" max="14054" width="16.140625" style="1" customWidth="1"/>
    <col min="14055" max="14055" width="14.85546875" style="1" customWidth="1"/>
    <col min="14056" max="14056" width="12.42578125" style="1" customWidth="1"/>
    <col min="14057" max="14298" width="9.140625" style="1"/>
    <col min="14299" max="14299" width="5.140625" style="1" customWidth="1"/>
    <col min="14300" max="14300" width="48.28515625" style="1" customWidth="1"/>
    <col min="14301" max="14301" width="8.7109375" style="1" customWidth="1"/>
    <col min="14302" max="14303" width="13" style="1" customWidth="1"/>
    <col min="14304" max="14305" width="15.42578125" style="1" customWidth="1"/>
    <col min="14306" max="14307" width="13.7109375" style="1" customWidth="1"/>
    <col min="14308" max="14308" width="13" style="1" customWidth="1"/>
    <col min="14309" max="14309" width="13.42578125" style="1" customWidth="1"/>
    <col min="14310" max="14310" width="16.140625" style="1" customWidth="1"/>
    <col min="14311" max="14311" width="14.85546875" style="1" customWidth="1"/>
    <col min="14312" max="14312" width="12.42578125" style="1" customWidth="1"/>
    <col min="14313" max="14554" width="9.140625" style="1"/>
    <col min="14555" max="14555" width="5.140625" style="1" customWidth="1"/>
    <col min="14556" max="14556" width="48.28515625" style="1" customWidth="1"/>
    <col min="14557" max="14557" width="8.7109375" style="1" customWidth="1"/>
    <col min="14558" max="14559" width="13" style="1" customWidth="1"/>
    <col min="14560" max="14561" width="15.42578125" style="1" customWidth="1"/>
    <col min="14562" max="14563" width="13.7109375" style="1" customWidth="1"/>
    <col min="14564" max="14564" width="13" style="1" customWidth="1"/>
    <col min="14565" max="14565" width="13.42578125" style="1" customWidth="1"/>
    <col min="14566" max="14566" width="16.140625" style="1" customWidth="1"/>
    <col min="14567" max="14567" width="14.85546875" style="1" customWidth="1"/>
    <col min="14568" max="14568" width="12.42578125" style="1" customWidth="1"/>
    <col min="14569" max="14810" width="9.140625" style="1"/>
    <col min="14811" max="14811" width="5.140625" style="1" customWidth="1"/>
    <col min="14812" max="14812" width="48.28515625" style="1" customWidth="1"/>
    <col min="14813" max="14813" width="8.7109375" style="1" customWidth="1"/>
    <col min="14814" max="14815" width="13" style="1" customWidth="1"/>
    <col min="14816" max="14817" width="15.42578125" style="1" customWidth="1"/>
    <col min="14818" max="14819" width="13.7109375" style="1" customWidth="1"/>
    <col min="14820" max="14820" width="13" style="1" customWidth="1"/>
    <col min="14821" max="14821" width="13.42578125" style="1" customWidth="1"/>
    <col min="14822" max="14822" width="16.140625" style="1" customWidth="1"/>
    <col min="14823" max="14823" width="14.85546875" style="1" customWidth="1"/>
    <col min="14824" max="14824" width="12.42578125" style="1" customWidth="1"/>
    <col min="14825" max="15066" width="9.140625" style="1"/>
    <col min="15067" max="15067" width="5.140625" style="1" customWidth="1"/>
    <col min="15068" max="15068" width="48.28515625" style="1" customWidth="1"/>
    <col min="15069" max="15069" width="8.7109375" style="1" customWidth="1"/>
    <col min="15070" max="15071" width="13" style="1" customWidth="1"/>
    <col min="15072" max="15073" width="15.42578125" style="1" customWidth="1"/>
    <col min="15074" max="15075" width="13.7109375" style="1" customWidth="1"/>
    <col min="15076" max="15076" width="13" style="1" customWidth="1"/>
    <col min="15077" max="15077" width="13.42578125" style="1" customWidth="1"/>
    <col min="15078" max="15078" width="16.140625" style="1" customWidth="1"/>
    <col min="15079" max="15079" width="14.85546875" style="1" customWidth="1"/>
    <col min="15080" max="15080" width="12.42578125" style="1" customWidth="1"/>
    <col min="15081" max="15322" width="9.140625" style="1"/>
    <col min="15323" max="15323" width="5.140625" style="1" customWidth="1"/>
    <col min="15324" max="15324" width="48.28515625" style="1" customWidth="1"/>
    <col min="15325" max="15325" width="8.7109375" style="1" customWidth="1"/>
    <col min="15326" max="15327" width="13" style="1" customWidth="1"/>
    <col min="15328" max="15329" width="15.42578125" style="1" customWidth="1"/>
    <col min="15330" max="15331" width="13.7109375" style="1" customWidth="1"/>
    <col min="15332" max="15332" width="13" style="1" customWidth="1"/>
    <col min="15333" max="15333" width="13.42578125" style="1" customWidth="1"/>
    <col min="15334" max="15334" width="16.140625" style="1" customWidth="1"/>
    <col min="15335" max="15335" width="14.85546875" style="1" customWidth="1"/>
    <col min="15336" max="15336" width="12.42578125" style="1" customWidth="1"/>
    <col min="15337" max="15578" width="9.140625" style="1"/>
    <col min="15579" max="15579" width="5.140625" style="1" customWidth="1"/>
    <col min="15580" max="15580" width="48.28515625" style="1" customWidth="1"/>
    <col min="15581" max="15581" width="8.7109375" style="1" customWidth="1"/>
    <col min="15582" max="15583" width="13" style="1" customWidth="1"/>
    <col min="15584" max="15585" width="15.42578125" style="1" customWidth="1"/>
    <col min="15586" max="15587" width="13.7109375" style="1" customWidth="1"/>
    <col min="15588" max="15588" width="13" style="1" customWidth="1"/>
    <col min="15589" max="15589" width="13.42578125" style="1" customWidth="1"/>
    <col min="15590" max="15590" width="16.140625" style="1" customWidth="1"/>
    <col min="15591" max="15591" width="14.85546875" style="1" customWidth="1"/>
    <col min="15592" max="15592" width="12.42578125" style="1" customWidth="1"/>
    <col min="15593" max="15834" width="9.140625" style="1"/>
    <col min="15835" max="15835" width="5.140625" style="1" customWidth="1"/>
    <col min="15836" max="15836" width="48.28515625" style="1" customWidth="1"/>
    <col min="15837" max="15837" width="8.7109375" style="1" customWidth="1"/>
    <col min="15838" max="15839" width="13" style="1" customWidth="1"/>
    <col min="15840" max="15841" width="15.42578125" style="1" customWidth="1"/>
    <col min="15842" max="15843" width="13.7109375" style="1" customWidth="1"/>
    <col min="15844" max="15844" width="13" style="1" customWidth="1"/>
    <col min="15845" max="15845" width="13.42578125" style="1" customWidth="1"/>
    <col min="15846" max="15846" width="16.140625" style="1" customWidth="1"/>
    <col min="15847" max="15847" width="14.85546875" style="1" customWidth="1"/>
    <col min="15848" max="15848" width="12.42578125" style="1" customWidth="1"/>
    <col min="15849" max="16090" width="9.140625" style="1"/>
    <col min="16091" max="16091" width="5.140625" style="1" customWidth="1"/>
    <col min="16092" max="16092" width="48.28515625" style="1" customWidth="1"/>
    <col min="16093" max="16093" width="8.7109375" style="1" customWidth="1"/>
    <col min="16094" max="16095" width="13" style="1" customWidth="1"/>
    <col min="16096" max="16097" width="15.42578125" style="1" customWidth="1"/>
    <col min="16098" max="16099" width="13.7109375" style="1" customWidth="1"/>
    <col min="16100" max="16100" width="13" style="1" customWidth="1"/>
    <col min="16101" max="16101" width="13.42578125" style="1" customWidth="1"/>
    <col min="16102" max="16102" width="16.140625" style="1" customWidth="1"/>
    <col min="16103" max="16103" width="14.85546875" style="1" customWidth="1"/>
    <col min="16104" max="16104" width="12.42578125" style="1" customWidth="1"/>
    <col min="16105" max="16384" width="9.140625" style="1"/>
  </cols>
  <sheetData>
    <row r="1" spans="1:12" ht="20.100000000000001" customHeight="1">
      <c r="B1" s="112" t="s">
        <v>497</v>
      </c>
      <c r="L1" s="113" t="s">
        <v>499</v>
      </c>
    </row>
    <row r="2" spans="1:12" ht="13.5" thickBot="1">
      <c r="B2" s="116" t="s">
        <v>498</v>
      </c>
      <c r="C2" s="2"/>
      <c r="D2" s="2"/>
      <c r="E2" s="2"/>
      <c r="F2" s="2"/>
      <c r="G2" s="2"/>
      <c r="H2" s="2"/>
      <c r="I2" s="2"/>
    </row>
    <row r="3" spans="1:12" ht="15.75" customHeight="1" thickBot="1">
      <c r="B3" s="3"/>
      <c r="C3" s="338" t="s">
        <v>0</v>
      </c>
      <c r="D3" s="339"/>
      <c r="E3" s="339"/>
      <c r="F3" s="339"/>
      <c r="G3" s="339"/>
      <c r="H3" s="339"/>
      <c r="I3" s="339"/>
      <c r="J3" s="339"/>
      <c r="K3" s="339"/>
      <c r="L3" s="340"/>
    </row>
    <row r="4" spans="1:12" ht="15.75" hidden="1" customHeight="1">
      <c r="B4" s="3"/>
      <c r="C4" s="2"/>
      <c r="D4" s="2"/>
      <c r="E4" s="2"/>
      <c r="F4" s="2"/>
      <c r="G4" s="2"/>
      <c r="H4" s="2"/>
      <c r="I4" s="2"/>
    </row>
    <row r="5" spans="1:12" ht="17.25" hidden="1" customHeight="1">
      <c r="B5" s="2"/>
      <c r="C5" s="2"/>
      <c r="D5" s="2"/>
      <c r="E5" s="2"/>
      <c r="F5" s="2"/>
      <c r="G5" s="2"/>
      <c r="H5" s="2"/>
      <c r="I5" s="2"/>
    </row>
    <row r="6" spans="1:12" ht="15.75">
      <c r="B6" s="341" t="s">
        <v>1</v>
      </c>
      <c r="C6" s="341"/>
      <c r="D6" s="341"/>
      <c r="E6" s="341"/>
      <c r="F6" s="341"/>
      <c r="G6" s="341"/>
      <c r="H6" s="341"/>
      <c r="I6" s="341"/>
      <c r="J6" s="341"/>
      <c r="K6" s="341"/>
    </row>
    <row r="7" spans="1:12" ht="18" customHeight="1">
      <c r="B7" s="342" t="str">
        <f>'[1]51'!B6:K6</f>
        <v>la data de  31.12.2023</v>
      </c>
      <c r="C7" s="342"/>
      <c r="D7" s="342"/>
      <c r="E7" s="342"/>
      <c r="F7" s="342"/>
      <c r="G7" s="342"/>
      <c r="H7" s="342"/>
      <c r="I7" s="342"/>
      <c r="J7" s="342"/>
      <c r="K7" s="342"/>
      <c r="L7" s="5"/>
    </row>
    <row r="8" spans="1:12" ht="15" hidden="1">
      <c r="B8" s="4"/>
      <c r="C8" s="4"/>
      <c r="D8" s="4"/>
      <c r="E8" s="4"/>
      <c r="F8" s="4"/>
      <c r="G8" s="4"/>
      <c r="H8" s="4"/>
      <c r="I8" s="4"/>
      <c r="J8" s="4"/>
      <c r="K8" s="4"/>
    </row>
    <row r="9" spans="1:12" ht="15" hidden="1">
      <c r="B9" s="4"/>
      <c r="C9" s="4"/>
      <c r="D9" s="4"/>
      <c r="E9" s="4"/>
      <c r="F9" s="4"/>
      <c r="G9" s="4"/>
      <c r="H9" s="4"/>
      <c r="I9" s="4"/>
      <c r="J9" s="4"/>
      <c r="K9" s="4"/>
    </row>
    <row r="10" spans="1:12" ht="15" hidden="1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2" ht="15" hidden="1">
      <c r="A11" s="6"/>
      <c r="B11" s="7"/>
      <c r="C11" s="7"/>
      <c r="D11" s="7">
        <f>D16-D13</f>
        <v>0</v>
      </c>
      <c r="E11" s="7">
        <f t="shared" ref="E11:K11" si="0">E16-E13</f>
        <v>0</v>
      </c>
      <c r="F11" s="7">
        <f>F16-F13</f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 t="e">
        <f>L16-#REF!</f>
        <v>#REF!</v>
      </c>
    </row>
    <row r="12" spans="1:12" hidden="1">
      <c r="A12" s="6"/>
      <c r="B12" s="343"/>
      <c r="C12" s="343"/>
      <c r="D12" s="343"/>
      <c r="E12" s="343"/>
      <c r="F12" s="343"/>
      <c r="G12" s="343"/>
      <c r="H12" s="343"/>
      <c r="I12" s="343"/>
      <c r="J12" s="343"/>
      <c r="K12" s="343"/>
      <c r="L12" s="8"/>
    </row>
    <row r="13" spans="1:12" ht="18" customHeight="1" thickBot="1">
      <c r="A13" s="6"/>
      <c r="B13" s="9"/>
      <c r="C13" s="9"/>
      <c r="D13" s="9">
        <f>'[1]70,03,30,bl'!J8+'[1]70,05,01'!J8+'[1]70,06'!J8+'[1]70,50'!J8+'[1]70,50,,41 C.N.'!J8+'[1]70.50. 45VECHI'!J8+'[1]70,50 UAT55'!J8+'[1]70,03,30,bl'!J14+'[1]70,03,30,bl'!J53+'[1]70,50 UAT55'!J40+'[1]70,50 UAT55'!J46+'[1]70,50 UAT55'!J30</f>
        <v>72032853</v>
      </c>
      <c r="E13" s="9">
        <f>'[1]70,03,30,bl'!K8+'[1]70,05,01'!K8+'[1]70,06'!K8+'[1]70,50'!K8+'[1]70,50,,41 C.N.'!K8+'[1]70.50. 45VECHI'!K8+'[1]70,50 UAT55'!K8+'[1]70,03,30,bl'!K14+'[1]70,03,30,bl'!K53+'[1]70,50 UAT55'!K40+'[1]70,50 UAT55'!K46+'[1]70,50 UAT55'!K30</f>
        <v>79668004</v>
      </c>
      <c r="F13" s="9">
        <f>'[1]70,03,30,bl'!L8+'[1]70,05,01'!L8+'[1]70,06'!L8+'[1]70,50'!L8+'[1]70,50,,41 C.N.'!L8+'[1]70.50. 45VECHI'!L8+'[1]70,50 UAT55'!L8+'[1]70,03,30,bl'!L14+'[1]70,03,30,bl'!L53+'[1]70,50 UAT55'!L40+'[1]70,50 UAT55'!L46+'[1]70,50 UAT55'!L30</f>
        <v>98172973</v>
      </c>
      <c r="G13" s="9">
        <f>'[1]70,03,30,bl'!M8+'[1]70,05,01'!M8+'[1]70,06'!M8+'[1]70,50'!M8+'[1]70,50,,41 C.N.'!M8+'[1]70.50. 45VECHI'!M8+'[1]70,50 UAT55'!M8+'[1]70,03,30,bl'!M14+'[1]70,03,30,bl'!M53+'[1]70,50 UAT55'!M40+'[1]70,50 UAT55'!M46+'[1]70,50 UAT55'!M30</f>
        <v>108832351</v>
      </c>
      <c r="H13" s="9">
        <f>'[1]70,03,30,bl'!N8+'[1]70,05,01'!N8+'[1]70,06'!N8+'[1]70,50'!N8+'[1]70,50,,41 C.N.'!N8+'[1]70.50. 45VECHI'!N8+'[1]70,50 UAT55'!N8+'[1]70,03,30,bl'!N14+'[1]70,03,30,bl'!N53+'[1]70,50 UAT55'!N40+'[1]70,50 UAT55'!N46+'[1]70,50 UAT55'!N30</f>
        <v>97841117</v>
      </c>
      <c r="I13" s="9">
        <f>'[1]70,03,30,bl'!O8+'[1]70,05,01'!O8+'[1]70,06'!O8+'[1]70,50'!O8+'[1]70,50,,41 C.N.'!O8+'[1]70.50. 45VECHI'!O8+'[1]70,50 UAT55'!O8+'[1]70,03,30,bl'!O14+'[1]70,03,30,bl'!O53+'[1]70,50 UAT55'!O40+'[1]70,50 UAT55'!O46+'[1]70,50 UAT55'!O30</f>
        <v>97841117</v>
      </c>
      <c r="J13" s="9">
        <f>'[1]70,03,30,bl'!P8+'[1]70,05,01'!P8+'[1]70,06'!P8+'[1]70,50'!P8+'[1]70,50,,41 C.N.'!P8+'[1]70.50. 45VECHI'!P8+'[1]70,50 UAT55'!P8+'[1]70,03,30,bl'!P14+'[1]70,03,30,bl'!P53+'[1]70,50 UAT55'!P40+'[1]70,50 UAT55'!P46+'[1]70,50 UAT55'!P30</f>
        <v>97841117</v>
      </c>
      <c r="K13" s="9">
        <f>'[1]70,03,30,bl'!Q8+'[1]70,05,01'!Q8+'[1]70,06'!Q8+'[1]70,50'!Q8+'[1]70,50,,41 C.N.'!Q8+'[1]70.50. 45VECHI'!Q8+'[1]70,50 UAT55'!Q8+'[1]70,03,30,bl'!Q14+'[1]70,03,30,bl'!Q53+'[1]70,50 UAT55'!Q40+'[1]70,50 UAT55'!Q46+'[1]70,50 UAT55'!Q30</f>
        <v>0</v>
      </c>
      <c r="L13" s="113" t="s">
        <v>2</v>
      </c>
    </row>
    <row r="14" spans="1:12" ht="48.95" customHeight="1" thickBot="1">
      <c r="A14" s="344" t="s">
        <v>3</v>
      </c>
      <c r="B14" s="345"/>
      <c r="C14" s="10" t="str">
        <f>'[1]51'!C9</f>
        <v>Cod indica tor</v>
      </c>
      <c r="D14" s="10" t="str">
        <f>'[1]51'!D9</f>
        <v>Credite de angajament initiale</v>
      </c>
      <c r="E14" s="10" t="str">
        <f>'[1]51'!E9</f>
        <v xml:space="preserve">Credite de angajament  finale </v>
      </c>
      <c r="F14" s="10" t="str">
        <f>'[1]51'!F9</f>
        <v xml:space="preserve">Credite  bugetare  initiale </v>
      </c>
      <c r="G14" s="10" t="str">
        <f>'[1]51'!G9</f>
        <v>Credite bugetare  finale</v>
      </c>
      <c r="H14" s="10" t="str">
        <f>'[1]51'!H9</f>
        <v>Angajamente 
bugetare</v>
      </c>
      <c r="I14" s="10" t="str">
        <f>'[1]51'!I9</f>
        <v>Angajamente 
legale</v>
      </c>
      <c r="J14" s="10" t="str">
        <f>'[1]51'!J9</f>
        <v>Plati 
efectuate</v>
      </c>
      <c r="K14" s="10" t="str">
        <f>'[1]51'!K9</f>
        <v>Angajamente 
legale de platit</v>
      </c>
      <c r="L14" s="10" t="str">
        <f>'[1]51'!L9</f>
        <v>Cheltuieli efective</v>
      </c>
    </row>
    <row r="15" spans="1:12" ht="12" customHeight="1">
      <c r="A15" s="346">
        <v>0</v>
      </c>
      <c r="B15" s="347"/>
      <c r="C15" s="11">
        <v>1</v>
      </c>
      <c r="D15" s="11">
        <v>1</v>
      </c>
      <c r="E15" s="11">
        <v>2</v>
      </c>
      <c r="F15" s="11">
        <v>3</v>
      </c>
      <c r="G15" s="11">
        <v>4</v>
      </c>
      <c r="H15" s="11">
        <v>5</v>
      </c>
      <c r="I15" s="11">
        <v>6</v>
      </c>
      <c r="J15" s="11">
        <v>7</v>
      </c>
      <c r="K15" s="11">
        <v>8</v>
      </c>
      <c r="L15" s="199">
        <v>9</v>
      </c>
    </row>
    <row r="16" spans="1:12" ht="34.5" customHeight="1">
      <c r="A16" s="328" t="s">
        <v>4</v>
      </c>
      <c r="B16" s="329"/>
      <c r="C16" s="12"/>
      <c r="D16" s="117">
        <f>D17+D194</f>
        <v>72032853</v>
      </c>
      <c r="E16" s="117">
        <f>E17+E194</f>
        <v>79668004</v>
      </c>
      <c r="F16" s="117">
        <f>F17+F194</f>
        <v>98172973</v>
      </c>
      <c r="G16" s="117">
        <f t="shared" ref="G16:L16" si="1">G17+G194</f>
        <v>108832351</v>
      </c>
      <c r="H16" s="117">
        <f t="shared" si="1"/>
        <v>97841117</v>
      </c>
      <c r="I16" s="117">
        <f t="shared" si="1"/>
        <v>97841117</v>
      </c>
      <c r="J16" s="117">
        <f t="shared" si="1"/>
        <v>97841117</v>
      </c>
      <c r="K16" s="117">
        <f t="shared" si="1"/>
        <v>0</v>
      </c>
      <c r="L16" s="200">
        <f t="shared" si="1"/>
        <v>36528695</v>
      </c>
    </row>
    <row r="17" spans="1:12" ht="33" customHeight="1">
      <c r="A17" s="330" t="s">
        <v>500</v>
      </c>
      <c r="B17" s="331"/>
      <c r="C17" s="13"/>
      <c r="D17" s="118">
        <f t="shared" ref="D17:L17" si="2">D19+D54+D152+D173+D189+D163</f>
        <v>0</v>
      </c>
      <c r="E17" s="118">
        <f t="shared" si="2"/>
        <v>0</v>
      </c>
      <c r="F17" s="118">
        <f t="shared" si="2"/>
        <v>26140120</v>
      </c>
      <c r="G17" s="118">
        <f t="shared" si="2"/>
        <v>29164347</v>
      </c>
      <c r="H17" s="118">
        <f t="shared" si="2"/>
        <v>28003448</v>
      </c>
      <c r="I17" s="118">
        <f t="shared" si="2"/>
        <v>28003448</v>
      </c>
      <c r="J17" s="118">
        <f t="shared" si="2"/>
        <v>28003448</v>
      </c>
      <c r="K17" s="118">
        <f t="shared" si="2"/>
        <v>0</v>
      </c>
      <c r="L17" s="201">
        <f t="shared" si="2"/>
        <v>26035109</v>
      </c>
    </row>
    <row r="18" spans="1:12" ht="33" customHeight="1">
      <c r="A18" s="332" t="s">
        <v>501</v>
      </c>
      <c r="B18" s="333"/>
      <c r="C18" s="14" t="s">
        <v>5</v>
      </c>
      <c r="D18" s="119">
        <f t="shared" ref="D18:L18" si="3">D19+D54+D152+D195+D221+D225+D280+D284+D163</f>
        <v>40778667</v>
      </c>
      <c r="E18" s="119">
        <f t="shared" si="3"/>
        <v>33283806</v>
      </c>
      <c r="F18" s="119">
        <f t="shared" si="3"/>
        <v>64083787</v>
      </c>
      <c r="G18" s="119">
        <f t="shared" si="3"/>
        <v>59776082</v>
      </c>
      <c r="H18" s="119">
        <f t="shared" si="3"/>
        <v>53268252</v>
      </c>
      <c r="I18" s="119">
        <f t="shared" si="3"/>
        <v>53268252</v>
      </c>
      <c r="J18" s="119">
        <f t="shared" si="3"/>
        <v>53268252</v>
      </c>
      <c r="K18" s="119">
        <f t="shared" si="3"/>
        <v>0</v>
      </c>
      <c r="L18" s="202">
        <f t="shared" si="3"/>
        <v>27173326</v>
      </c>
    </row>
    <row r="19" spans="1:12" s="16" customFormat="1" ht="24.95" hidden="1" customHeight="1">
      <c r="A19" s="334" t="s">
        <v>6</v>
      </c>
      <c r="B19" s="335"/>
      <c r="C19" s="15" t="s">
        <v>7</v>
      </c>
      <c r="D19" s="120"/>
      <c r="E19" s="120"/>
      <c r="F19" s="121">
        <f t="shared" ref="F19:L19" si="4">F20+F38+F46</f>
        <v>0</v>
      </c>
      <c r="G19" s="121">
        <f t="shared" si="4"/>
        <v>0</v>
      </c>
      <c r="H19" s="121">
        <f t="shared" si="4"/>
        <v>0</v>
      </c>
      <c r="I19" s="121">
        <f t="shared" si="4"/>
        <v>0</v>
      </c>
      <c r="J19" s="121">
        <f t="shared" si="4"/>
        <v>0</v>
      </c>
      <c r="K19" s="121">
        <f t="shared" si="4"/>
        <v>0</v>
      </c>
      <c r="L19" s="203">
        <f t="shared" si="4"/>
        <v>0</v>
      </c>
    </row>
    <row r="20" spans="1:12" ht="20.100000000000001" hidden="1" customHeight="1">
      <c r="A20" s="204" t="s">
        <v>8</v>
      </c>
      <c r="B20" s="17"/>
      <c r="C20" s="18" t="s">
        <v>9</v>
      </c>
      <c r="D20" s="122"/>
      <c r="E20" s="122"/>
      <c r="F20" s="123">
        <f t="shared" ref="F20:L20" si="5">F21+F25+F26+F31+F30+F32+F33+F34+F35+F36+F37</f>
        <v>0</v>
      </c>
      <c r="G20" s="123">
        <f t="shared" si="5"/>
        <v>0</v>
      </c>
      <c r="H20" s="123">
        <f t="shared" si="5"/>
        <v>0</v>
      </c>
      <c r="I20" s="123">
        <f t="shared" si="5"/>
        <v>0</v>
      </c>
      <c r="J20" s="123">
        <f t="shared" si="5"/>
        <v>0</v>
      </c>
      <c r="K20" s="123">
        <f t="shared" si="5"/>
        <v>0</v>
      </c>
      <c r="L20" s="205">
        <f t="shared" si="5"/>
        <v>0</v>
      </c>
    </row>
    <row r="21" spans="1:12" ht="20.100000000000001" hidden="1" customHeight="1">
      <c r="A21" s="206"/>
      <c r="B21" s="19" t="s">
        <v>10</v>
      </c>
      <c r="C21" s="20" t="s">
        <v>11</v>
      </c>
      <c r="D21" s="124"/>
      <c r="E21" s="124"/>
      <c r="F21" s="125"/>
      <c r="G21" s="126"/>
      <c r="H21" s="126"/>
      <c r="I21" s="126"/>
      <c r="J21" s="126"/>
      <c r="K21" s="126">
        <f t="shared" ref="K21:K37" si="6">H21-J21</f>
        <v>0</v>
      </c>
      <c r="L21" s="207"/>
    </row>
    <row r="22" spans="1:12" s="23" customFormat="1" ht="20.100000000000001" hidden="1" customHeight="1">
      <c r="A22" s="208"/>
      <c r="B22" s="21" t="s">
        <v>12</v>
      </c>
      <c r="C22" s="22" t="s">
        <v>13</v>
      </c>
      <c r="D22" s="127"/>
      <c r="E22" s="127"/>
      <c r="F22" s="125"/>
      <c r="G22" s="128"/>
      <c r="H22" s="128"/>
      <c r="I22" s="128"/>
      <c r="J22" s="128"/>
      <c r="K22" s="126">
        <f t="shared" si="6"/>
        <v>0</v>
      </c>
      <c r="L22" s="209"/>
    </row>
    <row r="23" spans="1:12" s="23" customFormat="1" ht="20.100000000000001" hidden="1" customHeight="1">
      <c r="A23" s="208"/>
      <c r="B23" s="21" t="s">
        <v>14</v>
      </c>
      <c r="C23" s="22" t="s">
        <v>15</v>
      </c>
      <c r="D23" s="127"/>
      <c r="E23" s="127"/>
      <c r="F23" s="125"/>
      <c r="G23" s="128"/>
      <c r="H23" s="128"/>
      <c r="I23" s="128"/>
      <c r="J23" s="128"/>
      <c r="K23" s="126">
        <f t="shared" si="6"/>
        <v>0</v>
      </c>
      <c r="L23" s="209"/>
    </row>
    <row r="24" spans="1:12" s="23" customFormat="1" ht="20.100000000000001" hidden="1" customHeight="1">
      <c r="A24" s="208"/>
      <c r="B24" s="21" t="s">
        <v>16</v>
      </c>
      <c r="C24" s="22" t="s">
        <v>17</v>
      </c>
      <c r="D24" s="127"/>
      <c r="E24" s="127"/>
      <c r="F24" s="125"/>
      <c r="G24" s="128"/>
      <c r="H24" s="128"/>
      <c r="I24" s="128"/>
      <c r="J24" s="128"/>
      <c r="K24" s="126">
        <f t="shared" si="6"/>
        <v>0</v>
      </c>
      <c r="L24" s="209"/>
    </row>
    <row r="25" spans="1:12" ht="20.100000000000001" hidden="1" customHeight="1">
      <c r="A25" s="206"/>
      <c r="B25" s="19" t="s">
        <v>18</v>
      </c>
      <c r="C25" s="20" t="s">
        <v>19</v>
      </c>
      <c r="D25" s="124"/>
      <c r="E25" s="124"/>
      <c r="F25" s="125"/>
      <c r="G25" s="126"/>
      <c r="H25" s="129"/>
      <c r="I25" s="129"/>
      <c r="J25" s="129"/>
      <c r="K25" s="126">
        <f t="shared" si="6"/>
        <v>0</v>
      </c>
      <c r="L25" s="210"/>
    </row>
    <row r="26" spans="1:12" ht="20.100000000000001" hidden="1" customHeight="1">
      <c r="A26" s="206"/>
      <c r="B26" s="19" t="s">
        <v>20</v>
      </c>
      <c r="C26" s="20" t="s">
        <v>21</v>
      </c>
      <c r="D26" s="124"/>
      <c r="E26" s="124"/>
      <c r="F26" s="125"/>
      <c r="G26" s="126"/>
      <c r="H26" s="129"/>
      <c r="I26" s="129"/>
      <c r="J26" s="129"/>
      <c r="K26" s="126">
        <f t="shared" si="6"/>
        <v>0</v>
      </c>
      <c r="L26" s="210"/>
    </row>
    <row r="27" spans="1:12" ht="20.100000000000001" hidden="1" customHeight="1">
      <c r="A27" s="206"/>
      <c r="B27" s="19" t="s">
        <v>22</v>
      </c>
      <c r="C27" s="20" t="s">
        <v>23</v>
      </c>
      <c r="D27" s="124"/>
      <c r="E27" s="124"/>
      <c r="F27" s="130"/>
      <c r="G27" s="126" t="s">
        <v>24</v>
      </c>
      <c r="H27" s="126" t="s">
        <v>24</v>
      </c>
      <c r="I27" s="126" t="s">
        <v>24</v>
      </c>
      <c r="J27" s="126" t="s">
        <v>24</v>
      </c>
      <c r="K27" s="126" t="e">
        <f t="shared" si="6"/>
        <v>#VALUE!</v>
      </c>
      <c r="L27" s="207" t="s">
        <v>24</v>
      </c>
    </row>
    <row r="28" spans="1:12" ht="20.100000000000001" hidden="1" customHeight="1">
      <c r="A28" s="206"/>
      <c r="B28" s="19" t="s">
        <v>25</v>
      </c>
      <c r="C28" s="20" t="s">
        <v>26</v>
      </c>
      <c r="D28" s="124"/>
      <c r="E28" s="124"/>
      <c r="F28" s="130"/>
      <c r="G28" s="126" t="s">
        <v>24</v>
      </c>
      <c r="H28" s="129" t="s">
        <v>24</v>
      </c>
      <c r="I28" s="129" t="s">
        <v>24</v>
      </c>
      <c r="J28" s="129" t="s">
        <v>24</v>
      </c>
      <c r="K28" s="126" t="e">
        <f t="shared" si="6"/>
        <v>#VALUE!</v>
      </c>
      <c r="L28" s="210" t="s">
        <v>24</v>
      </c>
    </row>
    <row r="29" spans="1:12" ht="20.100000000000001" hidden="1" customHeight="1">
      <c r="A29" s="206"/>
      <c r="B29" s="19" t="s">
        <v>27</v>
      </c>
      <c r="C29" s="20" t="s">
        <v>28</v>
      </c>
      <c r="D29" s="124"/>
      <c r="E29" s="124"/>
      <c r="F29" s="130"/>
      <c r="G29" s="126" t="s">
        <v>24</v>
      </c>
      <c r="H29" s="126" t="s">
        <v>24</v>
      </c>
      <c r="I29" s="126" t="s">
        <v>24</v>
      </c>
      <c r="J29" s="126" t="s">
        <v>24</v>
      </c>
      <c r="K29" s="126" t="e">
        <f t="shared" si="6"/>
        <v>#VALUE!</v>
      </c>
      <c r="L29" s="207" t="s">
        <v>24</v>
      </c>
    </row>
    <row r="30" spans="1:12" ht="20.100000000000001" hidden="1" customHeight="1">
      <c r="A30" s="206"/>
      <c r="B30" s="19" t="s">
        <v>29</v>
      </c>
      <c r="C30" s="20" t="s">
        <v>30</v>
      </c>
      <c r="D30" s="124"/>
      <c r="E30" s="124"/>
      <c r="F30" s="131"/>
      <c r="G30" s="126"/>
      <c r="H30" s="126"/>
      <c r="I30" s="126"/>
      <c r="J30" s="126"/>
      <c r="K30" s="126">
        <f t="shared" si="6"/>
        <v>0</v>
      </c>
      <c r="L30" s="207"/>
    </row>
    <row r="31" spans="1:12" ht="20.100000000000001" hidden="1" customHeight="1">
      <c r="A31" s="206"/>
      <c r="B31" s="19" t="s">
        <v>31</v>
      </c>
      <c r="C31" s="20" t="s">
        <v>32</v>
      </c>
      <c r="D31" s="124"/>
      <c r="E31" s="124"/>
      <c r="F31" s="131"/>
      <c r="G31" s="126"/>
      <c r="H31" s="126"/>
      <c r="I31" s="126"/>
      <c r="J31" s="126"/>
      <c r="K31" s="126">
        <f t="shared" si="6"/>
        <v>0</v>
      </c>
      <c r="L31" s="207"/>
    </row>
    <row r="32" spans="1:12" ht="20.100000000000001" hidden="1" customHeight="1">
      <c r="A32" s="206"/>
      <c r="B32" s="19" t="s">
        <v>33</v>
      </c>
      <c r="C32" s="20" t="s">
        <v>34</v>
      </c>
      <c r="D32" s="124"/>
      <c r="E32" s="124"/>
      <c r="F32" s="131"/>
      <c r="G32" s="126"/>
      <c r="H32" s="126"/>
      <c r="I32" s="126"/>
      <c r="J32" s="126"/>
      <c r="K32" s="126">
        <f t="shared" si="6"/>
        <v>0</v>
      </c>
      <c r="L32" s="207"/>
    </row>
    <row r="33" spans="1:12" ht="20.100000000000001" hidden="1" customHeight="1">
      <c r="A33" s="204"/>
      <c r="B33" s="24" t="s">
        <v>35</v>
      </c>
      <c r="C33" s="20" t="s">
        <v>36</v>
      </c>
      <c r="D33" s="124"/>
      <c r="E33" s="124"/>
      <c r="F33" s="131"/>
      <c r="G33" s="126"/>
      <c r="H33" s="126"/>
      <c r="I33" s="126"/>
      <c r="J33" s="126"/>
      <c r="K33" s="126">
        <f t="shared" si="6"/>
        <v>0</v>
      </c>
      <c r="L33" s="207"/>
    </row>
    <row r="34" spans="1:12" ht="20.100000000000001" hidden="1" customHeight="1">
      <c r="A34" s="204"/>
      <c r="B34" s="24" t="s">
        <v>37</v>
      </c>
      <c r="C34" s="20" t="s">
        <v>38</v>
      </c>
      <c r="D34" s="124"/>
      <c r="E34" s="124"/>
      <c r="F34" s="131"/>
      <c r="G34" s="126"/>
      <c r="H34" s="126"/>
      <c r="I34" s="126"/>
      <c r="J34" s="126"/>
      <c r="K34" s="126">
        <f t="shared" si="6"/>
        <v>0</v>
      </c>
      <c r="L34" s="207"/>
    </row>
    <row r="35" spans="1:12" ht="20.100000000000001" hidden="1" customHeight="1">
      <c r="A35" s="204"/>
      <c r="B35" s="24" t="s">
        <v>39</v>
      </c>
      <c r="C35" s="20" t="s">
        <v>40</v>
      </c>
      <c r="D35" s="124"/>
      <c r="E35" s="124"/>
      <c r="F35" s="131"/>
      <c r="G35" s="126"/>
      <c r="H35" s="126"/>
      <c r="I35" s="126"/>
      <c r="J35" s="126"/>
      <c r="K35" s="126">
        <f t="shared" si="6"/>
        <v>0</v>
      </c>
      <c r="L35" s="207"/>
    </row>
    <row r="36" spans="1:12" ht="20.100000000000001" hidden="1" customHeight="1">
      <c r="A36" s="204"/>
      <c r="B36" s="24" t="s">
        <v>41</v>
      </c>
      <c r="C36" s="20" t="s">
        <v>42</v>
      </c>
      <c r="D36" s="124"/>
      <c r="E36" s="124"/>
      <c r="F36" s="131"/>
      <c r="G36" s="126"/>
      <c r="H36" s="126"/>
      <c r="I36" s="126"/>
      <c r="J36" s="126"/>
      <c r="K36" s="126">
        <f t="shared" si="6"/>
        <v>0</v>
      </c>
      <c r="L36" s="207"/>
    </row>
    <row r="37" spans="1:12" ht="20.100000000000001" hidden="1" customHeight="1">
      <c r="A37" s="204"/>
      <c r="B37" s="19" t="s">
        <v>43</v>
      </c>
      <c r="C37" s="20" t="s">
        <v>44</v>
      </c>
      <c r="D37" s="124"/>
      <c r="E37" s="124"/>
      <c r="F37" s="131"/>
      <c r="G37" s="126"/>
      <c r="H37" s="126"/>
      <c r="I37" s="126"/>
      <c r="J37" s="126"/>
      <c r="K37" s="126">
        <f t="shared" si="6"/>
        <v>0</v>
      </c>
      <c r="L37" s="207"/>
    </row>
    <row r="38" spans="1:12" ht="20.100000000000001" hidden="1" customHeight="1">
      <c r="A38" s="204" t="s">
        <v>45</v>
      </c>
      <c r="B38" s="19"/>
      <c r="C38" s="18" t="s">
        <v>46</v>
      </c>
      <c r="D38" s="122"/>
      <c r="E38" s="122"/>
      <c r="F38" s="131">
        <f t="shared" ref="F38:L38" si="7">F39+F40+F41+F42+F43+F45</f>
        <v>0</v>
      </c>
      <c r="G38" s="131">
        <f t="shared" si="7"/>
        <v>0</v>
      </c>
      <c r="H38" s="131">
        <f t="shared" si="7"/>
        <v>0</v>
      </c>
      <c r="I38" s="131">
        <f t="shared" si="7"/>
        <v>0</v>
      </c>
      <c r="J38" s="131">
        <f t="shared" si="7"/>
        <v>0</v>
      </c>
      <c r="K38" s="131">
        <f t="shared" si="7"/>
        <v>0</v>
      </c>
      <c r="L38" s="211">
        <f t="shared" si="7"/>
        <v>0</v>
      </c>
    </row>
    <row r="39" spans="1:12" ht="20.100000000000001" hidden="1" customHeight="1">
      <c r="A39" s="204"/>
      <c r="B39" s="19" t="s">
        <v>47</v>
      </c>
      <c r="C39" s="20" t="s">
        <v>48</v>
      </c>
      <c r="D39" s="124"/>
      <c r="E39" s="124"/>
      <c r="F39" s="131"/>
      <c r="G39" s="130"/>
      <c r="H39" s="130"/>
      <c r="I39" s="130"/>
      <c r="J39" s="130"/>
      <c r="K39" s="130">
        <f t="shared" ref="K39:K45" si="8">H39-J39</f>
        <v>0</v>
      </c>
      <c r="L39" s="212"/>
    </row>
    <row r="40" spans="1:12" ht="20.100000000000001" hidden="1" customHeight="1">
      <c r="A40" s="204"/>
      <c r="B40" s="19" t="s">
        <v>49</v>
      </c>
      <c r="C40" s="20" t="s">
        <v>50</v>
      </c>
      <c r="D40" s="124"/>
      <c r="E40" s="124"/>
      <c r="F40" s="131"/>
      <c r="G40" s="130"/>
      <c r="H40" s="130"/>
      <c r="I40" s="130"/>
      <c r="J40" s="130"/>
      <c r="K40" s="130">
        <f t="shared" si="8"/>
        <v>0</v>
      </c>
      <c r="L40" s="212"/>
    </row>
    <row r="41" spans="1:12" ht="20.100000000000001" hidden="1" customHeight="1">
      <c r="A41" s="204"/>
      <c r="B41" s="19" t="s">
        <v>51</v>
      </c>
      <c r="C41" s="20" t="s">
        <v>52</v>
      </c>
      <c r="D41" s="124"/>
      <c r="E41" s="124"/>
      <c r="F41" s="131"/>
      <c r="G41" s="130"/>
      <c r="H41" s="130"/>
      <c r="I41" s="130"/>
      <c r="J41" s="130"/>
      <c r="K41" s="130">
        <f t="shared" si="8"/>
        <v>0</v>
      </c>
      <c r="L41" s="212"/>
    </row>
    <row r="42" spans="1:12" ht="20.100000000000001" hidden="1" customHeight="1">
      <c r="A42" s="204"/>
      <c r="B42" s="19" t="s">
        <v>53</v>
      </c>
      <c r="C42" s="20" t="s">
        <v>54</v>
      </c>
      <c r="D42" s="124"/>
      <c r="E42" s="124"/>
      <c r="F42" s="131"/>
      <c r="G42" s="130"/>
      <c r="H42" s="130"/>
      <c r="I42" s="130"/>
      <c r="J42" s="130"/>
      <c r="K42" s="130">
        <f t="shared" si="8"/>
        <v>0</v>
      </c>
      <c r="L42" s="212"/>
    </row>
    <row r="43" spans="1:12" ht="20.100000000000001" hidden="1" customHeight="1">
      <c r="A43" s="204"/>
      <c r="B43" s="24" t="s">
        <v>55</v>
      </c>
      <c r="C43" s="20" t="s">
        <v>56</v>
      </c>
      <c r="D43" s="124"/>
      <c r="E43" s="124"/>
      <c r="F43" s="131"/>
      <c r="G43" s="130"/>
      <c r="H43" s="130"/>
      <c r="I43" s="130"/>
      <c r="J43" s="130"/>
      <c r="K43" s="130">
        <f t="shared" si="8"/>
        <v>0</v>
      </c>
      <c r="L43" s="212"/>
    </row>
    <row r="44" spans="1:12" ht="20.100000000000001" hidden="1" customHeight="1">
      <c r="A44" s="204"/>
      <c r="B44" s="24" t="s">
        <v>57</v>
      </c>
      <c r="C44" s="20" t="s">
        <v>58</v>
      </c>
      <c r="D44" s="124"/>
      <c r="E44" s="124"/>
      <c r="F44" s="131"/>
      <c r="G44" s="130" t="s">
        <v>24</v>
      </c>
      <c r="H44" s="130" t="s">
        <v>24</v>
      </c>
      <c r="I44" s="130" t="s">
        <v>24</v>
      </c>
      <c r="J44" s="130" t="s">
        <v>24</v>
      </c>
      <c r="K44" s="130" t="e">
        <f t="shared" si="8"/>
        <v>#VALUE!</v>
      </c>
      <c r="L44" s="212" t="s">
        <v>24</v>
      </c>
    </row>
    <row r="45" spans="1:12" ht="20.100000000000001" hidden="1" customHeight="1">
      <c r="A45" s="206"/>
      <c r="B45" s="19" t="s">
        <v>59</v>
      </c>
      <c r="C45" s="20" t="s">
        <v>60</v>
      </c>
      <c r="D45" s="124"/>
      <c r="E45" s="124"/>
      <c r="F45" s="131"/>
      <c r="G45" s="130"/>
      <c r="H45" s="130"/>
      <c r="I45" s="130"/>
      <c r="J45" s="130"/>
      <c r="K45" s="130">
        <f t="shared" si="8"/>
        <v>0</v>
      </c>
      <c r="L45" s="212"/>
    </row>
    <row r="46" spans="1:12" ht="20.100000000000001" hidden="1" customHeight="1">
      <c r="A46" s="213" t="s">
        <v>61</v>
      </c>
      <c r="B46" s="24"/>
      <c r="C46" s="18" t="s">
        <v>62</v>
      </c>
      <c r="D46" s="122"/>
      <c r="E46" s="122"/>
      <c r="F46" s="131">
        <f t="shared" ref="F46:L46" si="9">F47+F48+F49+F50+F51+F52</f>
        <v>0</v>
      </c>
      <c r="G46" s="131">
        <f t="shared" si="9"/>
        <v>0</v>
      </c>
      <c r="H46" s="131">
        <f t="shared" si="9"/>
        <v>0</v>
      </c>
      <c r="I46" s="131">
        <f t="shared" si="9"/>
        <v>0</v>
      </c>
      <c r="J46" s="131">
        <f t="shared" si="9"/>
        <v>0</v>
      </c>
      <c r="K46" s="131">
        <f t="shared" si="9"/>
        <v>0</v>
      </c>
      <c r="L46" s="211">
        <f t="shared" si="9"/>
        <v>0</v>
      </c>
    </row>
    <row r="47" spans="1:12" ht="20.100000000000001" hidden="1" customHeight="1">
      <c r="A47" s="204"/>
      <c r="B47" s="25" t="s">
        <v>63</v>
      </c>
      <c r="C47" s="20" t="s">
        <v>64</v>
      </c>
      <c r="D47" s="124"/>
      <c r="E47" s="124"/>
      <c r="F47" s="131"/>
      <c r="G47" s="126"/>
      <c r="H47" s="126"/>
      <c r="I47" s="126"/>
      <c r="J47" s="126"/>
      <c r="K47" s="126">
        <f t="shared" ref="K47:K53" si="10">H47-J47</f>
        <v>0</v>
      </c>
      <c r="L47" s="207"/>
    </row>
    <row r="48" spans="1:12" ht="20.100000000000001" hidden="1" customHeight="1">
      <c r="A48" s="213"/>
      <c r="B48" s="24" t="s">
        <v>65</v>
      </c>
      <c r="C48" s="20" t="s">
        <v>66</v>
      </c>
      <c r="D48" s="124"/>
      <c r="E48" s="124"/>
      <c r="F48" s="131"/>
      <c r="G48" s="126"/>
      <c r="H48" s="126"/>
      <c r="I48" s="126"/>
      <c r="J48" s="126"/>
      <c r="K48" s="126">
        <f t="shared" si="10"/>
        <v>0</v>
      </c>
      <c r="L48" s="207"/>
    </row>
    <row r="49" spans="1:12" ht="20.100000000000001" hidden="1" customHeight="1">
      <c r="A49" s="213"/>
      <c r="B49" s="24" t="s">
        <v>67</v>
      </c>
      <c r="C49" s="20" t="s">
        <v>68</v>
      </c>
      <c r="D49" s="124"/>
      <c r="E49" s="124"/>
      <c r="F49" s="131"/>
      <c r="G49" s="126"/>
      <c r="H49" s="126"/>
      <c r="I49" s="126"/>
      <c r="J49" s="126"/>
      <c r="K49" s="126">
        <f t="shared" si="10"/>
        <v>0</v>
      </c>
      <c r="L49" s="207"/>
    </row>
    <row r="50" spans="1:12" ht="20.100000000000001" hidden="1" customHeight="1">
      <c r="A50" s="213"/>
      <c r="B50" s="26" t="s">
        <v>69</v>
      </c>
      <c r="C50" s="20" t="s">
        <v>70</v>
      </c>
      <c r="D50" s="124"/>
      <c r="E50" s="124"/>
      <c r="F50" s="131"/>
      <c r="G50" s="126"/>
      <c r="H50" s="126"/>
      <c r="I50" s="126"/>
      <c r="J50" s="126"/>
      <c r="K50" s="126">
        <f t="shared" si="10"/>
        <v>0</v>
      </c>
      <c r="L50" s="207"/>
    </row>
    <row r="51" spans="1:12" ht="20.100000000000001" hidden="1" customHeight="1">
      <c r="A51" s="213"/>
      <c r="B51" s="26" t="s">
        <v>71</v>
      </c>
      <c r="C51" s="20" t="s">
        <v>72</v>
      </c>
      <c r="D51" s="124"/>
      <c r="E51" s="124"/>
      <c r="F51" s="131"/>
      <c r="G51" s="126"/>
      <c r="H51" s="126"/>
      <c r="I51" s="126"/>
      <c r="J51" s="126"/>
      <c r="K51" s="126">
        <f t="shared" si="10"/>
        <v>0</v>
      </c>
      <c r="L51" s="207"/>
    </row>
    <row r="52" spans="1:12" ht="20.100000000000001" hidden="1" customHeight="1">
      <c r="A52" s="213"/>
      <c r="B52" s="24" t="s">
        <v>73</v>
      </c>
      <c r="C52" s="20" t="s">
        <v>74</v>
      </c>
      <c r="D52" s="124"/>
      <c r="E52" s="124"/>
      <c r="F52" s="131"/>
      <c r="G52" s="126"/>
      <c r="H52" s="126"/>
      <c r="I52" s="126"/>
      <c r="J52" s="126"/>
      <c r="K52" s="126">
        <f t="shared" si="10"/>
        <v>0</v>
      </c>
      <c r="L52" s="207"/>
    </row>
    <row r="53" spans="1:12" ht="20.100000000000001" hidden="1" customHeight="1">
      <c r="A53" s="213"/>
      <c r="B53" s="21" t="s">
        <v>75</v>
      </c>
      <c r="C53" s="27" t="s">
        <v>76</v>
      </c>
      <c r="D53" s="132"/>
      <c r="E53" s="132"/>
      <c r="F53" s="131" t="e">
        <f>H53+I53+J53+K53</f>
        <v>#VALUE!</v>
      </c>
      <c r="G53" s="133" t="s">
        <v>24</v>
      </c>
      <c r="H53" s="133" t="s">
        <v>24</v>
      </c>
      <c r="I53" s="133" t="s">
        <v>24</v>
      </c>
      <c r="J53" s="133" t="s">
        <v>24</v>
      </c>
      <c r="K53" s="126" t="e">
        <f t="shared" si="10"/>
        <v>#VALUE!</v>
      </c>
      <c r="L53" s="214" t="s">
        <v>24</v>
      </c>
    </row>
    <row r="54" spans="1:12" s="16" customFormat="1" ht="30" customHeight="1">
      <c r="A54" s="336" t="s">
        <v>502</v>
      </c>
      <c r="B54" s="337"/>
      <c r="C54" s="177" t="s">
        <v>77</v>
      </c>
      <c r="D54" s="178"/>
      <c r="E54" s="178"/>
      <c r="F54" s="179">
        <f>F55+F66+F67+F70+F78+F82+F85+F86+F87+F88+F89+F90+F91+F92+F93+F94+F95+F96+F97+F98+F99+F103+F104+F105+F75</f>
        <v>23305120</v>
      </c>
      <c r="G54" s="179">
        <f t="shared" ref="G54:L54" si="11">G55+G66+G67+G70+G78+G82+G85+G86+G87+G88+G89+G90+G91+G92+G93+G94+G95+G96+G97+G98+G99+G103+G104+G105+G75</f>
        <v>26292276</v>
      </c>
      <c r="H54" s="179">
        <f t="shared" si="11"/>
        <v>25208254</v>
      </c>
      <c r="I54" s="179">
        <f t="shared" si="11"/>
        <v>25208254</v>
      </c>
      <c r="J54" s="179">
        <f t="shared" si="11"/>
        <v>25208254</v>
      </c>
      <c r="K54" s="179">
        <f t="shared" si="11"/>
        <v>0</v>
      </c>
      <c r="L54" s="215">
        <f t="shared" si="11"/>
        <v>25753721</v>
      </c>
    </row>
    <row r="55" spans="1:12" ht="33" customHeight="1">
      <c r="A55" s="216" t="s">
        <v>78</v>
      </c>
      <c r="B55" s="28"/>
      <c r="C55" s="29" t="s">
        <v>79</v>
      </c>
      <c r="D55" s="134"/>
      <c r="E55" s="134"/>
      <c r="F55" s="135">
        <f t="shared" ref="F55:L55" si="12">F56+F57+F58+F59+F60+F61+F63+F62+F64+F65</f>
        <v>16195120</v>
      </c>
      <c r="G55" s="135">
        <f t="shared" si="12"/>
        <v>17573166</v>
      </c>
      <c r="H55" s="135">
        <f t="shared" si="12"/>
        <v>17376858</v>
      </c>
      <c r="I55" s="135">
        <f t="shared" si="12"/>
        <v>17376858</v>
      </c>
      <c r="J55" s="135">
        <f t="shared" si="12"/>
        <v>17376858</v>
      </c>
      <c r="K55" s="135">
        <f t="shared" si="12"/>
        <v>0</v>
      </c>
      <c r="L55" s="217">
        <f t="shared" si="12"/>
        <v>17561166</v>
      </c>
    </row>
    <row r="56" spans="1:12" ht="20.100000000000001" customHeight="1">
      <c r="A56" s="218"/>
      <c r="B56" s="30" t="s">
        <v>80</v>
      </c>
      <c r="C56" s="31" t="s">
        <v>81</v>
      </c>
      <c r="D56" s="136"/>
      <c r="E56" s="136"/>
      <c r="F56" s="92">
        <f>'[1]70,50'!L13+'[1]70,06'!L13</f>
        <v>5000</v>
      </c>
      <c r="G56" s="92">
        <f>'[1]70,50'!M13+'[1]70,06'!M13</f>
        <v>1400</v>
      </c>
      <c r="H56" s="92">
        <f>'[1]70,50'!N13+'[1]70,06'!N13</f>
        <v>1382</v>
      </c>
      <c r="I56" s="92">
        <f>'[1]70,50'!O13+'[1]70,06'!O13</f>
        <v>1382</v>
      </c>
      <c r="J56" s="92">
        <f>'[1]70,50'!P13+'[1]70,06'!P13</f>
        <v>1382</v>
      </c>
      <c r="K56" s="92">
        <f>'[1]70,50'!Q13+'[1]70,06'!Q13</f>
        <v>0</v>
      </c>
      <c r="L56" s="219">
        <f>'[1]70,50'!R13+'[1]70,06'!R13</f>
        <v>1382</v>
      </c>
    </row>
    <row r="57" spans="1:12" ht="17.25" customHeight="1">
      <c r="A57" s="218"/>
      <c r="B57" s="30" t="s">
        <v>82</v>
      </c>
      <c r="C57" s="31" t="s">
        <v>83</v>
      </c>
      <c r="D57" s="136"/>
      <c r="E57" s="136"/>
      <c r="F57" s="92">
        <f>'[1]70,50'!L14</f>
        <v>10000</v>
      </c>
      <c r="G57" s="92">
        <f>'[1]70,50'!M14</f>
        <v>10000</v>
      </c>
      <c r="H57" s="92">
        <f>'[1]70,50'!N14</f>
        <v>5033</v>
      </c>
      <c r="I57" s="92">
        <f>'[1]70,50'!O14</f>
        <v>5033</v>
      </c>
      <c r="J57" s="92">
        <f>'[1]70,50'!P14</f>
        <v>5033</v>
      </c>
      <c r="K57" s="92">
        <f>'[1]70,50'!Q14</f>
        <v>0</v>
      </c>
      <c r="L57" s="219">
        <f>'[1]70,50'!R14</f>
        <v>5033</v>
      </c>
    </row>
    <row r="58" spans="1:12" ht="17.25" customHeight="1">
      <c r="A58" s="218"/>
      <c r="B58" s="30" t="s">
        <v>84</v>
      </c>
      <c r="C58" s="31" t="s">
        <v>85</v>
      </c>
      <c r="D58" s="136"/>
      <c r="E58" s="136"/>
      <c r="F58" s="92">
        <f>'[1]70,06'!L14+'[1]70,50'!L15</f>
        <v>13395120</v>
      </c>
      <c r="G58" s="92">
        <f>'[1]70,06'!M14+'[1]70,50'!M15</f>
        <v>11374765</v>
      </c>
      <c r="H58" s="92">
        <f>'[1]70,06'!N14+'[1]70,50'!N15</f>
        <v>11282742</v>
      </c>
      <c r="I58" s="92">
        <f>'[1]70,06'!O14+'[1]70,50'!O15</f>
        <v>11282742</v>
      </c>
      <c r="J58" s="92">
        <f>'[1]70,06'!P14+'[1]70,50'!P15</f>
        <v>11282742</v>
      </c>
      <c r="K58" s="92">
        <f>'[1]70,06'!Q14+'[1]70,50'!Q15</f>
        <v>0</v>
      </c>
      <c r="L58" s="219">
        <f>'[1]70,06'!R14+'[1]70,50'!R15</f>
        <v>11100839</v>
      </c>
    </row>
    <row r="59" spans="1:12" ht="17.25" customHeight="1">
      <c r="A59" s="218"/>
      <c r="B59" s="30" t="s">
        <v>86</v>
      </c>
      <c r="C59" s="31" t="s">
        <v>87</v>
      </c>
      <c r="D59" s="136"/>
      <c r="E59" s="136"/>
      <c r="F59" s="92">
        <f>'[1]70,50'!L16</f>
        <v>2400000</v>
      </c>
      <c r="G59" s="92">
        <f>'[1]70,50'!M16</f>
        <v>5611001</v>
      </c>
      <c r="H59" s="92">
        <f>'[1]70,50'!N16</f>
        <v>5529849</v>
      </c>
      <c r="I59" s="92">
        <f>'[1]70,50'!O16</f>
        <v>5529849</v>
      </c>
      <c r="J59" s="92">
        <f>'[1]70,50'!P16</f>
        <v>5529849</v>
      </c>
      <c r="K59" s="92">
        <f>'[1]70,50'!Q16</f>
        <v>0</v>
      </c>
      <c r="L59" s="219">
        <f>'[1]70,50'!R16</f>
        <v>5894740</v>
      </c>
    </row>
    <row r="60" spans="1:12" ht="17.25" hidden="1" customHeight="1">
      <c r="A60" s="218"/>
      <c r="B60" s="30" t="s">
        <v>88</v>
      </c>
      <c r="C60" s="31" t="s">
        <v>89</v>
      </c>
      <c r="D60" s="136"/>
      <c r="E60" s="136"/>
      <c r="F60" s="92"/>
      <c r="G60" s="137"/>
      <c r="H60" s="137"/>
      <c r="I60" s="137"/>
      <c r="J60" s="137"/>
      <c r="K60" s="137">
        <v>0</v>
      </c>
      <c r="L60" s="220"/>
    </row>
    <row r="61" spans="1:12" ht="17.25" customHeight="1">
      <c r="A61" s="218"/>
      <c r="B61" s="30" t="s">
        <v>90</v>
      </c>
      <c r="C61" s="31" t="s">
        <v>91</v>
      </c>
      <c r="D61" s="136"/>
      <c r="E61" s="136"/>
      <c r="F61" s="92">
        <f>'[1]70,06'!L15+'[1]70,50'!L17</f>
        <v>30000</v>
      </c>
      <c r="G61" s="92">
        <f>'[1]70,06'!M15+'[1]70,50'!M17</f>
        <v>20000</v>
      </c>
      <c r="H61" s="92">
        <f>'[1]70,06'!N15+'[1]70,50'!N17</f>
        <v>17079</v>
      </c>
      <c r="I61" s="92">
        <f>'[1]70,06'!O15+'[1]70,50'!O17</f>
        <v>17079</v>
      </c>
      <c r="J61" s="92">
        <f>'[1]70,06'!P15+'[1]70,50'!P17</f>
        <v>17079</v>
      </c>
      <c r="K61" s="92">
        <f>'[1]70,06'!Q15+'[1]70,50'!Q17</f>
        <v>0</v>
      </c>
      <c r="L61" s="219">
        <f>'[1]70,06'!R15+'[1]70,50'!R17</f>
        <v>17079</v>
      </c>
    </row>
    <row r="62" spans="1:12" ht="17.25" hidden="1" customHeight="1">
      <c r="A62" s="218"/>
      <c r="B62" s="30" t="s">
        <v>92</v>
      </c>
      <c r="C62" s="31" t="s">
        <v>93</v>
      </c>
      <c r="D62" s="136"/>
      <c r="E62" s="136"/>
      <c r="F62" s="92"/>
      <c r="G62" s="137"/>
      <c r="H62" s="137"/>
      <c r="I62" s="137"/>
      <c r="J62" s="137"/>
      <c r="K62" s="137">
        <v>0</v>
      </c>
      <c r="L62" s="220"/>
    </row>
    <row r="63" spans="1:12" ht="15" customHeight="1">
      <c r="A63" s="218"/>
      <c r="B63" s="30" t="s">
        <v>94</v>
      </c>
      <c r="C63" s="31" t="s">
        <v>95</v>
      </c>
      <c r="D63" s="136"/>
      <c r="E63" s="136"/>
      <c r="F63" s="92">
        <f>'[1]70,50'!L18</f>
        <v>15000</v>
      </c>
      <c r="G63" s="92">
        <f>'[1]70,50'!M18</f>
        <v>25000</v>
      </c>
      <c r="H63" s="92">
        <f>'[1]70,50'!N18</f>
        <v>23080</v>
      </c>
      <c r="I63" s="92">
        <f>'[1]70,50'!O18</f>
        <v>23080</v>
      </c>
      <c r="J63" s="92">
        <f>'[1]70,50'!P18</f>
        <v>23080</v>
      </c>
      <c r="K63" s="92">
        <f>'[1]70,50'!Q18</f>
        <v>0</v>
      </c>
      <c r="L63" s="219">
        <f>'[1]70,50'!R18</f>
        <v>23080</v>
      </c>
    </row>
    <row r="64" spans="1:12" ht="15" customHeight="1">
      <c r="A64" s="218"/>
      <c r="B64" s="32" t="s">
        <v>96</v>
      </c>
      <c r="C64" s="31" t="s">
        <v>97</v>
      </c>
      <c r="D64" s="136"/>
      <c r="E64" s="136"/>
      <c r="F64" s="92">
        <f>'[1]70,50'!L19</f>
        <v>40000</v>
      </c>
      <c r="G64" s="92">
        <f>'[1]70,50'!M19</f>
        <v>15000</v>
      </c>
      <c r="H64" s="92">
        <f>'[1]70,50'!N19</f>
        <v>14492</v>
      </c>
      <c r="I64" s="92">
        <f>'[1]70,50'!O19</f>
        <v>14492</v>
      </c>
      <c r="J64" s="92">
        <f>'[1]70,50'!P19</f>
        <v>14492</v>
      </c>
      <c r="K64" s="92">
        <f>'[1]70,50'!Q19</f>
        <v>0</v>
      </c>
      <c r="L64" s="219">
        <f>'[1]70,50'!R19</f>
        <v>15812</v>
      </c>
    </row>
    <row r="65" spans="1:12" ht="15" customHeight="1">
      <c r="A65" s="218"/>
      <c r="B65" s="30" t="s">
        <v>98</v>
      </c>
      <c r="C65" s="31" t="s">
        <v>99</v>
      </c>
      <c r="D65" s="136"/>
      <c r="E65" s="136"/>
      <c r="F65" s="92">
        <f>'[1]70,06'!L16+'[1]70,50'!L20</f>
        <v>300000</v>
      </c>
      <c r="G65" s="92">
        <f>'[1]70,06'!M16+'[1]70,50'!M20</f>
        <v>516000</v>
      </c>
      <c r="H65" s="92">
        <f>'[1]70,06'!N16+'[1]70,50'!N20</f>
        <v>503201</v>
      </c>
      <c r="I65" s="92">
        <f>'[1]70,06'!O16+'[1]70,50'!O20</f>
        <v>503201</v>
      </c>
      <c r="J65" s="92">
        <f>'[1]70,06'!P16+'[1]70,50'!P20</f>
        <v>503201</v>
      </c>
      <c r="K65" s="92">
        <f>'[1]70,06'!Q16+'[1]70,50'!Q20</f>
        <v>0</v>
      </c>
      <c r="L65" s="219">
        <f>'[1]70,06'!R16+'[1]70,50'!R20</f>
        <v>503201</v>
      </c>
    </row>
    <row r="66" spans="1:12" ht="15" customHeight="1">
      <c r="A66" s="221" t="s">
        <v>100</v>
      </c>
      <c r="B66" s="28"/>
      <c r="C66" s="29" t="s">
        <v>101</v>
      </c>
      <c r="D66" s="134"/>
      <c r="E66" s="134"/>
      <c r="F66" s="135">
        <f>'[1]70,50'!L21</f>
        <v>2050000</v>
      </c>
      <c r="G66" s="135">
        <f>'[1]70,50'!M21</f>
        <v>3375900</v>
      </c>
      <c r="H66" s="135">
        <f>'[1]70,50'!N21</f>
        <v>2828251</v>
      </c>
      <c r="I66" s="135">
        <f>'[1]70,50'!O21</f>
        <v>2828251</v>
      </c>
      <c r="J66" s="135">
        <f>'[1]70,50'!P21</f>
        <v>2828251</v>
      </c>
      <c r="K66" s="135">
        <f>'[1]70,50'!Q21</f>
        <v>0</v>
      </c>
      <c r="L66" s="217">
        <f>'[1]70,50'!R21</f>
        <v>2952327</v>
      </c>
    </row>
    <row r="67" spans="1:12" ht="17.25" hidden="1" customHeight="1">
      <c r="A67" s="221" t="s">
        <v>102</v>
      </c>
      <c r="B67" s="34"/>
      <c r="C67" s="29" t="s">
        <v>103</v>
      </c>
      <c r="D67" s="134"/>
      <c r="E67" s="134"/>
      <c r="F67" s="135">
        <f t="shared" ref="F67:L67" si="13">F68+F69</f>
        <v>0</v>
      </c>
      <c r="G67" s="135">
        <f t="shared" si="13"/>
        <v>0</v>
      </c>
      <c r="H67" s="135">
        <f t="shared" si="13"/>
        <v>0</v>
      </c>
      <c r="I67" s="135">
        <f t="shared" si="13"/>
        <v>0</v>
      </c>
      <c r="J67" s="135">
        <f t="shared" si="13"/>
        <v>0</v>
      </c>
      <c r="K67" s="135">
        <f t="shared" si="13"/>
        <v>0</v>
      </c>
      <c r="L67" s="217">
        <f t="shared" si="13"/>
        <v>0</v>
      </c>
    </row>
    <row r="68" spans="1:12" ht="17.25" hidden="1" customHeight="1">
      <c r="A68" s="222"/>
      <c r="B68" s="32" t="s">
        <v>104</v>
      </c>
      <c r="C68" s="31" t="s">
        <v>105</v>
      </c>
      <c r="D68" s="136"/>
      <c r="E68" s="136"/>
      <c r="F68" s="92"/>
      <c r="G68" s="137"/>
      <c r="H68" s="137"/>
      <c r="I68" s="137"/>
      <c r="J68" s="137"/>
      <c r="K68" s="137">
        <f>H68-J68</f>
        <v>0</v>
      </c>
      <c r="L68" s="220"/>
    </row>
    <row r="69" spans="1:12" ht="17.25" hidden="1" customHeight="1">
      <c r="A69" s="222"/>
      <c r="B69" s="32" t="s">
        <v>106</v>
      </c>
      <c r="C69" s="31" t="s">
        <v>107</v>
      </c>
      <c r="D69" s="136"/>
      <c r="E69" s="136"/>
      <c r="F69" s="92"/>
      <c r="G69" s="137"/>
      <c r="H69" s="137"/>
      <c r="I69" s="137"/>
      <c r="J69" s="137"/>
      <c r="K69" s="137">
        <f>H69-J69</f>
        <v>0</v>
      </c>
      <c r="L69" s="220"/>
    </row>
    <row r="70" spans="1:12" ht="15" hidden="1" customHeight="1">
      <c r="A70" s="221" t="s">
        <v>108</v>
      </c>
      <c r="B70" s="34"/>
      <c r="C70" s="29" t="s">
        <v>109</v>
      </c>
      <c r="D70" s="134"/>
      <c r="E70" s="134"/>
      <c r="F70" s="135">
        <f t="shared" ref="F70:L70" si="14">F71+F72+F73+F74</f>
        <v>0</v>
      </c>
      <c r="G70" s="135">
        <f t="shared" si="14"/>
        <v>0</v>
      </c>
      <c r="H70" s="135">
        <f t="shared" si="14"/>
        <v>0</v>
      </c>
      <c r="I70" s="135">
        <f t="shared" si="14"/>
        <v>0</v>
      </c>
      <c r="J70" s="135">
        <f t="shared" si="14"/>
        <v>0</v>
      </c>
      <c r="K70" s="135">
        <f t="shared" si="14"/>
        <v>0</v>
      </c>
      <c r="L70" s="217">
        <f t="shared" si="14"/>
        <v>0</v>
      </c>
    </row>
    <row r="71" spans="1:12" ht="12.75" hidden="1" customHeight="1">
      <c r="A71" s="218"/>
      <c r="B71" s="30" t="s">
        <v>110</v>
      </c>
      <c r="C71" s="31" t="s">
        <v>111</v>
      </c>
      <c r="D71" s="136"/>
      <c r="E71" s="136"/>
      <c r="F71" s="92"/>
      <c r="G71" s="137"/>
      <c r="H71" s="137"/>
      <c r="I71" s="137"/>
      <c r="J71" s="137"/>
      <c r="K71" s="137">
        <f>H71-J71</f>
        <v>0</v>
      </c>
      <c r="L71" s="220"/>
    </row>
    <row r="72" spans="1:12" ht="17.25" hidden="1" customHeight="1">
      <c r="A72" s="218"/>
      <c r="B72" s="30" t="s">
        <v>112</v>
      </c>
      <c r="C72" s="31" t="s">
        <v>113</v>
      </c>
      <c r="D72" s="136"/>
      <c r="E72" s="136"/>
      <c r="F72" s="92"/>
      <c r="G72" s="137"/>
      <c r="H72" s="137"/>
      <c r="I72" s="137"/>
      <c r="J72" s="137"/>
      <c r="K72" s="137">
        <f>H72-J72</f>
        <v>0</v>
      </c>
      <c r="L72" s="220"/>
    </row>
    <row r="73" spans="1:12" ht="16.5" hidden="1" customHeight="1">
      <c r="A73" s="218"/>
      <c r="B73" s="30" t="s">
        <v>114</v>
      </c>
      <c r="C73" s="31" t="s">
        <v>115</v>
      </c>
      <c r="D73" s="136"/>
      <c r="E73" s="136"/>
      <c r="F73" s="92"/>
      <c r="G73" s="137"/>
      <c r="H73" s="137"/>
      <c r="I73" s="137"/>
      <c r="J73" s="137"/>
      <c r="K73" s="137">
        <f>H73-J73</f>
        <v>0</v>
      </c>
      <c r="L73" s="220"/>
    </row>
    <row r="74" spans="1:12" ht="14.25" hidden="1" customHeight="1">
      <c r="A74" s="218"/>
      <c r="B74" s="30" t="s">
        <v>116</v>
      </c>
      <c r="C74" s="31" t="s">
        <v>117</v>
      </c>
      <c r="D74" s="136"/>
      <c r="E74" s="136"/>
      <c r="F74" s="92"/>
      <c r="G74" s="137"/>
      <c r="H74" s="137"/>
      <c r="I74" s="137"/>
      <c r="J74" s="137"/>
      <c r="K74" s="137">
        <f>H74-J74</f>
        <v>0</v>
      </c>
      <c r="L74" s="220"/>
    </row>
    <row r="75" spans="1:12" ht="14.25" hidden="1" customHeight="1">
      <c r="A75" s="218"/>
      <c r="B75" s="36" t="s">
        <v>118</v>
      </c>
      <c r="C75" s="37" t="s">
        <v>119</v>
      </c>
      <c r="D75" s="138"/>
      <c r="E75" s="138"/>
      <c r="F75" s="139">
        <f>F76+F77</f>
        <v>0</v>
      </c>
      <c r="G75" s="139">
        <f t="shared" ref="G75:L75" si="15">G76+G77</f>
        <v>0</v>
      </c>
      <c r="H75" s="139">
        <f t="shared" si="15"/>
        <v>0</v>
      </c>
      <c r="I75" s="139">
        <f t="shared" si="15"/>
        <v>0</v>
      </c>
      <c r="J75" s="139">
        <f t="shared" si="15"/>
        <v>0</v>
      </c>
      <c r="K75" s="139">
        <f t="shared" si="15"/>
        <v>0</v>
      </c>
      <c r="L75" s="223">
        <f t="shared" si="15"/>
        <v>0</v>
      </c>
    </row>
    <row r="76" spans="1:12" ht="14.25" hidden="1" customHeight="1">
      <c r="A76" s="218"/>
      <c r="B76" s="30" t="s">
        <v>112</v>
      </c>
      <c r="C76" s="31" t="s">
        <v>120</v>
      </c>
      <c r="D76" s="136"/>
      <c r="E76" s="136"/>
      <c r="F76" s="92">
        <f>'[1]70,50'!L23</f>
        <v>0</v>
      </c>
      <c r="G76" s="92">
        <f>'[1]70,50'!M23</f>
        <v>0</v>
      </c>
      <c r="H76" s="92">
        <f>'[1]70,50'!N23</f>
        <v>0</v>
      </c>
      <c r="I76" s="92">
        <f>'[1]70,50'!O23</f>
        <v>0</v>
      </c>
      <c r="J76" s="92">
        <f>'[1]70,50'!P23</f>
        <v>0</v>
      </c>
      <c r="K76" s="92">
        <f>'[1]70,50'!Q23</f>
        <v>0</v>
      </c>
      <c r="L76" s="219">
        <f>'[1]70,50'!R23</f>
        <v>0</v>
      </c>
    </row>
    <row r="77" spans="1:12" ht="14.25" hidden="1" customHeight="1">
      <c r="A77" s="218"/>
      <c r="B77" s="30" t="s">
        <v>121</v>
      </c>
      <c r="C77" s="31" t="s">
        <v>117</v>
      </c>
      <c r="D77" s="136"/>
      <c r="E77" s="136"/>
      <c r="F77" s="92">
        <f>'[1]70,50'!L24</f>
        <v>0</v>
      </c>
      <c r="G77" s="92">
        <f>'[1]70,50'!M24</f>
        <v>0</v>
      </c>
      <c r="H77" s="92">
        <f>'[1]70,50'!N24</f>
        <v>0</v>
      </c>
      <c r="I77" s="92">
        <f>'[1]70,50'!O24</f>
        <v>0</v>
      </c>
      <c r="J77" s="92">
        <f>'[1]70,50'!P24</f>
        <v>0</v>
      </c>
      <c r="K77" s="92">
        <f>'[1]70,50'!Q24</f>
        <v>0</v>
      </c>
      <c r="L77" s="219">
        <f>'[1]70,50'!R24</f>
        <v>0</v>
      </c>
    </row>
    <row r="78" spans="1:12" ht="17.25" customHeight="1">
      <c r="A78" s="224" t="s">
        <v>122</v>
      </c>
      <c r="B78" s="34"/>
      <c r="C78" s="29" t="s">
        <v>123</v>
      </c>
      <c r="D78" s="134"/>
      <c r="E78" s="134"/>
      <c r="F78" s="135">
        <f t="shared" ref="F78:L78" si="16">F79+F80+F81</f>
        <v>150000</v>
      </c>
      <c r="G78" s="135">
        <f t="shared" si="16"/>
        <v>92850</v>
      </c>
      <c r="H78" s="135">
        <f t="shared" si="16"/>
        <v>93350</v>
      </c>
      <c r="I78" s="135">
        <f t="shared" si="16"/>
        <v>93350</v>
      </c>
      <c r="J78" s="135">
        <f t="shared" si="16"/>
        <v>93350</v>
      </c>
      <c r="K78" s="135">
        <f t="shared" si="16"/>
        <v>0</v>
      </c>
      <c r="L78" s="217">
        <f t="shared" si="16"/>
        <v>0</v>
      </c>
    </row>
    <row r="79" spans="1:12" ht="17.25" hidden="1" customHeight="1">
      <c r="A79" s="218"/>
      <c r="B79" s="30" t="s">
        <v>124</v>
      </c>
      <c r="C79" s="31" t="s">
        <v>125</v>
      </c>
      <c r="D79" s="136"/>
      <c r="E79" s="136"/>
      <c r="F79" s="92"/>
      <c r="G79" s="137"/>
      <c r="H79" s="137"/>
      <c r="I79" s="137"/>
      <c r="J79" s="137"/>
      <c r="K79" s="137">
        <f>H79-J79</f>
        <v>0</v>
      </c>
      <c r="L79" s="220"/>
    </row>
    <row r="80" spans="1:12" ht="17.25" hidden="1" customHeight="1">
      <c r="A80" s="218"/>
      <c r="B80" s="30" t="s">
        <v>126</v>
      </c>
      <c r="C80" s="31" t="s">
        <v>127</v>
      </c>
      <c r="D80" s="136"/>
      <c r="E80" s="136"/>
      <c r="F80" s="92"/>
      <c r="G80" s="137"/>
      <c r="H80" s="137"/>
      <c r="I80" s="137"/>
      <c r="J80" s="137"/>
      <c r="K80" s="137">
        <f>H80-J80</f>
        <v>0</v>
      </c>
      <c r="L80" s="220"/>
    </row>
    <row r="81" spans="1:12" ht="17.25" customHeight="1">
      <c r="A81" s="218"/>
      <c r="B81" s="30" t="s">
        <v>128</v>
      </c>
      <c r="C81" s="31" t="s">
        <v>129</v>
      </c>
      <c r="D81" s="136"/>
      <c r="E81" s="136"/>
      <c r="F81" s="92">
        <f>'[1]70,03,30,bl'!L14+'[1]70,50'!L26</f>
        <v>150000</v>
      </c>
      <c r="G81" s="92">
        <f>'[1]70,03,30,bl'!M14+'[1]70,50'!M26</f>
        <v>92850</v>
      </c>
      <c r="H81" s="92">
        <f>'[1]70,03,30,bl'!N14+'[1]70,50'!N26</f>
        <v>93350</v>
      </c>
      <c r="I81" s="92">
        <f>'[1]70,03,30,bl'!O14+'[1]70,50'!O26</f>
        <v>93350</v>
      </c>
      <c r="J81" s="92">
        <f>'[1]70,03,30,bl'!P14+'[1]70,50'!P26</f>
        <v>93350</v>
      </c>
      <c r="K81" s="92">
        <f>'[1]70,03,30,bl'!Q14+'[1]70,50'!Q26</f>
        <v>0</v>
      </c>
      <c r="L81" s="219">
        <f>'[1]70,03,30,bl'!R14+'[1]70,50'!R26</f>
        <v>0</v>
      </c>
    </row>
    <row r="82" spans="1:12" ht="17.25" hidden="1" customHeight="1">
      <c r="A82" s="225" t="s">
        <v>130</v>
      </c>
      <c r="B82" s="34"/>
      <c r="C82" s="29" t="s">
        <v>131</v>
      </c>
      <c r="D82" s="134"/>
      <c r="E82" s="134"/>
      <c r="F82" s="135"/>
      <c r="G82" s="137">
        <f t="shared" ref="G82:G102" si="17">J82</f>
        <v>0</v>
      </c>
      <c r="H82" s="135">
        <f>H83+H84</f>
        <v>0</v>
      </c>
      <c r="I82" s="135">
        <f>I83+I84</f>
        <v>0</v>
      </c>
      <c r="J82" s="135">
        <f>J83+J84</f>
        <v>0</v>
      </c>
      <c r="K82" s="135">
        <f>K83+K84</f>
        <v>0</v>
      </c>
      <c r="L82" s="217">
        <f>L83+L84</f>
        <v>0</v>
      </c>
    </row>
    <row r="83" spans="1:12" ht="17.25" hidden="1" customHeight="1">
      <c r="A83" s="218"/>
      <c r="B83" s="30" t="s">
        <v>132</v>
      </c>
      <c r="C83" s="31" t="s">
        <v>133</v>
      </c>
      <c r="D83" s="136"/>
      <c r="E83" s="136"/>
      <c r="F83" s="92"/>
      <c r="G83" s="137">
        <f t="shared" si="17"/>
        <v>0</v>
      </c>
      <c r="H83" s="137"/>
      <c r="I83" s="137"/>
      <c r="J83" s="137"/>
      <c r="K83" s="137">
        <f t="shared" ref="K83:K98" si="18">H83-J83</f>
        <v>0</v>
      </c>
      <c r="L83" s="220"/>
    </row>
    <row r="84" spans="1:12" ht="17.25" hidden="1" customHeight="1">
      <c r="A84" s="218"/>
      <c r="B84" s="30" t="s">
        <v>134</v>
      </c>
      <c r="C84" s="31" t="s">
        <v>135</v>
      </c>
      <c r="D84" s="136"/>
      <c r="E84" s="136"/>
      <c r="F84" s="92"/>
      <c r="G84" s="137">
        <f t="shared" si="17"/>
        <v>0</v>
      </c>
      <c r="H84" s="137"/>
      <c r="I84" s="137"/>
      <c r="J84" s="137"/>
      <c r="K84" s="137">
        <f t="shared" si="18"/>
        <v>0</v>
      </c>
      <c r="L84" s="220"/>
    </row>
    <row r="85" spans="1:12" ht="17.25" hidden="1" customHeight="1">
      <c r="A85" s="318" t="s">
        <v>136</v>
      </c>
      <c r="B85" s="319"/>
      <c r="C85" s="29" t="s">
        <v>137</v>
      </c>
      <c r="D85" s="134"/>
      <c r="E85" s="134"/>
      <c r="F85" s="135"/>
      <c r="G85" s="137">
        <f t="shared" si="17"/>
        <v>0</v>
      </c>
      <c r="H85" s="140"/>
      <c r="I85" s="140"/>
      <c r="J85" s="140"/>
      <c r="K85" s="140">
        <f t="shared" si="18"/>
        <v>0</v>
      </c>
      <c r="L85" s="226"/>
    </row>
    <row r="86" spans="1:12" ht="17.25" hidden="1" customHeight="1">
      <c r="A86" s="318" t="s">
        <v>138</v>
      </c>
      <c r="B86" s="319"/>
      <c r="C86" s="29" t="s">
        <v>139</v>
      </c>
      <c r="D86" s="134"/>
      <c r="E86" s="134"/>
      <c r="F86" s="135"/>
      <c r="G86" s="137">
        <f t="shared" si="17"/>
        <v>0</v>
      </c>
      <c r="H86" s="140"/>
      <c r="I86" s="140"/>
      <c r="J86" s="140"/>
      <c r="K86" s="140">
        <f t="shared" si="18"/>
        <v>0</v>
      </c>
      <c r="L86" s="226"/>
    </row>
    <row r="87" spans="1:12" ht="17.25" hidden="1" customHeight="1">
      <c r="A87" s="221" t="s">
        <v>140</v>
      </c>
      <c r="B87" s="34"/>
      <c r="C87" s="29" t="s">
        <v>141</v>
      </c>
      <c r="D87" s="134"/>
      <c r="E87" s="134"/>
      <c r="F87" s="135"/>
      <c r="G87" s="137">
        <f t="shared" si="17"/>
        <v>0</v>
      </c>
      <c r="H87" s="140"/>
      <c r="I87" s="140"/>
      <c r="J87" s="140"/>
      <c r="K87" s="140">
        <f t="shared" si="18"/>
        <v>0</v>
      </c>
      <c r="L87" s="226"/>
    </row>
    <row r="88" spans="1:12" ht="17.25" hidden="1" customHeight="1">
      <c r="A88" s="221" t="s">
        <v>142</v>
      </c>
      <c r="B88" s="34"/>
      <c r="C88" s="29" t="s">
        <v>143</v>
      </c>
      <c r="D88" s="134"/>
      <c r="E88" s="134"/>
      <c r="F88" s="135"/>
      <c r="G88" s="137">
        <f t="shared" si="17"/>
        <v>0</v>
      </c>
      <c r="H88" s="140"/>
      <c r="I88" s="140"/>
      <c r="J88" s="140"/>
      <c r="K88" s="140">
        <f t="shared" si="18"/>
        <v>0</v>
      </c>
      <c r="L88" s="226"/>
    </row>
    <row r="89" spans="1:12" ht="17.25" hidden="1" customHeight="1">
      <c r="A89" s="221" t="s">
        <v>144</v>
      </c>
      <c r="B89" s="34"/>
      <c r="C89" s="29" t="s">
        <v>145</v>
      </c>
      <c r="D89" s="134"/>
      <c r="E89" s="134"/>
      <c r="F89" s="135"/>
      <c r="G89" s="137">
        <f t="shared" si="17"/>
        <v>0</v>
      </c>
      <c r="H89" s="140"/>
      <c r="I89" s="140"/>
      <c r="J89" s="140"/>
      <c r="K89" s="140">
        <f t="shared" si="18"/>
        <v>0</v>
      </c>
      <c r="L89" s="226"/>
    </row>
    <row r="90" spans="1:12" ht="13.5" hidden="1" customHeight="1">
      <c r="A90" s="221" t="s">
        <v>146</v>
      </c>
      <c r="B90" s="34"/>
      <c r="C90" s="29" t="s">
        <v>147</v>
      </c>
      <c r="D90" s="134"/>
      <c r="E90" s="134"/>
      <c r="F90" s="135"/>
      <c r="G90" s="137">
        <f t="shared" si="17"/>
        <v>0</v>
      </c>
      <c r="H90" s="140"/>
      <c r="I90" s="140"/>
      <c r="J90" s="140"/>
      <c r="K90" s="140">
        <f t="shared" si="18"/>
        <v>0</v>
      </c>
      <c r="L90" s="226"/>
    </row>
    <row r="91" spans="1:12" ht="13.5" hidden="1" customHeight="1">
      <c r="A91" s="221" t="s">
        <v>148</v>
      </c>
      <c r="B91" s="34"/>
      <c r="C91" s="29" t="s">
        <v>149</v>
      </c>
      <c r="D91" s="134"/>
      <c r="E91" s="134"/>
      <c r="F91" s="135"/>
      <c r="G91" s="137">
        <f t="shared" si="17"/>
        <v>0</v>
      </c>
      <c r="H91" s="140"/>
      <c r="I91" s="140"/>
      <c r="J91" s="140"/>
      <c r="K91" s="140">
        <f t="shared" si="18"/>
        <v>0</v>
      </c>
      <c r="L91" s="226"/>
    </row>
    <row r="92" spans="1:12" ht="16.5" hidden="1" customHeight="1">
      <c r="A92" s="221" t="s">
        <v>150</v>
      </c>
      <c r="B92" s="34"/>
      <c r="C92" s="29" t="s">
        <v>151</v>
      </c>
      <c r="D92" s="134"/>
      <c r="E92" s="134"/>
      <c r="F92" s="135"/>
      <c r="G92" s="137">
        <f t="shared" si="17"/>
        <v>0</v>
      </c>
      <c r="H92" s="140"/>
      <c r="I92" s="140"/>
      <c r="J92" s="140"/>
      <c r="K92" s="140">
        <f t="shared" si="18"/>
        <v>0</v>
      </c>
      <c r="L92" s="226"/>
    </row>
    <row r="93" spans="1:12" ht="16.5" hidden="1" customHeight="1">
      <c r="A93" s="221" t="s">
        <v>152</v>
      </c>
      <c r="B93" s="34"/>
      <c r="C93" s="29" t="s">
        <v>153</v>
      </c>
      <c r="D93" s="134"/>
      <c r="E93" s="134"/>
      <c r="F93" s="135"/>
      <c r="G93" s="137">
        <f t="shared" si="17"/>
        <v>0</v>
      </c>
      <c r="H93" s="140"/>
      <c r="I93" s="140"/>
      <c r="J93" s="140"/>
      <c r="K93" s="140">
        <f t="shared" si="18"/>
        <v>0</v>
      </c>
      <c r="L93" s="226"/>
    </row>
    <row r="94" spans="1:12" ht="41.25" hidden="1" customHeight="1">
      <c r="A94" s="320" t="s">
        <v>154</v>
      </c>
      <c r="B94" s="321"/>
      <c r="C94" s="29" t="s">
        <v>155</v>
      </c>
      <c r="D94" s="134"/>
      <c r="E94" s="134"/>
      <c r="F94" s="135"/>
      <c r="G94" s="137">
        <f t="shared" si="17"/>
        <v>0</v>
      </c>
      <c r="H94" s="140"/>
      <c r="I94" s="140"/>
      <c r="J94" s="140"/>
      <c r="K94" s="140">
        <f t="shared" si="18"/>
        <v>0</v>
      </c>
      <c r="L94" s="226"/>
    </row>
    <row r="95" spans="1:12" ht="14.25" hidden="1" customHeight="1">
      <c r="A95" s="221" t="s">
        <v>156</v>
      </c>
      <c r="B95" s="34"/>
      <c r="C95" s="29" t="s">
        <v>157</v>
      </c>
      <c r="D95" s="134"/>
      <c r="E95" s="134"/>
      <c r="F95" s="135"/>
      <c r="G95" s="137">
        <f t="shared" si="17"/>
        <v>0</v>
      </c>
      <c r="H95" s="140"/>
      <c r="I95" s="140"/>
      <c r="J95" s="140"/>
      <c r="K95" s="140">
        <f t="shared" si="18"/>
        <v>0</v>
      </c>
      <c r="L95" s="226"/>
    </row>
    <row r="96" spans="1:12" ht="14.25" hidden="1" customHeight="1">
      <c r="A96" s="221" t="s">
        <v>158</v>
      </c>
      <c r="B96" s="34"/>
      <c r="C96" s="29" t="s">
        <v>159</v>
      </c>
      <c r="D96" s="134"/>
      <c r="E96" s="134"/>
      <c r="F96" s="135"/>
      <c r="G96" s="137">
        <f t="shared" si="17"/>
        <v>0</v>
      </c>
      <c r="H96" s="140"/>
      <c r="I96" s="140"/>
      <c r="J96" s="140"/>
      <c r="K96" s="140">
        <f t="shared" si="18"/>
        <v>0</v>
      </c>
      <c r="L96" s="226"/>
    </row>
    <row r="97" spans="1:12" ht="14.25" hidden="1" customHeight="1">
      <c r="A97" s="221" t="s">
        <v>160</v>
      </c>
      <c r="B97" s="34"/>
      <c r="C97" s="29" t="s">
        <v>161</v>
      </c>
      <c r="D97" s="134"/>
      <c r="E97" s="134"/>
      <c r="F97" s="135"/>
      <c r="G97" s="137">
        <f t="shared" si="17"/>
        <v>0</v>
      </c>
      <c r="H97" s="140"/>
      <c r="I97" s="140"/>
      <c r="J97" s="140"/>
      <c r="K97" s="140">
        <f t="shared" si="18"/>
        <v>0</v>
      </c>
      <c r="L97" s="226"/>
    </row>
    <row r="98" spans="1:12" ht="14.25" hidden="1" customHeight="1">
      <c r="A98" s="221" t="s">
        <v>162</v>
      </c>
      <c r="B98" s="34"/>
      <c r="C98" s="29" t="s">
        <v>163</v>
      </c>
      <c r="D98" s="134"/>
      <c r="E98" s="134"/>
      <c r="F98" s="135"/>
      <c r="G98" s="137">
        <f t="shared" si="17"/>
        <v>0</v>
      </c>
      <c r="H98" s="140"/>
      <c r="I98" s="140"/>
      <c r="J98" s="140"/>
      <c r="K98" s="140">
        <f t="shared" si="18"/>
        <v>0</v>
      </c>
      <c r="L98" s="226"/>
    </row>
    <row r="99" spans="1:12" ht="13.5" hidden="1" customHeight="1">
      <c r="A99" s="221" t="s">
        <v>164</v>
      </c>
      <c r="B99" s="34"/>
      <c r="C99" s="29" t="s">
        <v>165</v>
      </c>
      <c r="D99" s="134"/>
      <c r="E99" s="134"/>
      <c r="F99" s="135"/>
      <c r="G99" s="137">
        <f t="shared" si="17"/>
        <v>0</v>
      </c>
      <c r="H99" s="135">
        <f>H100+H101+H102</f>
        <v>0</v>
      </c>
      <c r="I99" s="135">
        <f>I100+I101+I102</f>
        <v>0</v>
      </c>
      <c r="J99" s="135">
        <f>J100+J101+J102</f>
        <v>0</v>
      </c>
      <c r="K99" s="135">
        <f>K100+K101+K102</f>
        <v>0</v>
      </c>
      <c r="L99" s="217">
        <f>L100+L101+L102</f>
        <v>0</v>
      </c>
    </row>
    <row r="100" spans="1:12" ht="13.5" hidden="1" customHeight="1">
      <c r="A100" s="222"/>
      <c r="B100" s="30" t="s">
        <v>166</v>
      </c>
      <c r="C100" s="31" t="s">
        <v>167</v>
      </c>
      <c r="D100" s="136"/>
      <c r="E100" s="136"/>
      <c r="F100" s="92"/>
      <c r="G100" s="137">
        <f t="shared" si="17"/>
        <v>0</v>
      </c>
      <c r="H100" s="137"/>
      <c r="I100" s="137"/>
      <c r="J100" s="137"/>
      <c r="K100" s="137">
        <f>H100-J100</f>
        <v>0</v>
      </c>
      <c r="L100" s="220"/>
    </row>
    <row r="101" spans="1:12" ht="13.5" hidden="1" customHeight="1">
      <c r="A101" s="222"/>
      <c r="B101" s="30" t="s">
        <v>168</v>
      </c>
      <c r="C101" s="31" t="s">
        <v>169</v>
      </c>
      <c r="D101" s="136"/>
      <c r="E101" s="136"/>
      <c r="F101" s="92"/>
      <c r="G101" s="137">
        <f t="shared" si="17"/>
        <v>0</v>
      </c>
      <c r="H101" s="137"/>
      <c r="I101" s="137"/>
      <c r="J101" s="137"/>
      <c r="K101" s="137">
        <f>H101-J101</f>
        <v>0</v>
      </c>
      <c r="L101" s="220"/>
    </row>
    <row r="102" spans="1:12" ht="13.5" hidden="1" customHeight="1">
      <c r="A102" s="222"/>
      <c r="B102" s="30" t="s">
        <v>170</v>
      </c>
      <c r="C102" s="31" t="s">
        <v>171</v>
      </c>
      <c r="D102" s="136"/>
      <c r="E102" s="136"/>
      <c r="F102" s="92"/>
      <c r="G102" s="137">
        <f t="shared" si="17"/>
        <v>0</v>
      </c>
      <c r="H102" s="137"/>
      <c r="I102" s="137"/>
      <c r="J102" s="137"/>
      <c r="K102" s="137">
        <f>H102-J102</f>
        <v>0</v>
      </c>
      <c r="L102" s="220"/>
    </row>
    <row r="103" spans="1:12" ht="27" customHeight="1">
      <c r="A103" s="348" t="s">
        <v>172</v>
      </c>
      <c r="B103" s="349"/>
      <c r="C103" s="29" t="s">
        <v>173</v>
      </c>
      <c r="D103" s="134"/>
      <c r="E103" s="134"/>
      <c r="F103" s="135">
        <f>'[1]70,50'!L27</f>
        <v>100000</v>
      </c>
      <c r="G103" s="135">
        <f>'[1]70,50'!M27</f>
        <v>1324825</v>
      </c>
      <c r="H103" s="135">
        <f>'[1]70,50'!N27</f>
        <v>1293668</v>
      </c>
      <c r="I103" s="135">
        <f>'[1]70,50'!O27</f>
        <v>1293668</v>
      </c>
      <c r="J103" s="135">
        <f>'[1]70,50'!P27</f>
        <v>1293668</v>
      </c>
      <c r="K103" s="135">
        <f>'[1]70,50'!Q27</f>
        <v>0</v>
      </c>
      <c r="L103" s="217">
        <f>'[1]70,50'!R27</f>
        <v>1293688</v>
      </c>
    </row>
    <row r="104" spans="1:12" ht="16.5" customHeight="1">
      <c r="A104" s="221" t="s">
        <v>174</v>
      </c>
      <c r="B104" s="33"/>
      <c r="C104" s="29" t="s">
        <v>175</v>
      </c>
      <c r="D104" s="134"/>
      <c r="E104" s="134"/>
      <c r="F104" s="135"/>
      <c r="G104" s="140"/>
      <c r="H104" s="140"/>
      <c r="I104" s="140">
        <f>H104</f>
        <v>0</v>
      </c>
      <c r="J104" s="140"/>
      <c r="K104" s="140">
        <f>H104-J104</f>
        <v>0</v>
      </c>
      <c r="L104" s="226"/>
    </row>
    <row r="105" spans="1:12" ht="21" customHeight="1">
      <c r="A105" s="221" t="s">
        <v>176</v>
      </c>
      <c r="B105" s="34"/>
      <c r="C105" s="29" t="s">
        <v>177</v>
      </c>
      <c r="D105" s="134"/>
      <c r="E105" s="134"/>
      <c r="F105" s="135">
        <f t="shared" ref="F105:L105" si="19">F106+F107+F108+F109+F110+F111+F112+F113</f>
        <v>4810000</v>
      </c>
      <c r="G105" s="135">
        <f t="shared" si="19"/>
        <v>3925535</v>
      </c>
      <c r="H105" s="135">
        <f t="shared" si="19"/>
        <v>3616127</v>
      </c>
      <c r="I105" s="140">
        <f>H105</f>
        <v>3616127</v>
      </c>
      <c r="J105" s="135">
        <f t="shared" si="19"/>
        <v>3616127</v>
      </c>
      <c r="K105" s="135">
        <f t="shared" si="19"/>
        <v>0</v>
      </c>
      <c r="L105" s="217">
        <f t="shared" si="19"/>
        <v>3946540</v>
      </c>
    </row>
    <row r="106" spans="1:12" ht="18" hidden="1" customHeight="1">
      <c r="A106" s="222"/>
      <c r="B106" s="30" t="s">
        <v>178</v>
      </c>
      <c r="C106" s="31" t="s">
        <v>179</v>
      </c>
      <c r="D106" s="136"/>
      <c r="E106" s="136"/>
      <c r="F106" s="92"/>
      <c r="G106" s="137"/>
      <c r="H106" s="137"/>
      <c r="I106" s="137"/>
      <c r="J106" s="137"/>
      <c r="K106" s="137"/>
      <c r="L106" s="220"/>
    </row>
    <row r="107" spans="1:12" ht="18" hidden="1" customHeight="1">
      <c r="A107" s="218"/>
      <c r="B107" s="30" t="s">
        <v>180</v>
      </c>
      <c r="C107" s="31" t="s">
        <v>181</v>
      </c>
      <c r="D107" s="136"/>
      <c r="E107" s="136"/>
      <c r="F107" s="92">
        <f>'[1]70,50'!L29</f>
        <v>0</v>
      </c>
      <c r="G107" s="92">
        <f>'[1]70,50'!M29</f>
        <v>0</v>
      </c>
      <c r="H107" s="92">
        <f>'[1]70,50'!N29</f>
        <v>0</v>
      </c>
      <c r="I107" s="92">
        <f>'[1]70,50'!O29</f>
        <v>0</v>
      </c>
      <c r="J107" s="92">
        <f>'[1]70,50'!P29</f>
        <v>0</v>
      </c>
      <c r="K107" s="92">
        <f>'[1]70,50'!Q29</f>
        <v>0</v>
      </c>
      <c r="L107" s="219">
        <f>'[1]70,50'!R29</f>
        <v>0</v>
      </c>
    </row>
    <row r="108" spans="1:12" ht="18" customHeight="1">
      <c r="A108" s="218"/>
      <c r="B108" s="30" t="s">
        <v>182</v>
      </c>
      <c r="C108" s="31" t="s">
        <v>183</v>
      </c>
      <c r="D108" s="136"/>
      <c r="E108" s="136"/>
      <c r="F108" s="92">
        <f>'[1]70,50'!L30</f>
        <v>21000</v>
      </c>
      <c r="G108" s="92">
        <f>'[1]70,50'!M30</f>
        <v>21000</v>
      </c>
      <c r="H108" s="92">
        <f>'[1]70,50'!N30</f>
        <v>13184</v>
      </c>
      <c r="I108" s="92">
        <f>'[1]70,50'!O30</f>
        <v>13184</v>
      </c>
      <c r="J108" s="92">
        <f>'[1]70,50'!P30</f>
        <v>13184</v>
      </c>
      <c r="K108" s="92">
        <f>'[1]70,50'!Q30</f>
        <v>0</v>
      </c>
      <c r="L108" s="219">
        <f>'[1]70,50'!R30</f>
        <v>13184</v>
      </c>
    </row>
    <row r="109" spans="1:12" ht="18" customHeight="1">
      <c r="A109" s="218"/>
      <c r="B109" s="30" t="s">
        <v>184</v>
      </c>
      <c r="C109" s="31" t="s">
        <v>185</v>
      </c>
      <c r="D109" s="136"/>
      <c r="E109" s="136"/>
      <c r="F109" s="92">
        <f>'[1]70,50'!L31</f>
        <v>50000</v>
      </c>
      <c r="G109" s="92">
        <f>'[1]70,50'!M31</f>
        <v>51000</v>
      </c>
      <c r="H109" s="92">
        <f>'[1]70,50'!N31</f>
        <v>50987</v>
      </c>
      <c r="I109" s="92">
        <f>'[1]70,50'!O31</f>
        <v>50987</v>
      </c>
      <c r="J109" s="92">
        <f>'[1]70,50'!P31</f>
        <v>50987</v>
      </c>
      <c r="K109" s="92">
        <f>'[1]70,50'!Q31</f>
        <v>0</v>
      </c>
      <c r="L109" s="219">
        <f>'[1]70,50'!R31</f>
        <v>50987</v>
      </c>
    </row>
    <row r="110" spans="1:12" ht="18" hidden="1" customHeight="1">
      <c r="A110" s="218"/>
      <c r="B110" s="30" t="s">
        <v>186</v>
      </c>
      <c r="C110" s="31" t="s">
        <v>187</v>
      </c>
      <c r="D110" s="136"/>
      <c r="E110" s="136"/>
      <c r="F110" s="92"/>
      <c r="G110" s="137"/>
      <c r="H110" s="137"/>
      <c r="I110" s="137"/>
      <c r="J110" s="137"/>
      <c r="K110" s="137"/>
      <c r="L110" s="220"/>
    </row>
    <row r="111" spans="1:12" ht="18" hidden="1" customHeight="1">
      <c r="A111" s="218"/>
      <c r="B111" s="30" t="s">
        <v>188</v>
      </c>
      <c r="C111" s="31" t="s">
        <v>189</v>
      </c>
      <c r="D111" s="136"/>
      <c r="E111" s="136"/>
      <c r="F111" s="92"/>
      <c r="G111" s="137"/>
      <c r="H111" s="137"/>
      <c r="I111" s="137"/>
      <c r="J111" s="137"/>
      <c r="K111" s="137"/>
      <c r="L111" s="220"/>
    </row>
    <row r="112" spans="1:12" ht="18" hidden="1" customHeight="1">
      <c r="A112" s="218"/>
      <c r="B112" s="30" t="s">
        <v>190</v>
      </c>
      <c r="C112" s="31" t="s">
        <v>191</v>
      </c>
      <c r="D112" s="136"/>
      <c r="E112" s="136"/>
      <c r="F112" s="92"/>
      <c r="G112" s="137"/>
      <c r="H112" s="137"/>
      <c r="I112" s="137">
        <f t="shared" ref="I112:I137" si="20">H112</f>
        <v>0</v>
      </c>
      <c r="J112" s="137"/>
      <c r="K112" s="137">
        <f>H112-J112</f>
        <v>0</v>
      </c>
      <c r="L112" s="220"/>
    </row>
    <row r="113" spans="1:12" ht="18" customHeight="1">
      <c r="A113" s="222"/>
      <c r="B113" s="30" t="s">
        <v>192</v>
      </c>
      <c r="C113" s="31" t="s">
        <v>193</v>
      </c>
      <c r="D113" s="136"/>
      <c r="E113" s="136"/>
      <c r="F113" s="92">
        <f>'[1]70,50'!L32</f>
        <v>4739000</v>
      </c>
      <c r="G113" s="92">
        <f>'[1]70,50'!M32</f>
        <v>3853535</v>
      </c>
      <c r="H113" s="92">
        <f>'[1]70,50'!N32</f>
        <v>3551956</v>
      </c>
      <c r="I113" s="92">
        <f>'[1]70,50'!O32</f>
        <v>3551956</v>
      </c>
      <c r="J113" s="92">
        <f>'[1]70,50'!P32</f>
        <v>3551956</v>
      </c>
      <c r="K113" s="92">
        <f>'[1]70,50'!Q32</f>
        <v>0</v>
      </c>
      <c r="L113" s="219">
        <f>'[1]70,50'!R32</f>
        <v>3882369</v>
      </c>
    </row>
    <row r="114" spans="1:12" ht="13.5" hidden="1" customHeight="1">
      <c r="A114" s="222"/>
      <c r="B114" s="30"/>
      <c r="C114" s="38"/>
      <c r="D114" s="141"/>
      <c r="E114" s="141"/>
      <c r="F114" s="92"/>
      <c r="G114" s="137"/>
      <c r="H114" s="137"/>
      <c r="I114" s="137">
        <f t="shared" si="20"/>
        <v>0</v>
      </c>
      <c r="J114" s="137"/>
      <c r="K114" s="137">
        <f>H114-J114</f>
        <v>0</v>
      </c>
      <c r="L114" s="220"/>
    </row>
    <row r="115" spans="1:12" s="16" customFormat="1" ht="20.25" hidden="1" customHeight="1">
      <c r="A115" s="227" t="s">
        <v>194</v>
      </c>
      <c r="B115" s="39"/>
      <c r="C115" s="40" t="s">
        <v>195</v>
      </c>
      <c r="D115" s="142"/>
      <c r="E115" s="142"/>
      <c r="F115" s="143"/>
      <c r="G115" s="137"/>
      <c r="H115" s="143"/>
      <c r="I115" s="137">
        <f t="shared" si="20"/>
        <v>0</v>
      </c>
      <c r="J115" s="143"/>
      <c r="K115" s="143">
        <f>K116+K119+K124</f>
        <v>0</v>
      </c>
      <c r="L115" s="228">
        <f>L116+L119+L124</f>
        <v>0</v>
      </c>
    </row>
    <row r="116" spans="1:12" ht="17.25" hidden="1" customHeight="1">
      <c r="A116" s="225" t="s">
        <v>196</v>
      </c>
      <c r="B116" s="34"/>
      <c r="C116" s="29" t="s">
        <v>197</v>
      </c>
      <c r="D116" s="134"/>
      <c r="E116" s="134"/>
      <c r="F116" s="135"/>
      <c r="G116" s="137"/>
      <c r="H116" s="135"/>
      <c r="I116" s="137">
        <f t="shared" si="20"/>
        <v>0</v>
      </c>
      <c r="J116" s="135"/>
      <c r="K116" s="135">
        <f>K117+K118</f>
        <v>0</v>
      </c>
      <c r="L116" s="217">
        <f>L117+L118</f>
        <v>0</v>
      </c>
    </row>
    <row r="117" spans="1:12" ht="17.25" hidden="1" customHeight="1">
      <c r="A117" s="222"/>
      <c r="B117" s="41" t="s">
        <v>198</v>
      </c>
      <c r="C117" s="31" t="s">
        <v>199</v>
      </c>
      <c r="D117" s="136"/>
      <c r="E117" s="136"/>
      <c r="F117" s="92"/>
      <c r="G117" s="137"/>
      <c r="H117" s="137"/>
      <c r="I117" s="137">
        <f t="shared" si="20"/>
        <v>0</v>
      </c>
      <c r="J117" s="137"/>
      <c r="K117" s="137">
        <f>H117-J117</f>
        <v>0</v>
      </c>
      <c r="L117" s="220"/>
    </row>
    <row r="118" spans="1:12" ht="17.25" hidden="1" customHeight="1">
      <c r="A118" s="222"/>
      <c r="B118" s="41" t="s">
        <v>200</v>
      </c>
      <c r="C118" s="31" t="s">
        <v>201</v>
      </c>
      <c r="D118" s="136"/>
      <c r="E118" s="136"/>
      <c r="F118" s="92"/>
      <c r="G118" s="137"/>
      <c r="H118" s="137"/>
      <c r="I118" s="137">
        <f t="shared" si="20"/>
        <v>0</v>
      </c>
      <c r="J118" s="137"/>
      <c r="K118" s="137">
        <f>H118-J118</f>
        <v>0</v>
      </c>
      <c r="L118" s="220"/>
    </row>
    <row r="119" spans="1:12" ht="17.25" hidden="1" customHeight="1">
      <c r="A119" s="225" t="s">
        <v>202</v>
      </c>
      <c r="B119" s="34"/>
      <c r="C119" s="29" t="s">
        <v>203</v>
      </c>
      <c r="D119" s="134"/>
      <c r="E119" s="134"/>
      <c r="F119" s="135"/>
      <c r="G119" s="137"/>
      <c r="H119" s="135"/>
      <c r="I119" s="137">
        <f t="shared" si="20"/>
        <v>0</v>
      </c>
      <c r="J119" s="135"/>
      <c r="K119" s="135">
        <f>K120+K121+K122+K123</f>
        <v>0</v>
      </c>
      <c r="L119" s="217">
        <f>L120+L121+L122+L123</f>
        <v>0</v>
      </c>
    </row>
    <row r="120" spans="1:12" ht="17.25" hidden="1" customHeight="1">
      <c r="A120" s="229"/>
      <c r="B120" s="41" t="s">
        <v>204</v>
      </c>
      <c r="C120" s="31" t="s">
        <v>205</v>
      </c>
      <c r="D120" s="136"/>
      <c r="E120" s="136"/>
      <c r="F120" s="92"/>
      <c r="G120" s="137"/>
      <c r="H120" s="137"/>
      <c r="I120" s="137">
        <f t="shared" si="20"/>
        <v>0</v>
      </c>
      <c r="J120" s="137"/>
      <c r="K120" s="137">
        <f>H120-J120</f>
        <v>0</v>
      </c>
      <c r="L120" s="220"/>
    </row>
    <row r="121" spans="1:12" ht="15" hidden="1" customHeight="1">
      <c r="A121" s="222"/>
      <c r="B121" s="32" t="s">
        <v>206</v>
      </c>
      <c r="C121" s="31" t="s">
        <v>207</v>
      </c>
      <c r="D121" s="136"/>
      <c r="E121" s="136"/>
      <c r="F121" s="92"/>
      <c r="G121" s="137"/>
      <c r="H121" s="137"/>
      <c r="I121" s="137">
        <f t="shared" si="20"/>
        <v>0</v>
      </c>
      <c r="J121" s="137"/>
      <c r="K121" s="137">
        <f>H121-J121</f>
        <v>0</v>
      </c>
      <c r="L121" s="220"/>
    </row>
    <row r="122" spans="1:12" ht="16.5" hidden="1" customHeight="1">
      <c r="A122" s="222"/>
      <c r="B122" s="41" t="s">
        <v>208</v>
      </c>
      <c r="C122" s="31" t="s">
        <v>209</v>
      </c>
      <c r="D122" s="136"/>
      <c r="E122" s="136"/>
      <c r="F122" s="92"/>
      <c r="G122" s="137"/>
      <c r="H122" s="137"/>
      <c r="I122" s="137">
        <f t="shared" si="20"/>
        <v>0</v>
      </c>
      <c r="J122" s="137"/>
      <c r="K122" s="137">
        <f>H122-J122</f>
        <v>0</v>
      </c>
      <c r="L122" s="220"/>
    </row>
    <row r="123" spans="1:12" ht="17.25" hidden="1" customHeight="1">
      <c r="A123" s="222"/>
      <c r="B123" s="41" t="s">
        <v>210</v>
      </c>
      <c r="C123" s="31" t="s">
        <v>211</v>
      </c>
      <c r="D123" s="136"/>
      <c r="E123" s="136"/>
      <c r="F123" s="92"/>
      <c r="G123" s="137"/>
      <c r="H123" s="137"/>
      <c r="I123" s="137">
        <f t="shared" si="20"/>
        <v>0</v>
      </c>
      <c r="J123" s="137"/>
      <c r="K123" s="137">
        <f>H123-J123</f>
        <v>0</v>
      </c>
      <c r="L123" s="220"/>
    </row>
    <row r="124" spans="1:12" ht="17.25" hidden="1" customHeight="1">
      <c r="A124" s="230" t="s">
        <v>212</v>
      </c>
      <c r="B124" s="43"/>
      <c r="C124" s="29" t="s">
        <v>213</v>
      </c>
      <c r="D124" s="134"/>
      <c r="E124" s="134"/>
      <c r="F124" s="135"/>
      <c r="G124" s="137"/>
      <c r="H124" s="135"/>
      <c r="I124" s="137">
        <f t="shared" si="20"/>
        <v>0</v>
      </c>
      <c r="J124" s="135"/>
      <c r="K124" s="135">
        <f>K125+K126+K127+K128+K129</f>
        <v>0</v>
      </c>
      <c r="L124" s="217">
        <f>L125+L126+L127+L128+L129</f>
        <v>0</v>
      </c>
    </row>
    <row r="125" spans="1:12" ht="17.25" hidden="1" customHeight="1">
      <c r="A125" s="231"/>
      <c r="B125" s="41" t="s">
        <v>214</v>
      </c>
      <c r="C125" s="31" t="s">
        <v>215</v>
      </c>
      <c r="D125" s="136"/>
      <c r="E125" s="136"/>
      <c r="F125" s="92"/>
      <c r="G125" s="137"/>
      <c r="H125" s="137"/>
      <c r="I125" s="137">
        <f t="shared" si="20"/>
        <v>0</v>
      </c>
      <c r="J125" s="137"/>
      <c r="K125" s="137">
        <f t="shared" ref="K125:K130" si="21">H125-J125</f>
        <v>0</v>
      </c>
      <c r="L125" s="220"/>
    </row>
    <row r="126" spans="1:12" ht="17.25" hidden="1" customHeight="1">
      <c r="A126" s="222"/>
      <c r="B126" s="41" t="s">
        <v>216</v>
      </c>
      <c r="C126" s="31" t="s">
        <v>217</v>
      </c>
      <c r="D126" s="136"/>
      <c r="E126" s="136"/>
      <c r="F126" s="92"/>
      <c r="G126" s="137"/>
      <c r="H126" s="137"/>
      <c r="I126" s="137">
        <f t="shared" si="20"/>
        <v>0</v>
      </c>
      <c r="J126" s="137"/>
      <c r="K126" s="137">
        <f t="shared" si="21"/>
        <v>0</v>
      </c>
      <c r="L126" s="220"/>
    </row>
    <row r="127" spans="1:12" ht="17.25" hidden="1" customHeight="1">
      <c r="A127" s="222"/>
      <c r="B127" s="32" t="s">
        <v>218</v>
      </c>
      <c r="C127" s="31" t="s">
        <v>219</v>
      </c>
      <c r="D127" s="136"/>
      <c r="E127" s="136"/>
      <c r="F127" s="92"/>
      <c r="G127" s="137"/>
      <c r="H127" s="137"/>
      <c r="I127" s="137">
        <f t="shared" si="20"/>
        <v>0</v>
      </c>
      <c r="J127" s="137"/>
      <c r="K127" s="137">
        <f t="shared" si="21"/>
        <v>0</v>
      </c>
      <c r="L127" s="220"/>
    </row>
    <row r="128" spans="1:12" ht="15" hidden="1" customHeight="1">
      <c r="A128" s="222"/>
      <c r="B128" s="32" t="s">
        <v>220</v>
      </c>
      <c r="C128" s="31" t="s">
        <v>221</v>
      </c>
      <c r="D128" s="136"/>
      <c r="E128" s="136"/>
      <c r="F128" s="92"/>
      <c r="G128" s="137"/>
      <c r="H128" s="137"/>
      <c r="I128" s="137">
        <f t="shared" si="20"/>
        <v>0</v>
      </c>
      <c r="J128" s="137"/>
      <c r="K128" s="137">
        <f t="shared" si="21"/>
        <v>0</v>
      </c>
      <c r="L128" s="220"/>
    </row>
    <row r="129" spans="1:12" ht="17.25" hidden="1" customHeight="1">
      <c r="A129" s="222"/>
      <c r="B129" s="32" t="s">
        <v>222</v>
      </c>
      <c r="C129" s="31" t="s">
        <v>223</v>
      </c>
      <c r="D129" s="136"/>
      <c r="E129" s="136"/>
      <c r="F129" s="92"/>
      <c r="G129" s="137"/>
      <c r="H129" s="137"/>
      <c r="I129" s="137">
        <f t="shared" si="20"/>
        <v>0</v>
      </c>
      <c r="J129" s="137"/>
      <c r="K129" s="137">
        <f t="shared" si="21"/>
        <v>0</v>
      </c>
      <c r="L129" s="220"/>
    </row>
    <row r="130" spans="1:12" s="45" customFormat="1" ht="14.25" hidden="1" customHeight="1">
      <c r="A130" s="222"/>
      <c r="B130" s="42"/>
      <c r="C130" s="44"/>
      <c r="D130" s="99"/>
      <c r="E130" s="99"/>
      <c r="F130" s="92"/>
      <c r="G130" s="137"/>
      <c r="H130" s="137"/>
      <c r="I130" s="137">
        <f t="shared" si="20"/>
        <v>0</v>
      </c>
      <c r="J130" s="137"/>
      <c r="K130" s="137">
        <f t="shared" si="21"/>
        <v>0</v>
      </c>
      <c r="L130" s="220"/>
    </row>
    <row r="131" spans="1:12" s="47" customFormat="1" ht="17.25" hidden="1" customHeight="1">
      <c r="A131" s="227" t="s">
        <v>224</v>
      </c>
      <c r="B131" s="46"/>
      <c r="C131" s="40" t="s">
        <v>225</v>
      </c>
      <c r="D131" s="142"/>
      <c r="E131" s="142"/>
      <c r="F131" s="143"/>
      <c r="G131" s="137"/>
      <c r="H131" s="143"/>
      <c r="I131" s="137">
        <f t="shared" si="20"/>
        <v>0</v>
      </c>
      <c r="J131" s="143"/>
      <c r="K131" s="143">
        <f>K132+K133+K134</f>
        <v>0</v>
      </c>
      <c r="L131" s="228">
        <f>L132+L133+L134</f>
        <v>0</v>
      </c>
    </row>
    <row r="132" spans="1:12" s="45" customFormat="1" ht="17.25" hidden="1" customHeight="1">
      <c r="A132" s="222"/>
      <c r="B132" s="48" t="s">
        <v>226</v>
      </c>
      <c r="C132" s="49" t="s">
        <v>227</v>
      </c>
      <c r="D132" s="144"/>
      <c r="E132" s="144"/>
      <c r="F132" s="92"/>
      <c r="G132" s="137"/>
      <c r="H132" s="137"/>
      <c r="I132" s="137">
        <f t="shared" si="20"/>
        <v>0</v>
      </c>
      <c r="J132" s="137"/>
      <c r="K132" s="137">
        <f>H132-J132</f>
        <v>0</v>
      </c>
      <c r="L132" s="220"/>
    </row>
    <row r="133" spans="1:12" s="45" customFormat="1" ht="34.5" hidden="1" customHeight="1">
      <c r="A133" s="222"/>
      <c r="B133" s="50" t="s">
        <v>228</v>
      </c>
      <c r="C133" s="49" t="s">
        <v>229</v>
      </c>
      <c r="D133" s="144"/>
      <c r="E133" s="144"/>
      <c r="F133" s="92"/>
      <c r="G133" s="137"/>
      <c r="H133" s="137"/>
      <c r="I133" s="137">
        <f t="shared" si="20"/>
        <v>0</v>
      </c>
      <c r="J133" s="137"/>
      <c r="K133" s="137">
        <f>H133-J133</f>
        <v>0</v>
      </c>
      <c r="L133" s="220"/>
    </row>
    <row r="134" spans="1:12" s="45" customFormat="1" ht="17.25" hidden="1" customHeight="1">
      <c r="A134" s="222"/>
      <c r="B134" s="51" t="s">
        <v>230</v>
      </c>
      <c r="C134" s="49" t="s">
        <v>231</v>
      </c>
      <c r="D134" s="144"/>
      <c r="E134" s="144"/>
      <c r="F134" s="92"/>
      <c r="G134" s="137"/>
      <c r="H134" s="137"/>
      <c r="I134" s="137">
        <f t="shared" si="20"/>
        <v>0</v>
      </c>
      <c r="J134" s="137"/>
      <c r="K134" s="137">
        <f>H134-J134</f>
        <v>0</v>
      </c>
      <c r="L134" s="220"/>
    </row>
    <row r="135" spans="1:12" s="45" customFormat="1" ht="21.75" hidden="1" customHeight="1">
      <c r="A135" s="232" t="s">
        <v>232</v>
      </c>
      <c r="B135" s="52"/>
      <c r="C135" s="53" t="s">
        <v>233</v>
      </c>
      <c r="D135" s="145"/>
      <c r="E135" s="145"/>
      <c r="F135" s="146"/>
      <c r="G135" s="137"/>
      <c r="H135" s="146"/>
      <c r="I135" s="137">
        <f t="shared" si="20"/>
        <v>0</v>
      </c>
      <c r="J135" s="146"/>
      <c r="K135" s="146">
        <f>K136</f>
        <v>0</v>
      </c>
      <c r="L135" s="233">
        <f>L136</f>
        <v>0</v>
      </c>
    </row>
    <row r="136" spans="1:12" s="45" customFormat="1" ht="16.5" hidden="1" customHeight="1">
      <c r="A136" s="222" t="s">
        <v>234</v>
      </c>
      <c r="B136" s="30"/>
      <c r="C136" s="54" t="s">
        <v>235</v>
      </c>
      <c r="D136" s="147"/>
      <c r="E136" s="147"/>
      <c r="F136" s="92"/>
      <c r="G136" s="137"/>
      <c r="H136" s="137"/>
      <c r="I136" s="137">
        <f t="shared" si="20"/>
        <v>0</v>
      </c>
      <c r="J136" s="137"/>
      <c r="K136" s="137">
        <f>H136-J136</f>
        <v>0</v>
      </c>
      <c r="L136" s="220"/>
    </row>
    <row r="137" spans="1:12" s="45" customFormat="1" hidden="1">
      <c r="A137" s="222"/>
      <c r="B137" s="41"/>
      <c r="C137" s="54"/>
      <c r="D137" s="147"/>
      <c r="E137" s="147"/>
      <c r="F137" s="92"/>
      <c r="G137" s="137"/>
      <c r="H137" s="92"/>
      <c r="I137" s="137">
        <f t="shared" si="20"/>
        <v>0</v>
      </c>
      <c r="J137" s="92"/>
      <c r="K137" s="137">
        <f>H137-J137</f>
        <v>0</v>
      </c>
      <c r="L137" s="219"/>
    </row>
    <row r="138" spans="1:12" s="47" customFormat="1" ht="33" hidden="1" customHeight="1">
      <c r="A138" s="322" t="s">
        <v>236</v>
      </c>
      <c r="B138" s="323"/>
      <c r="C138" s="40" t="s">
        <v>237</v>
      </c>
      <c r="D138" s="142"/>
      <c r="E138" s="142"/>
      <c r="F138" s="143">
        <f t="shared" ref="F138:L138" si="22">F139</f>
        <v>0</v>
      </c>
      <c r="G138" s="143">
        <f t="shared" si="22"/>
        <v>0</v>
      </c>
      <c r="H138" s="143">
        <f t="shared" si="22"/>
        <v>0</v>
      </c>
      <c r="I138" s="143">
        <f t="shared" si="22"/>
        <v>0</v>
      </c>
      <c r="J138" s="143">
        <f t="shared" si="22"/>
        <v>0</v>
      </c>
      <c r="K138" s="143">
        <f t="shared" si="22"/>
        <v>0</v>
      </c>
      <c r="L138" s="228">
        <f t="shared" si="22"/>
        <v>0</v>
      </c>
    </row>
    <row r="139" spans="1:12" s="45" customFormat="1" ht="31.5" hidden="1" customHeight="1">
      <c r="A139" s="324" t="s">
        <v>238</v>
      </c>
      <c r="B139" s="325"/>
      <c r="C139" s="29" t="s">
        <v>239</v>
      </c>
      <c r="D139" s="134"/>
      <c r="E139" s="134"/>
      <c r="F139" s="135">
        <f t="shared" ref="F139:L139" si="23">F140+F141+F142+F143+F144+F145+F146+F147+F148+F149+F150+F151</f>
        <v>0</v>
      </c>
      <c r="G139" s="135">
        <f t="shared" si="23"/>
        <v>0</v>
      </c>
      <c r="H139" s="135">
        <f t="shared" si="23"/>
        <v>0</v>
      </c>
      <c r="I139" s="135">
        <f t="shared" si="23"/>
        <v>0</v>
      </c>
      <c r="J139" s="135">
        <f t="shared" si="23"/>
        <v>0</v>
      </c>
      <c r="K139" s="135">
        <f t="shared" si="23"/>
        <v>0</v>
      </c>
      <c r="L139" s="217">
        <f t="shared" si="23"/>
        <v>0</v>
      </c>
    </row>
    <row r="140" spans="1:12" s="45" customFormat="1" ht="15.75" hidden="1" customHeight="1">
      <c r="A140" s="222"/>
      <c r="B140" s="30" t="s">
        <v>240</v>
      </c>
      <c r="C140" s="31" t="s">
        <v>241</v>
      </c>
      <c r="D140" s="136"/>
      <c r="E140" s="136"/>
      <c r="F140" s="92"/>
      <c r="G140" s="137"/>
      <c r="H140" s="137"/>
      <c r="I140" s="137"/>
      <c r="J140" s="137"/>
      <c r="K140" s="137">
        <f t="shared" ref="K140:K151" si="24">H140-J140</f>
        <v>0</v>
      </c>
      <c r="L140" s="220"/>
    </row>
    <row r="141" spans="1:12" s="45" customFormat="1" ht="18" hidden="1" customHeight="1">
      <c r="A141" s="222"/>
      <c r="B141" s="41" t="s">
        <v>242</v>
      </c>
      <c r="C141" s="31" t="s">
        <v>243</v>
      </c>
      <c r="D141" s="136"/>
      <c r="E141" s="136"/>
      <c r="F141" s="92"/>
      <c r="G141" s="137"/>
      <c r="H141" s="137"/>
      <c r="I141" s="137"/>
      <c r="J141" s="137"/>
      <c r="K141" s="137">
        <f t="shared" si="24"/>
        <v>0</v>
      </c>
      <c r="L141" s="220"/>
    </row>
    <row r="142" spans="1:12" s="45" customFormat="1" ht="21" hidden="1" customHeight="1">
      <c r="A142" s="222"/>
      <c r="B142" s="32" t="s">
        <v>244</v>
      </c>
      <c r="C142" s="31" t="s">
        <v>245</v>
      </c>
      <c r="D142" s="136"/>
      <c r="E142" s="136"/>
      <c r="F142" s="92"/>
      <c r="G142" s="137"/>
      <c r="H142" s="137"/>
      <c r="I142" s="137"/>
      <c r="J142" s="137"/>
      <c r="K142" s="137">
        <f t="shared" si="24"/>
        <v>0</v>
      </c>
      <c r="L142" s="220"/>
    </row>
    <row r="143" spans="1:12" s="45" customFormat="1" ht="25.5" hidden="1" customHeight="1">
      <c r="A143" s="222"/>
      <c r="B143" s="32" t="s">
        <v>246</v>
      </c>
      <c r="C143" s="31" t="s">
        <v>247</v>
      </c>
      <c r="D143" s="136"/>
      <c r="E143" s="136"/>
      <c r="F143" s="92"/>
      <c r="G143" s="137"/>
      <c r="H143" s="137"/>
      <c r="I143" s="137"/>
      <c r="J143" s="137"/>
      <c r="K143" s="137">
        <f t="shared" si="24"/>
        <v>0</v>
      </c>
      <c r="L143" s="220"/>
    </row>
    <row r="144" spans="1:12" s="45" customFormat="1" ht="24.75" hidden="1" customHeight="1">
      <c r="A144" s="234"/>
      <c r="B144" s="32" t="s">
        <v>248</v>
      </c>
      <c r="C144" s="31" t="s">
        <v>249</v>
      </c>
      <c r="D144" s="136"/>
      <c r="E144" s="136"/>
      <c r="F144" s="92"/>
      <c r="G144" s="137"/>
      <c r="H144" s="137"/>
      <c r="I144" s="137"/>
      <c r="J144" s="137"/>
      <c r="K144" s="137">
        <f t="shared" si="24"/>
        <v>0</v>
      </c>
      <c r="L144" s="220"/>
    </row>
    <row r="145" spans="1:12" s="45" customFormat="1" ht="30.75" hidden="1" customHeight="1">
      <c r="A145" s="234"/>
      <c r="B145" s="32" t="s">
        <v>250</v>
      </c>
      <c r="C145" s="31" t="s">
        <v>251</v>
      </c>
      <c r="D145" s="136"/>
      <c r="E145" s="136"/>
      <c r="F145" s="92"/>
      <c r="G145" s="137"/>
      <c r="H145" s="137"/>
      <c r="I145" s="137"/>
      <c r="J145" s="137"/>
      <c r="K145" s="137">
        <f t="shared" si="24"/>
        <v>0</v>
      </c>
      <c r="L145" s="220"/>
    </row>
    <row r="146" spans="1:12" s="45" customFormat="1" ht="26.25" hidden="1" customHeight="1">
      <c r="A146" s="234"/>
      <c r="B146" s="32" t="s">
        <v>252</v>
      </c>
      <c r="C146" s="31" t="s">
        <v>253</v>
      </c>
      <c r="D146" s="136"/>
      <c r="E146" s="136"/>
      <c r="F146" s="92"/>
      <c r="G146" s="137"/>
      <c r="H146" s="137"/>
      <c r="I146" s="137"/>
      <c r="J146" s="137"/>
      <c r="K146" s="137">
        <f t="shared" si="24"/>
        <v>0</v>
      </c>
      <c r="L146" s="220"/>
    </row>
    <row r="147" spans="1:12" s="45" customFormat="1" ht="26.25" hidden="1" customHeight="1">
      <c r="A147" s="234"/>
      <c r="B147" s="32" t="s">
        <v>254</v>
      </c>
      <c r="C147" s="31" t="s">
        <v>255</v>
      </c>
      <c r="D147" s="136"/>
      <c r="E147" s="136"/>
      <c r="F147" s="92"/>
      <c r="G147" s="137"/>
      <c r="H147" s="137"/>
      <c r="I147" s="137"/>
      <c r="J147" s="137"/>
      <c r="K147" s="137">
        <f t="shared" si="24"/>
        <v>0</v>
      </c>
      <c r="L147" s="220"/>
    </row>
    <row r="148" spans="1:12" s="45" customFormat="1" ht="19.5" hidden="1" customHeight="1">
      <c r="A148" s="234"/>
      <c r="B148" s="32" t="s">
        <v>256</v>
      </c>
      <c r="C148" s="31" t="s">
        <v>257</v>
      </c>
      <c r="D148" s="136"/>
      <c r="E148" s="136"/>
      <c r="F148" s="92"/>
      <c r="G148" s="137"/>
      <c r="H148" s="137"/>
      <c r="I148" s="137"/>
      <c r="J148" s="137"/>
      <c r="K148" s="137">
        <f t="shared" si="24"/>
        <v>0</v>
      </c>
      <c r="L148" s="220"/>
    </row>
    <row r="149" spans="1:12" s="57" customFormat="1" ht="24" hidden="1" customHeight="1">
      <c r="A149" s="235"/>
      <c r="B149" s="55" t="s">
        <v>258</v>
      </c>
      <c r="C149" s="56" t="s">
        <v>259</v>
      </c>
      <c r="D149" s="148"/>
      <c r="E149" s="148"/>
      <c r="F149" s="92"/>
      <c r="G149" s="149"/>
      <c r="H149" s="149"/>
      <c r="I149" s="149"/>
      <c r="J149" s="149"/>
      <c r="K149" s="137">
        <f t="shared" si="24"/>
        <v>0</v>
      </c>
      <c r="L149" s="236"/>
    </row>
    <row r="150" spans="1:12" s="57" customFormat="1" ht="20.25" hidden="1" customHeight="1">
      <c r="A150" s="235"/>
      <c r="B150" s="55" t="s">
        <v>260</v>
      </c>
      <c r="C150" s="56" t="s">
        <v>261</v>
      </c>
      <c r="D150" s="148"/>
      <c r="E150" s="148"/>
      <c r="F150" s="92"/>
      <c r="G150" s="149"/>
      <c r="H150" s="149"/>
      <c r="I150" s="149"/>
      <c r="J150" s="149"/>
      <c r="K150" s="137">
        <f t="shared" si="24"/>
        <v>0</v>
      </c>
      <c r="L150" s="236"/>
    </row>
    <row r="151" spans="1:12" s="57" customFormat="1" ht="20.25" hidden="1" customHeight="1">
      <c r="A151" s="235"/>
      <c r="B151" s="55" t="s">
        <v>262</v>
      </c>
      <c r="C151" s="56" t="s">
        <v>263</v>
      </c>
      <c r="D151" s="148"/>
      <c r="E151" s="148"/>
      <c r="F151" s="92"/>
      <c r="G151" s="149"/>
      <c r="H151" s="149"/>
      <c r="I151" s="149"/>
      <c r="J151" s="149"/>
      <c r="K151" s="137">
        <f t="shared" si="24"/>
        <v>0</v>
      </c>
      <c r="L151" s="236"/>
    </row>
    <row r="152" spans="1:12" s="47" customFormat="1" ht="17.25" hidden="1" customHeight="1">
      <c r="A152" s="227" t="s">
        <v>264</v>
      </c>
      <c r="B152" s="39"/>
      <c r="C152" s="40" t="s">
        <v>265</v>
      </c>
      <c r="D152" s="142"/>
      <c r="E152" s="142"/>
      <c r="F152" s="143">
        <f t="shared" ref="F152:L152" si="25">F153</f>
        <v>0</v>
      </c>
      <c r="G152" s="143">
        <f t="shared" si="25"/>
        <v>0</v>
      </c>
      <c r="H152" s="143">
        <f t="shared" si="25"/>
        <v>0</v>
      </c>
      <c r="I152" s="143">
        <f t="shared" si="25"/>
        <v>0</v>
      </c>
      <c r="J152" s="143">
        <f t="shared" si="25"/>
        <v>0</v>
      </c>
      <c r="K152" s="143">
        <f t="shared" si="25"/>
        <v>0</v>
      </c>
      <c r="L152" s="228">
        <f t="shared" si="25"/>
        <v>0</v>
      </c>
    </row>
    <row r="153" spans="1:12" s="45" customFormat="1" ht="13.5" hidden="1" customHeight="1">
      <c r="A153" s="221" t="s">
        <v>266</v>
      </c>
      <c r="B153" s="33"/>
      <c r="C153" s="29" t="s">
        <v>267</v>
      </c>
      <c r="D153" s="134"/>
      <c r="E153" s="134"/>
      <c r="F153" s="135">
        <f t="shared" ref="F153:L153" si="26">F154+F155</f>
        <v>0</v>
      </c>
      <c r="G153" s="135">
        <f t="shared" si="26"/>
        <v>0</v>
      </c>
      <c r="H153" s="135">
        <f t="shared" si="26"/>
        <v>0</v>
      </c>
      <c r="I153" s="135">
        <f t="shared" si="26"/>
        <v>0</v>
      </c>
      <c r="J153" s="135">
        <f t="shared" si="26"/>
        <v>0</v>
      </c>
      <c r="K153" s="135">
        <f t="shared" si="26"/>
        <v>0</v>
      </c>
      <c r="L153" s="217">
        <f t="shared" si="26"/>
        <v>0</v>
      </c>
    </row>
    <row r="154" spans="1:12" s="45" customFormat="1" ht="13.5" hidden="1" customHeight="1">
      <c r="A154" s="237"/>
      <c r="B154" s="59" t="s">
        <v>268</v>
      </c>
      <c r="C154" s="31" t="s">
        <v>269</v>
      </c>
      <c r="D154" s="136"/>
      <c r="E154" s="136"/>
      <c r="F154" s="92"/>
      <c r="G154" s="137"/>
      <c r="H154" s="137"/>
      <c r="I154" s="137"/>
      <c r="J154" s="137"/>
      <c r="K154" s="137">
        <f>H154-J154</f>
        <v>0</v>
      </c>
      <c r="L154" s="220"/>
    </row>
    <row r="155" spans="1:12" s="45" customFormat="1" ht="13.5" hidden="1" customHeight="1">
      <c r="A155" s="237"/>
      <c r="B155" s="30" t="s">
        <v>270</v>
      </c>
      <c r="C155" s="31" t="s">
        <v>271</v>
      </c>
      <c r="D155" s="136"/>
      <c r="E155" s="136"/>
      <c r="F155" s="92"/>
      <c r="G155" s="137"/>
      <c r="H155" s="137"/>
      <c r="I155" s="137"/>
      <c r="J155" s="137"/>
      <c r="K155" s="137">
        <f>H155-J155</f>
        <v>0</v>
      </c>
      <c r="L155" s="220"/>
    </row>
    <row r="156" spans="1:12" s="45" customFormat="1" ht="17.25" hidden="1" customHeight="1">
      <c r="A156" s="238" t="s">
        <v>272</v>
      </c>
      <c r="B156" s="60"/>
      <c r="C156" s="61" t="s">
        <v>273</v>
      </c>
      <c r="D156" s="150"/>
      <c r="E156" s="150"/>
      <c r="F156" s="146">
        <f t="shared" ref="F156:L156" si="27">F157</f>
        <v>0</v>
      </c>
      <c r="G156" s="146">
        <f t="shared" si="27"/>
        <v>0</v>
      </c>
      <c r="H156" s="146">
        <f t="shared" si="27"/>
        <v>0</v>
      </c>
      <c r="I156" s="146">
        <f t="shared" si="27"/>
        <v>0</v>
      </c>
      <c r="J156" s="146">
        <f t="shared" si="27"/>
        <v>0</v>
      </c>
      <c r="K156" s="146">
        <f t="shared" si="27"/>
        <v>0</v>
      </c>
      <c r="L156" s="233">
        <f t="shared" si="27"/>
        <v>0</v>
      </c>
    </row>
    <row r="157" spans="1:12" s="45" customFormat="1" hidden="1">
      <c r="A157" s="239" t="s">
        <v>274</v>
      </c>
      <c r="B157" s="28"/>
      <c r="C157" s="29" t="s">
        <v>275</v>
      </c>
      <c r="D157" s="134"/>
      <c r="E157" s="134"/>
      <c r="F157" s="135">
        <f t="shared" ref="F157:L157" si="28">F158+F159+F160+F161</f>
        <v>0</v>
      </c>
      <c r="G157" s="135">
        <f t="shared" si="28"/>
        <v>0</v>
      </c>
      <c r="H157" s="135">
        <f t="shared" si="28"/>
        <v>0</v>
      </c>
      <c r="I157" s="135">
        <f t="shared" si="28"/>
        <v>0</v>
      </c>
      <c r="J157" s="135">
        <f t="shared" si="28"/>
        <v>0</v>
      </c>
      <c r="K157" s="135">
        <f t="shared" si="28"/>
        <v>0</v>
      </c>
      <c r="L157" s="217">
        <f t="shared" si="28"/>
        <v>0</v>
      </c>
    </row>
    <row r="158" spans="1:12" s="45" customFormat="1" hidden="1">
      <c r="A158" s="222"/>
      <c r="B158" s="62" t="s">
        <v>276</v>
      </c>
      <c r="C158" s="31" t="s">
        <v>277</v>
      </c>
      <c r="D158" s="136"/>
      <c r="E158" s="136"/>
      <c r="F158" s="92"/>
      <c r="G158" s="137"/>
      <c r="H158" s="137"/>
      <c r="I158" s="137"/>
      <c r="J158" s="137"/>
      <c r="K158" s="137">
        <f>H158-J158</f>
        <v>0</v>
      </c>
      <c r="L158" s="220"/>
    </row>
    <row r="159" spans="1:12" s="45" customFormat="1" hidden="1">
      <c r="A159" s="218"/>
      <c r="B159" s="62" t="s">
        <v>278</v>
      </c>
      <c r="C159" s="31" t="s">
        <v>279</v>
      </c>
      <c r="D159" s="136"/>
      <c r="E159" s="136"/>
      <c r="F159" s="92"/>
      <c r="G159" s="137"/>
      <c r="H159" s="137"/>
      <c r="I159" s="137"/>
      <c r="J159" s="137"/>
      <c r="K159" s="137">
        <f>H159-J159</f>
        <v>0</v>
      </c>
      <c r="L159" s="220"/>
    </row>
    <row r="160" spans="1:12" s="45" customFormat="1" ht="15" hidden="1" customHeight="1">
      <c r="A160" s="218"/>
      <c r="B160" s="62" t="s">
        <v>280</v>
      </c>
      <c r="C160" s="31" t="s">
        <v>281</v>
      </c>
      <c r="D160" s="136"/>
      <c r="E160" s="136"/>
      <c r="F160" s="92"/>
      <c r="G160" s="137"/>
      <c r="H160" s="137"/>
      <c r="I160" s="137"/>
      <c r="J160" s="137"/>
      <c r="K160" s="137">
        <f>H160-J160</f>
        <v>0</v>
      </c>
      <c r="L160" s="220"/>
    </row>
    <row r="161" spans="1:12" s="45" customFormat="1" hidden="1">
      <c r="A161" s="218"/>
      <c r="B161" s="62" t="s">
        <v>282</v>
      </c>
      <c r="C161" s="31" t="s">
        <v>283</v>
      </c>
      <c r="D161" s="136"/>
      <c r="E161" s="136"/>
      <c r="F161" s="92"/>
      <c r="G161" s="137"/>
      <c r="H161" s="137"/>
      <c r="I161" s="137"/>
      <c r="J161" s="137"/>
      <c r="K161" s="137">
        <f>H161-J161</f>
        <v>0</v>
      </c>
      <c r="L161" s="220"/>
    </row>
    <row r="162" spans="1:12" s="45" customFormat="1" hidden="1">
      <c r="A162" s="218"/>
      <c r="B162" s="62"/>
      <c r="C162" s="63"/>
      <c r="D162" s="108"/>
      <c r="E162" s="108"/>
      <c r="F162" s="92"/>
      <c r="G162" s="92"/>
      <c r="H162" s="92"/>
      <c r="I162" s="92"/>
      <c r="J162" s="92"/>
      <c r="K162" s="137">
        <f>H162-J162</f>
        <v>0</v>
      </c>
      <c r="L162" s="219"/>
    </row>
    <row r="163" spans="1:12" s="47" customFormat="1" ht="32.25" customHeight="1">
      <c r="A163" s="326" t="s">
        <v>503</v>
      </c>
      <c r="B163" s="327"/>
      <c r="C163" s="177" t="s">
        <v>284</v>
      </c>
      <c r="D163" s="178"/>
      <c r="E163" s="178"/>
      <c r="F163" s="179">
        <f t="shared" ref="F163:L163" si="29">F164+F165+F166+F167+F168+F169+F170+F171+F172</f>
        <v>0</v>
      </c>
      <c r="G163" s="179">
        <f t="shared" si="29"/>
        <v>200000</v>
      </c>
      <c r="H163" s="179">
        <f t="shared" si="29"/>
        <v>200000</v>
      </c>
      <c r="I163" s="179">
        <f t="shared" si="29"/>
        <v>200000</v>
      </c>
      <c r="J163" s="179">
        <f t="shared" si="29"/>
        <v>200000</v>
      </c>
      <c r="K163" s="179">
        <f t="shared" si="29"/>
        <v>0</v>
      </c>
      <c r="L163" s="215">
        <f t="shared" si="29"/>
        <v>200000</v>
      </c>
    </row>
    <row r="164" spans="1:12" s="45" customFormat="1">
      <c r="A164" s="222" t="s">
        <v>285</v>
      </c>
      <c r="B164" s="42"/>
      <c r="C164" s="54" t="s">
        <v>286</v>
      </c>
      <c r="D164" s="147"/>
      <c r="E164" s="147"/>
      <c r="F164" s="92"/>
      <c r="G164" s="137"/>
      <c r="H164" s="137"/>
      <c r="I164" s="137"/>
      <c r="J164" s="137"/>
      <c r="K164" s="137">
        <f t="shared" ref="K164:K172" si="30">H164-J164</f>
        <v>0</v>
      </c>
      <c r="L164" s="220"/>
    </row>
    <row r="165" spans="1:12" s="45" customFormat="1">
      <c r="A165" s="229" t="s">
        <v>287</v>
      </c>
      <c r="B165" s="42"/>
      <c r="C165" s="54" t="s">
        <v>288</v>
      </c>
      <c r="D165" s="147"/>
      <c r="E165" s="147"/>
      <c r="F165" s="92"/>
      <c r="G165" s="137"/>
      <c r="H165" s="137"/>
      <c r="I165" s="137"/>
      <c r="J165" s="137"/>
      <c r="K165" s="137">
        <f t="shared" si="30"/>
        <v>0</v>
      </c>
      <c r="L165" s="220"/>
    </row>
    <row r="166" spans="1:12" s="45" customFormat="1" ht="15" customHeight="1">
      <c r="A166" s="310" t="s">
        <v>289</v>
      </c>
      <c r="B166" s="311"/>
      <c r="C166" s="54" t="s">
        <v>290</v>
      </c>
      <c r="D166" s="147"/>
      <c r="E166" s="147"/>
      <c r="F166" s="92">
        <f>'[1]70,05,01'!L12</f>
        <v>0</v>
      </c>
      <c r="G166" s="92">
        <f>'[1]70,05,01'!M12</f>
        <v>200000</v>
      </c>
      <c r="H166" s="92">
        <f>'[1]70,05,01'!N12</f>
        <v>200000</v>
      </c>
      <c r="I166" s="92">
        <f>'[1]70,05,01'!O12</f>
        <v>200000</v>
      </c>
      <c r="J166" s="92">
        <f>'[1]70,05,01'!P12</f>
        <v>200000</v>
      </c>
      <c r="K166" s="92">
        <f>'[1]70,05,01'!Q12</f>
        <v>0</v>
      </c>
      <c r="L166" s="219">
        <f>'[1]70,05,01'!R12</f>
        <v>200000</v>
      </c>
    </row>
    <row r="167" spans="1:12" s="45" customFormat="1" ht="15" hidden="1" customHeight="1">
      <c r="A167" s="310" t="s">
        <v>291</v>
      </c>
      <c r="B167" s="311"/>
      <c r="C167" s="54" t="s">
        <v>292</v>
      </c>
      <c r="D167" s="147"/>
      <c r="E167" s="147"/>
      <c r="F167" s="92"/>
      <c r="G167" s="137"/>
      <c r="H167" s="137"/>
      <c r="I167" s="137"/>
      <c r="J167" s="137"/>
      <c r="K167" s="137">
        <f t="shared" si="30"/>
        <v>0</v>
      </c>
      <c r="L167" s="220"/>
    </row>
    <row r="168" spans="1:12" s="45" customFormat="1" hidden="1">
      <c r="A168" s="229" t="s">
        <v>293</v>
      </c>
      <c r="B168" s="42"/>
      <c r="C168" s="54" t="s">
        <v>294</v>
      </c>
      <c r="D168" s="147"/>
      <c r="E168" s="147"/>
      <c r="F168" s="92"/>
      <c r="G168" s="137"/>
      <c r="H168" s="137"/>
      <c r="I168" s="137"/>
      <c r="J168" s="137"/>
      <c r="K168" s="137">
        <f t="shared" si="30"/>
        <v>0</v>
      </c>
      <c r="L168" s="220"/>
    </row>
    <row r="169" spans="1:12" s="45" customFormat="1" hidden="1">
      <c r="A169" s="229" t="s">
        <v>295</v>
      </c>
      <c r="B169" s="42"/>
      <c r="C169" s="54" t="s">
        <v>296</v>
      </c>
      <c r="D169" s="147"/>
      <c r="E169" s="147"/>
      <c r="F169" s="92"/>
      <c r="G169" s="137"/>
      <c r="H169" s="137"/>
      <c r="I169" s="137"/>
      <c r="J169" s="137"/>
      <c r="K169" s="137">
        <f t="shared" si="30"/>
        <v>0</v>
      </c>
      <c r="L169" s="220"/>
    </row>
    <row r="170" spans="1:12" s="45" customFormat="1" hidden="1">
      <c r="A170" s="229" t="s">
        <v>297</v>
      </c>
      <c r="B170" s="42"/>
      <c r="C170" s="54" t="s">
        <v>298</v>
      </c>
      <c r="D170" s="147"/>
      <c r="E170" s="147"/>
      <c r="F170" s="92"/>
      <c r="G170" s="137"/>
      <c r="H170" s="137"/>
      <c r="I170" s="137"/>
      <c r="J170" s="137"/>
      <c r="K170" s="137">
        <f t="shared" si="30"/>
        <v>0</v>
      </c>
      <c r="L170" s="220"/>
    </row>
    <row r="171" spans="1:12" s="45" customFormat="1" hidden="1">
      <c r="A171" s="229" t="s">
        <v>299</v>
      </c>
      <c r="B171" s="42"/>
      <c r="C171" s="54" t="s">
        <v>300</v>
      </c>
      <c r="D171" s="147"/>
      <c r="E171" s="147"/>
      <c r="F171" s="92"/>
      <c r="G171" s="137"/>
      <c r="H171" s="137"/>
      <c r="I171" s="137"/>
      <c r="J171" s="137"/>
      <c r="K171" s="137">
        <f t="shared" si="30"/>
        <v>0</v>
      </c>
      <c r="L171" s="220"/>
    </row>
    <row r="172" spans="1:12" s="45" customFormat="1" hidden="1">
      <c r="A172" s="229" t="s">
        <v>301</v>
      </c>
      <c r="B172" s="42"/>
      <c r="C172" s="54" t="s">
        <v>302</v>
      </c>
      <c r="D172" s="147"/>
      <c r="E172" s="147"/>
      <c r="F172" s="92"/>
      <c r="G172" s="137"/>
      <c r="H172" s="137"/>
      <c r="I172" s="137"/>
      <c r="J172" s="137"/>
      <c r="K172" s="137">
        <f t="shared" si="30"/>
        <v>0</v>
      </c>
      <c r="L172" s="220"/>
    </row>
    <row r="173" spans="1:12" s="45" customFormat="1" ht="14.25">
      <c r="A173" s="240" t="s">
        <v>303</v>
      </c>
      <c r="B173" s="64"/>
      <c r="C173" s="29" t="s">
        <v>304</v>
      </c>
      <c r="D173" s="134"/>
      <c r="E173" s="134"/>
      <c r="F173" s="135">
        <f>F179</f>
        <v>2835000</v>
      </c>
      <c r="G173" s="135">
        <f t="shared" ref="G173:L173" si="31">G179</f>
        <v>2725000</v>
      </c>
      <c r="H173" s="135">
        <f t="shared" si="31"/>
        <v>2653439</v>
      </c>
      <c r="I173" s="135">
        <f t="shared" si="31"/>
        <v>2653439</v>
      </c>
      <c r="J173" s="135">
        <f t="shared" si="31"/>
        <v>2653439</v>
      </c>
      <c r="K173" s="135">
        <f t="shared" si="31"/>
        <v>0</v>
      </c>
      <c r="L173" s="217">
        <f t="shared" si="31"/>
        <v>81388</v>
      </c>
    </row>
    <row r="174" spans="1:12" s="45" customFormat="1" hidden="1">
      <c r="A174" s="241"/>
      <c r="B174" s="65"/>
      <c r="C174" s="31"/>
      <c r="D174" s="136"/>
      <c r="E174" s="136"/>
      <c r="F174" s="92"/>
      <c r="G174" s="92"/>
      <c r="H174" s="92"/>
      <c r="I174" s="92"/>
      <c r="J174" s="92"/>
      <c r="K174" s="137">
        <f>H174-J174</f>
        <v>0</v>
      </c>
      <c r="L174" s="219"/>
    </row>
    <row r="175" spans="1:12" s="47" customFormat="1" ht="15" hidden="1">
      <c r="A175" s="242" t="s">
        <v>305</v>
      </c>
      <c r="B175" s="39"/>
      <c r="C175" s="40" t="s">
        <v>306</v>
      </c>
      <c r="D175" s="142"/>
      <c r="E175" s="142"/>
      <c r="F175" s="143">
        <f t="shared" ref="F175:L175" si="32">F176+F177</f>
        <v>0</v>
      </c>
      <c r="G175" s="143">
        <f t="shared" si="32"/>
        <v>0</v>
      </c>
      <c r="H175" s="143">
        <f t="shared" si="32"/>
        <v>0</v>
      </c>
      <c r="I175" s="143">
        <f t="shared" si="32"/>
        <v>0</v>
      </c>
      <c r="J175" s="143">
        <f t="shared" si="32"/>
        <v>0</v>
      </c>
      <c r="K175" s="143">
        <f t="shared" si="32"/>
        <v>0</v>
      </c>
      <c r="L175" s="228">
        <f t="shared" si="32"/>
        <v>0</v>
      </c>
    </row>
    <row r="176" spans="1:12" s="45" customFormat="1" ht="25.5" hidden="1" customHeight="1">
      <c r="A176" s="312" t="s">
        <v>307</v>
      </c>
      <c r="B176" s="313"/>
      <c r="C176" s="54" t="s">
        <v>308</v>
      </c>
      <c r="D176" s="147"/>
      <c r="E176" s="147"/>
      <c r="F176" s="92"/>
      <c r="G176" s="137"/>
      <c r="H176" s="137"/>
      <c r="I176" s="137"/>
      <c r="J176" s="137"/>
      <c r="K176" s="137">
        <f>H176-J176</f>
        <v>0</v>
      </c>
      <c r="L176" s="220"/>
    </row>
    <row r="177" spans="1:12" s="45" customFormat="1" hidden="1">
      <c r="A177" s="229" t="s">
        <v>309</v>
      </c>
      <c r="B177" s="42"/>
      <c r="C177" s="54" t="s">
        <v>310</v>
      </c>
      <c r="D177" s="147"/>
      <c r="E177" s="147"/>
      <c r="F177" s="92"/>
      <c r="G177" s="137"/>
      <c r="H177" s="137"/>
      <c r="I177" s="137"/>
      <c r="J177" s="137"/>
      <c r="K177" s="137">
        <f>H177-J177</f>
        <v>0</v>
      </c>
      <c r="L177" s="220"/>
    </row>
    <row r="178" spans="1:12" s="45" customFormat="1" hidden="1">
      <c r="A178" s="229"/>
      <c r="B178" s="42"/>
      <c r="C178" s="44"/>
      <c r="D178" s="99"/>
      <c r="E178" s="99"/>
      <c r="F178" s="92"/>
      <c r="G178" s="92"/>
      <c r="H178" s="92"/>
      <c r="I178" s="92"/>
      <c r="J178" s="92"/>
      <c r="K178" s="137">
        <f>H178-J178</f>
        <v>0</v>
      </c>
      <c r="L178" s="219"/>
    </row>
    <row r="179" spans="1:12" s="47" customFormat="1" ht="24.95" customHeight="1">
      <c r="A179" s="284" t="s">
        <v>505</v>
      </c>
      <c r="B179" s="285"/>
      <c r="C179" s="177" t="s">
        <v>311</v>
      </c>
      <c r="D179" s="178"/>
      <c r="E179" s="178"/>
      <c r="F179" s="179">
        <f t="shared" ref="F179:L179" si="33">F180+F185</f>
        <v>2835000</v>
      </c>
      <c r="G179" s="179">
        <f t="shared" si="33"/>
        <v>2725000</v>
      </c>
      <c r="H179" s="179">
        <f t="shared" si="33"/>
        <v>2653439</v>
      </c>
      <c r="I179" s="179">
        <f t="shared" si="33"/>
        <v>2653439</v>
      </c>
      <c r="J179" s="179">
        <f t="shared" si="33"/>
        <v>2653439</v>
      </c>
      <c r="K179" s="179">
        <f t="shared" si="33"/>
        <v>0</v>
      </c>
      <c r="L179" s="215">
        <f t="shared" si="33"/>
        <v>81388</v>
      </c>
    </row>
    <row r="180" spans="1:12" s="45" customFormat="1" hidden="1">
      <c r="A180" s="225" t="s">
        <v>312</v>
      </c>
      <c r="B180" s="34"/>
      <c r="C180" s="29" t="s">
        <v>313</v>
      </c>
      <c r="D180" s="134"/>
      <c r="E180" s="134"/>
      <c r="F180" s="135">
        <f t="shared" ref="F180:L180" si="34">F181+F182+F183+F184</f>
        <v>0</v>
      </c>
      <c r="G180" s="135">
        <f t="shared" si="34"/>
        <v>0</v>
      </c>
      <c r="H180" s="135">
        <f t="shared" si="34"/>
        <v>0</v>
      </c>
      <c r="I180" s="135">
        <f t="shared" si="34"/>
        <v>0</v>
      </c>
      <c r="J180" s="135">
        <f t="shared" si="34"/>
        <v>0</v>
      </c>
      <c r="K180" s="135">
        <f t="shared" si="34"/>
        <v>0</v>
      </c>
      <c r="L180" s="217">
        <f t="shared" si="34"/>
        <v>0</v>
      </c>
    </row>
    <row r="181" spans="1:12" s="45" customFormat="1" ht="25.5" hidden="1">
      <c r="A181" s="222"/>
      <c r="B181" s="32" t="s">
        <v>314</v>
      </c>
      <c r="C181" s="31" t="s">
        <v>315</v>
      </c>
      <c r="D181" s="136"/>
      <c r="E181" s="136"/>
      <c r="F181" s="92"/>
      <c r="G181" s="137"/>
      <c r="H181" s="137"/>
      <c r="I181" s="137"/>
      <c r="J181" s="137"/>
      <c r="K181" s="137">
        <f>H181-J181</f>
        <v>0</v>
      </c>
      <c r="L181" s="220"/>
    </row>
    <row r="182" spans="1:12" s="45" customFormat="1" hidden="1">
      <c r="A182" s="222"/>
      <c r="B182" s="32" t="s">
        <v>316</v>
      </c>
      <c r="C182" s="31" t="s">
        <v>317</v>
      </c>
      <c r="D182" s="136"/>
      <c r="E182" s="136"/>
      <c r="F182" s="92"/>
      <c r="G182" s="137"/>
      <c r="H182" s="137"/>
      <c r="I182" s="137"/>
      <c r="J182" s="137"/>
      <c r="K182" s="137">
        <f>H182-J182</f>
        <v>0</v>
      </c>
      <c r="L182" s="220"/>
    </row>
    <row r="183" spans="1:12" s="45" customFormat="1" ht="15.75" hidden="1" customHeight="1">
      <c r="A183" s="222"/>
      <c r="B183" s="32" t="s">
        <v>318</v>
      </c>
      <c r="C183" s="31" t="s">
        <v>319</v>
      </c>
      <c r="D183" s="136"/>
      <c r="E183" s="136"/>
      <c r="F183" s="92">
        <f>'[1]70,05,01'!L15</f>
        <v>0</v>
      </c>
      <c r="G183" s="92">
        <f>'[1]70,05,01'!M15</f>
        <v>0</v>
      </c>
      <c r="H183" s="92">
        <f>'[1]70,05,01'!N15</f>
        <v>0</v>
      </c>
      <c r="I183" s="92">
        <f>'[1]70,05,01'!O15</f>
        <v>0</v>
      </c>
      <c r="J183" s="92">
        <f>'[1]70,05,01'!P15</f>
        <v>0</v>
      </c>
      <c r="K183" s="92">
        <f>'[1]70,05,01'!Q15</f>
        <v>0</v>
      </c>
      <c r="L183" s="219">
        <f>'[1]70,05,01'!R15</f>
        <v>0</v>
      </c>
    </row>
    <row r="184" spans="1:12" s="45" customFormat="1" hidden="1">
      <c r="A184" s="222"/>
      <c r="B184" s="41" t="s">
        <v>320</v>
      </c>
      <c r="C184" s="31" t="s">
        <v>321</v>
      </c>
      <c r="D184" s="136"/>
      <c r="E184" s="136"/>
      <c r="F184" s="92"/>
      <c r="G184" s="137"/>
      <c r="H184" s="137"/>
      <c r="I184" s="137"/>
      <c r="J184" s="137"/>
      <c r="K184" s="137">
        <f>H184-J184</f>
        <v>0</v>
      </c>
      <c r="L184" s="220"/>
    </row>
    <row r="185" spans="1:12" s="45" customFormat="1">
      <c r="A185" s="225" t="s">
        <v>504</v>
      </c>
      <c r="B185" s="34"/>
      <c r="C185" s="29" t="s">
        <v>322</v>
      </c>
      <c r="D185" s="134"/>
      <c r="E185" s="134"/>
      <c r="F185" s="135">
        <f t="shared" ref="F185:L185" si="35">F186+F187+F188</f>
        <v>2835000</v>
      </c>
      <c r="G185" s="135">
        <f t="shared" si="35"/>
        <v>2725000</v>
      </c>
      <c r="H185" s="135">
        <f t="shared" si="35"/>
        <v>2653439</v>
      </c>
      <c r="I185" s="135">
        <f t="shared" si="35"/>
        <v>2653439</v>
      </c>
      <c r="J185" s="135">
        <f t="shared" si="35"/>
        <v>2653439</v>
      </c>
      <c r="K185" s="135">
        <f t="shared" si="35"/>
        <v>0</v>
      </c>
      <c r="L185" s="217">
        <f t="shared" si="35"/>
        <v>81388</v>
      </c>
    </row>
    <row r="186" spans="1:12" s="45" customFormat="1">
      <c r="A186" s="222"/>
      <c r="B186" s="41" t="s">
        <v>323</v>
      </c>
      <c r="C186" s="31" t="s">
        <v>324</v>
      </c>
      <c r="D186" s="136"/>
      <c r="E186" s="136"/>
      <c r="F186" s="92">
        <f>'[1]70,05,01'!L16</f>
        <v>2835000</v>
      </c>
      <c r="G186" s="92">
        <f>'[1]70,05,01'!M16</f>
        <v>2716000</v>
      </c>
      <c r="H186" s="92">
        <f>'[1]70,05,01'!N16</f>
        <v>2645223</v>
      </c>
      <c r="I186" s="92">
        <f>'[1]70,05,01'!O16</f>
        <v>2645223</v>
      </c>
      <c r="J186" s="92">
        <f>'[1]70,05,01'!P16</f>
        <v>2645223</v>
      </c>
      <c r="K186" s="92">
        <f>'[1]70,05,01'!Q16</f>
        <v>0</v>
      </c>
      <c r="L186" s="219">
        <f>'[1]70,05,01'!R16</f>
        <v>81388</v>
      </c>
    </row>
    <row r="187" spans="1:12" s="45" customFormat="1">
      <c r="A187" s="222"/>
      <c r="B187" s="41" t="s">
        <v>325</v>
      </c>
      <c r="C187" s="31" t="s">
        <v>326</v>
      </c>
      <c r="D187" s="136"/>
      <c r="E187" s="136"/>
      <c r="F187" s="92"/>
      <c r="G187" s="151"/>
      <c r="H187" s="151"/>
      <c r="I187" s="151"/>
      <c r="J187" s="151"/>
      <c r="K187" s="151">
        <f>H187-J187</f>
        <v>0</v>
      </c>
      <c r="L187" s="243"/>
    </row>
    <row r="188" spans="1:12" s="45" customFormat="1">
      <c r="A188" s="222"/>
      <c r="B188" s="41" t="s">
        <v>327</v>
      </c>
      <c r="C188" s="31" t="s">
        <v>328</v>
      </c>
      <c r="D188" s="136"/>
      <c r="E188" s="136"/>
      <c r="F188" s="92">
        <f>'[1]70,50'!L36</f>
        <v>0</v>
      </c>
      <c r="G188" s="92">
        <f>'[1]70,50'!M36</f>
        <v>9000</v>
      </c>
      <c r="H188" s="92">
        <f>'[1]70,50'!N36</f>
        <v>8216</v>
      </c>
      <c r="I188" s="92">
        <f>'[1]70,50'!O36</f>
        <v>8216</v>
      </c>
      <c r="J188" s="92">
        <f>'[1]70,50'!P36</f>
        <v>8216</v>
      </c>
      <c r="K188" s="92">
        <f>'[1]70,50'!Q36</f>
        <v>0</v>
      </c>
      <c r="L188" s="219">
        <f>'[1]70,50'!R36</f>
        <v>0</v>
      </c>
    </row>
    <row r="189" spans="1:12" s="47" customFormat="1" ht="30" customHeight="1">
      <c r="A189" s="314" t="s">
        <v>506</v>
      </c>
      <c r="B189" s="315"/>
      <c r="C189" s="177" t="s">
        <v>330</v>
      </c>
      <c r="D189" s="178"/>
      <c r="E189" s="178"/>
      <c r="F189" s="179">
        <f>F190</f>
        <v>0</v>
      </c>
      <c r="G189" s="179">
        <f t="shared" ref="G189:J191" si="36">G190</f>
        <v>-52929</v>
      </c>
      <c r="H189" s="179">
        <f t="shared" si="36"/>
        <v>-58245</v>
      </c>
      <c r="I189" s="179">
        <f t="shared" si="36"/>
        <v>-58245</v>
      </c>
      <c r="J189" s="179">
        <f t="shared" si="36"/>
        <v>-58245</v>
      </c>
      <c r="K189" s="179">
        <f>K192</f>
        <v>0</v>
      </c>
      <c r="L189" s="215">
        <f>L192</f>
        <v>0</v>
      </c>
    </row>
    <row r="190" spans="1:12" s="47" customFormat="1" ht="15">
      <c r="A190" s="316" t="s">
        <v>331</v>
      </c>
      <c r="B190" s="317"/>
      <c r="C190" s="66" t="s">
        <v>332</v>
      </c>
      <c r="D190" s="153"/>
      <c r="E190" s="153"/>
      <c r="F190" s="154">
        <f>F191</f>
        <v>0</v>
      </c>
      <c r="G190" s="154">
        <f t="shared" si="36"/>
        <v>-52929</v>
      </c>
      <c r="H190" s="154">
        <f t="shared" si="36"/>
        <v>-58245</v>
      </c>
      <c r="I190" s="154">
        <f t="shared" si="36"/>
        <v>-58245</v>
      </c>
      <c r="J190" s="154">
        <f t="shared" si="36"/>
        <v>-58245</v>
      </c>
      <c r="K190" s="154"/>
      <c r="L190" s="244"/>
    </row>
    <row r="191" spans="1:12" s="47" customFormat="1" ht="15">
      <c r="A191" s="316"/>
      <c r="B191" s="317"/>
      <c r="C191" s="66" t="s">
        <v>333</v>
      </c>
      <c r="D191" s="153"/>
      <c r="E191" s="153"/>
      <c r="F191" s="154">
        <f>F192</f>
        <v>0</v>
      </c>
      <c r="G191" s="154">
        <f t="shared" si="36"/>
        <v>-52929</v>
      </c>
      <c r="H191" s="154">
        <f t="shared" si="36"/>
        <v>-58245</v>
      </c>
      <c r="I191" s="154">
        <f t="shared" si="36"/>
        <v>-58245</v>
      </c>
      <c r="J191" s="154">
        <f t="shared" si="36"/>
        <v>-58245</v>
      </c>
      <c r="K191" s="154"/>
      <c r="L191" s="244"/>
    </row>
    <row r="192" spans="1:12" s="45" customFormat="1" ht="27.75" customHeight="1">
      <c r="A192" s="286" t="s">
        <v>508</v>
      </c>
      <c r="B192" s="287"/>
      <c r="C192" s="54" t="s">
        <v>507</v>
      </c>
      <c r="D192" s="147"/>
      <c r="E192" s="147"/>
      <c r="F192" s="92">
        <f>'[1]70,50'!L39+'[1]70,06'!L17</f>
        <v>0</v>
      </c>
      <c r="G192" s="92">
        <f>'[1]70,50'!M39+'[1]70,06'!M17</f>
        <v>-52929</v>
      </c>
      <c r="H192" s="92">
        <f>'[1]70,50'!N39+'[1]70,06'!N17</f>
        <v>-58245</v>
      </c>
      <c r="I192" s="92">
        <f>'[1]70,50'!O39+'[1]70,06'!O17</f>
        <v>-58245</v>
      </c>
      <c r="J192" s="92">
        <f>'[1]70,50'!P39+'[1]70,06'!P17</f>
        <v>-58245</v>
      </c>
      <c r="K192" s="151">
        <f>H192-J192</f>
        <v>0</v>
      </c>
      <c r="L192" s="243"/>
    </row>
    <row r="193" spans="1:12" s="45" customFormat="1" hidden="1">
      <c r="A193" s="222"/>
      <c r="B193" s="41"/>
      <c r="C193" s="54"/>
      <c r="D193" s="147"/>
      <c r="E193" s="147"/>
      <c r="F193" s="92"/>
      <c r="G193" s="155"/>
      <c r="H193" s="155"/>
      <c r="I193" s="155"/>
      <c r="J193" s="155"/>
      <c r="K193" s="151">
        <f>H193-J193</f>
        <v>0</v>
      </c>
      <c r="L193" s="245"/>
    </row>
    <row r="194" spans="1:12" s="68" customFormat="1" ht="33.75" customHeight="1">
      <c r="A194" s="298" t="s">
        <v>509</v>
      </c>
      <c r="B194" s="299"/>
      <c r="C194" s="67"/>
      <c r="D194" s="156">
        <f>D206+D220+D295+D312+D221+D225+D280+D284</f>
        <v>72032853</v>
      </c>
      <c r="E194" s="156">
        <f t="shared" ref="E194:L194" si="37">E206+E220+E295+E312+E221+E225+E280+E284</f>
        <v>79668004</v>
      </c>
      <c r="F194" s="156">
        <f>F206+F220+F295+F312+F221+F225+F280+F284</f>
        <v>72032853</v>
      </c>
      <c r="G194" s="156">
        <f t="shared" si="37"/>
        <v>79668004</v>
      </c>
      <c r="H194" s="156">
        <f t="shared" si="37"/>
        <v>69837669</v>
      </c>
      <c r="I194" s="156">
        <f t="shared" si="37"/>
        <v>69837669</v>
      </c>
      <c r="J194" s="156">
        <f t="shared" si="37"/>
        <v>69837669</v>
      </c>
      <c r="K194" s="156">
        <f t="shared" si="37"/>
        <v>0</v>
      </c>
      <c r="L194" s="246">
        <f t="shared" si="37"/>
        <v>10493586</v>
      </c>
    </row>
    <row r="195" spans="1:12" s="68" customFormat="1" ht="26.25" hidden="1" customHeight="1">
      <c r="A195" s="300" t="s">
        <v>334</v>
      </c>
      <c r="B195" s="301"/>
      <c r="C195" s="69" t="s">
        <v>335</v>
      </c>
      <c r="D195" s="157"/>
      <c r="E195" s="157"/>
      <c r="F195" s="152">
        <f t="shared" ref="F195:L195" si="38">F196</f>
        <v>0</v>
      </c>
      <c r="G195" s="152">
        <f t="shared" si="38"/>
        <v>0</v>
      </c>
      <c r="H195" s="152">
        <f t="shared" si="38"/>
        <v>0</v>
      </c>
      <c r="I195" s="152">
        <f t="shared" si="38"/>
        <v>0</v>
      </c>
      <c r="J195" s="152">
        <f t="shared" si="38"/>
        <v>0</v>
      </c>
      <c r="K195" s="152">
        <f t="shared" si="38"/>
        <v>0</v>
      </c>
      <c r="L195" s="247">
        <f t="shared" si="38"/>
        <v>0</v>
      </c>
    </row>
    <row r="196" spans="1:12" s="45" customFormat="1" ht="16.5" hidden="1" customHeight="1">
      <c r="A196" s="248" t="s">
        <v>336</v>
      </c>
      <c r="B196" s="71"/>
      <c r="C196" s="69" t="s">
        <v>337</v>
      </c>
      <c r="D196" s="157"/>
      <c r="E196" s="157"/>
      <c r="F196" s="158">
        <f t="shared" ref="F196:L196" si="39">F197+F198+F199+F200+F201+F202+F203+F204</f>
        <v>0</v>
      </c>
      <c r="G196" s="158">
        <f t="shared" si="39"/>
        <v>0</v>
      </c>
      <c r="H196" s="158">
        <f t="shared" si="39"/>
        <v>0</v>
      </c>
      <c r="I196" s="158">
        <f t="shared" si="39"/>
        <v>0</v>
      </c>
      <c r="J196" s="158">
        <f t="shared" si="39"/>
        <v>0</v>
      </c>
      <c r="K196" s="158">
        <f t="shared" si="39"/>
        <v>0</v>
      </c>
      <c r="L196" s="249">
        <f t="shared" si="39"/>
        <v>0</v>
      </c>
    </row>
    <row r="197" spans="1:12" s="74" customFormat="1" ht="15" hidden="1" customHeight="1">
      <c r="A197" s="250"/>
      <c r="B197" s="72" t="s">
        <v>338</v>
      </c>
      <c r="C197" s="73" t="s">
        <v>339</v>
      </c>
      <c r="D197" s="159"/>
      <c r="E197" s="159"/>
      <c r="F197" s="158"/>
      <c r="G197" s="160"/>
      <c r="H197" s="160"/>
      <c r="I197" s="160"/>
      <c r="J197" s="160"/>
      <c r="K197" s="161">
        <f t="shared" ref="K197:K205" si="40">H197-J197</f>
        <v>0</v>
      </c>
      <c r="L197" s="251"/>
    </row>
    <row r="198" spans="1:12" s="77" customFormat="1" ht="32.25" hidden="1" customHeight="1">
      <c r="A198" s="252"/>
      <c r="B198" s="75" t="s">
        <v>340</v>
      </c>
      <c r="C198" s="76" t="s">
        <v>341</v>
      </c>
      <c r="D198" s="162"/>
      <c r="E198" s="162"/>
      <c r="F198" s="158"/>
      <c r="G198" s="163"/>
      <c r="H198" s="163"/>
      <c r="I198" s="163"/>
      <c r="J198" s="163"/>
      <c r="K198" s="161">
        <f t="shared" si="40"/>
        <v>0</v>
      </c>
      <c r="L198" s="253"/>
    </row>
    <row r="199" spans="1:12" s="77" customFormat="1" ht="28.5" hidden="1" customHeight="1">
      <c r="A199" s="252"/>
      <c r="B199" s="75" t="s">
        <v>342</v>
      </c>
      <c r="C199" s="76" t="s">
        <v>343</v>
      </c>
      <c r="D199" s="162"/>
      <c r="E199" s="162"/>
      <c r="F199" s="158"/>
      <c r="G199" s="163"/>
      <c r="H199" s="163"/>
      <c r="I199" s="163"/>
      <c r="J199" s="163"/>
      <c r="K199" s="161">
        <f t="shared" si="40"/>
        <v>0</v>
      </c>
      <c r="L199" s="253"/>
    </row>
    <row r="200" spans="1:12" s="77" customFormat="1" ht="29.25" hidden="1" customHeight="1">
      <c r="A200" s="252"/>
      <c r="B200" s="75" t="s">
        <v>344</v>
      </c>
      <c r="C200" s="76" t="s">
        <v>345</v>
      </c>
      <c r="D200" s="162"/>
      <c r="E200" s="162"/>
      <c r="F200" s="158"/>
      <c r="G200" s="163"/>
      <c r="H200" s="163"/>
      <c r="I200" s="163"/>
      <c r="J200" s="163"/>
      <c r="K200" s="161">
        <f t="shared" si="40"/>
        <v>0</v>
      </c>
      <c r="L200" s="253"/>
    </row>
    <row r="201" spans="1:12" s="77" customFormat="1" ht="29.25" hidden="1" customHeight="1">
      <c r="A201" s="252"/>
      <c r="B201" s="75" t="s">
        <v>346</v>
      </c>
      <c r="C201" s="76" t="s">
        <v>347</v>
      </c>
      <c r="D201" s="162"/>
      <c r="E201" s="162"/>
      <c r="F201" s="158"/>
      <c r="G201" s="163"/>
      <c r="H201" s="163"/>
      <c r="I201" s="163"/>
      <c r="J201" s="163"/>
      <c r="K201" s="161">
        <f t="shared" si="40"/>
        <v>0</v>
      </c>
      <c r="L201" s="253"/>
    </row>
    <row r="202" spans="1:12" s="77" customFormat="1" ht="30" hidden="1" customHeight="1">
      <c r="A202" s="252"/>
      <c r="B202" s="75" t="s">
        <v>348</v>
      </c>
      <c r="C202" s="76" t="s">
        <v>349</v>
      </c>
      <c r="D202" s="162"/>
      <c r="E202" s="162"/>
      <c r="F202" s="158"/>
      <c r="G202" s="163"/>
      <c r="H202" s="163"/>
      <c r="I202" s="163"/>
      <c r="J202" s="163"/>
      <c r="K202" s="161">
        <f t="shared" si="40"/>
        <v>0</v>
      </c>
      <c r="L202" s="253"/>
    </row>
    <row r="203" spans="1:12" s="77" customFormat="1" ht="29.25" hidden="1" customHeight="1">
      <c r="A203" s="252"/>
      <c r="B203" s="75" t="s">
        <v>350</v>
      </c>
      <c r="C203" s="76" t="s">
        <v>351</v>
      </c>
      <c r="D203" s="162"/>
      <c r="E203" s="162"/>
      <c r="F203" s="158"/>
      <c r="G203" s="163"/>
      <c r="H203" s="163"/>
      <c r="I203" s="163"/>
      <c r="J203" s="163"/>
      <c r="K203" s="161">
        <f t="shared" si="40"/>
        <v>0</v>
      </c>
      <c r="L203" s="253"/>
    </row>
    <row r="204" spans="1:12" s="77" customFormat="1" ht="32.25" hidden="1" customHeight="1">
      <c r="A204" s="252"/>
      <c r="B204" s="75" t="s">
        <v>352</v>
      </c>
      <c r="C204" s="76" t="s">
        <v>353</v>
      </c>
      <c r="D204" s="162"/>
      <c r="E204" s="162"/>
      <c r="F204" s="158"/>
      <c r="G204" s="163"/>
      <c r="H204" s="163"/>
      <c r="I204" s="163"/>
      <c r="J204" s="163"/>
      <c r="K204" s="161">
        <f t="shared" si="40"/>
        <v>0</v>
      </c>
      <c r="L204" s="253"/>
    </row>
    <row r="205" spans="1:12" s="77" customFormat="1" ht="12.75" hidden="1" customHeight="1">
      <c r="A205" s="252"/>
      <c r="B205" s="75"/>
      <c r="C205" s="76"/>
      <c r="D205" s="162"/>
      <c r="E205" s="162"/>
      <c r="F205" s="158"/>
      <c r="G205" s="164"/>
      <c r="H205" s="164"/>
      <c r="I205" s="164"/>
      <c r="J205" s="164"/>
      <c r="K205" s="161">
        <f t="shared" si="40"/>
        <v>0</v>
      </c>
      <c r="L205" s="254"/>
    </row>
    <row r="206" spans="1:12" ht="17.25" hidden="1" customHeight="1">
      <c r="A206" s="248" t="s">
        <v>264</v>
      </c>
      <c r="B206" s="70"/>
      <c r="C206" s="69" t="s">
        <v>354</v>
      </c>
      <c r="D206" s="157"/>
      <c r="E206" s="157"/>
      <c r="F206" s="158">
        <f t="shared" ref="F206:L206" si="41">F207</f>
        <v>0</v>
      </c>
      <c r="G206" s="158">
        <f t="shared" si="41"/>
        <v>0</v>
      </c>
      <c r="H206" s="158">
        <f t="shared" si="41"/>
        <v>0</v>
      </c>
      <c r="I206" s="158">
        <f t="shared" si="41"/>
        <v>0</v>
      </c>
      <c r="J206" s="158">
        <f t="shared" si="41"/>
        <v>0</v>
      </c>
      <c r="K206" s="158">
        <f t="shared" si="41"/>
        <v>0</v>
      </c>
      <c r="L206" s="249">
        <f t="shared" si="41"/>
        <v>0</v>
      </c>
    </row>
    <row r="207" spans="1:12" ht="26.25" hidden="1" customHeight="1">
      <c r="A207" s="302" t="s">
        <v>355</v>
      </c>
      <c r="B207" s="303"/>
      <c r="C207" s="69" t="s">
        <v>267</v>
      </c>
      <c r="D207" s="157"/>
      <c r="E207" s="157"/>
      <c r="F207" s="158">
        <f t="shared" ref="F207:L207" si="42">F208+F209+F210+F211+F212+F213+F214+F215+F216+F217+F218</f>
        <v>0</v>
      </c>
      <c r="G207" s="158">
        <f t="shared" si="42"/>
        <v>0</v>
      </c>
      <c r="H207" s="158">
        <f t="shared" si="42"/>
        <v>0</v>
      </c>
      <c r="I207" s="158">
        <f t="shared" si="42"/>
        <v>0</v>
      </c>
      <c r="J207" s="158">
        <f t="shared" si="42"/>
        <v>0</v>
      </c>
      <c r="K207" s="158">
        <f t="shared" si="42"/>
        <v>0</v>
      </c>
      <c r="L207" s="249">
        <f t="shared" si="42"/>
        <v>0</v>
      </c>
    </row>
    <row r="208" spans="1:12" s="45" customFormat="1" ht="13.5" hidden="1" customHeight="1">
      <c r="A208" s="248"/>
      <c r="B208" s="71" t="s">
        <v>356</v>
      </c>
      <c r="C208" s="73" t="s">
        <v>357</v>
      </c>
      <c r="D208" s="159"/>
      <c r="E208" s="159"/>
      <c r="F208" s="158"/>
      <c r="G208" s="161"/>
      <c r="H208" s="161"/>
      <c r="I208" s="161"/>
      <c r="J208" s="161"/>
      <c r="K208" s="161">
        <f t="shared" ref="K208:K219" si="43">H208-J208</f>
        <v>0</v>
      </c>
      <c r="L208" s="255"/>
    </row>
    <row r="209" spans="1:12" s="45" customFormat="1" ht="15.75" hidden="1" customHeight="1">
      <c r="A209" s="248"/>
      <c r="B209" s="71" t="s">
        <v>358</v>
      </c>
      <c r="C209" s="73" t="s">
        <v>359</v>
      </c>
      <c r="D209" s="159"/>
      <c r="E209" s="159"/>
      <c r="F209" s="158"/>
      <c r="G209" s="161"/>
      <c r="H209" s="161"/>
      <c r="I209" s="161"/>
      <c r="J209" s="161"/>
      <c r="K209" s="161">
        <f t="shared" si="43"/>
        <v>0</v>
      </c>
      <c r="L209" s="255"/>
    </row>
    <row r="210" spans="1:12" s="45" customFormat="1" ht="15.75" hidden="1" customHeight="1">
      <c r="A210" s="248"/>
      <c r="B210" s="71" t="s">
        <v>360</v>
      </c>
      <c r="C210" s="73" t="s">
        <v>361</v>
      </c>
      <c r="D210" s="159"/>
      <c r="E210" s="159"/>
      <c r="F210" s="158"/>
      <c r="G210" s="161"/>
      <c r="H210" s="161"/>
      <c r="I210" s="161"/>
      <c r="J210" s="161"/>
      <c r="K210" s="161">
        <f t="shared" si="43"/>
        <v>0</v>
      </c>
      <c r="L210" s="255"/>
    </row>
    <row r="211" spans="1:12" s="45" customFormat="1" ht="15.75" hidden="1" customHeight="1">
      <c r="A211" s="248"/>
      <c r="B211" s="71" t="s">
        <v>362</v>
      </c>
      <c r="C211" s="73" t="s">
        <v>363</v>
      </c>
      <c r="D211" s="159"/>
      <c r="E211" s="159"/>
      <c r="F211" s="158"/>
      <c r="G211" s="161"/>
      <c r="H211" s="161"/>
      <c r="I211" s="161"/>
      <c r="J211" s="161"/>
      <c r="K211" s="161">
        <f t="shared" si="43"/>
        <v>0</v>
      </c>
      <c r="L211" s="255"/>
    </row>
    <row r="212" spans="1:12" s="45" customFormat="1" ht="17.25" hidden="1" customHeight="1">
      <c r="A212" s="248"/>
      <c r="B212" s="78" t="s">
        <v>364</v>
      </c>
      <c r="C212" s="73" t="s">
        <v>365</v>
      </c>
      <c r="D212" s="159"/>
      <c r="E212" s="159"/>
      <c r="F212" s="158"/>
      <c r="G212" s="161"/>
      <c r="H212" s="161"/>
      <c r="I212" s="161"/>
      <c r="J212" s="161"/>
      <c r="K212" s="161">
        <f t="shared" si="43"/>
        <v>0</v>
      </c>
      <c r="L212" s="255"/>
    </row>
    <row r="213" spans="1:12" s="45" customFormat="1" ht="13.5" hidden="1" customHeight="1">
      <c r="A213" s="256"/>
      <c r="B213" s="71" t="s">
        <v>366</v>
      </c>
      <c r="C213" s="73" t="s">
        <v>367</v>
      </c>
      <c r="D213" s="159"/>
      <c r="E213" s="159"/>
      <c r="F213" s="158"/>
      <c r="G213" s="161"/>
      <c r="H213" s="161"/>
      <c r="I213" s="161"/>
      <c r="J213" s="161"/>
      <c r="K213" s="161">
        <f t="shared" si="43"/>
        <v>0</v>
      </c>
      <c r="L213" s="255"/>
    </row>
    <row r="214" spans="1:12" s="45" customFormat="1" ht="13.5" hidden="1" customHeight="1">
      <c r="A214" s="256"/>
      <c r="B214" s="71" t="s">
        <v>368</v>
      </c>
      <c r="C214" s="73" t="s">
        <v>369</v>
      </c>
      <c r="D214" s="159"/>
      <c r="E214" s="159"/>
      <c r="F214" s="158"/>
      <c r="G214" s="161"/>
      <c r="H214" s="161"/>
      <c r="I214" s="161"/>
      <c r="J214" s="161"/>
      <c r="K214" s="161">
        <f t="shared" si="43"/>
        <v>0</v>
      </c>
      <c r="L214" s="255"/>
    </row>
    <row r="215" spans="1:12" s="45" customFormat="1" ht="13.5" hidden="1" customHeight="1">
      <c r="A215" s="256"/>
      <c r="B215" s="72" t="s">
        <v>268</v>
      </c>
      <c r="C215" s="73" t="s">
        <v>269</v>
      </c>
      <c r="D215" s="159"/>
      <c r="E215" s="159"/>
      <c r="F215" s="158"/>
      <c r="G215" s="161"/>
      <c r="H215" s="161"/>
      <c r="I215" s="161"/>
      <c r="J215" s="161"/>
      <c r="K215" s="161">
        <f t="shared" si="43"/>
        <v>0</v>
      </c>
      <c r="L215" s="255"/>
    </row>
    <row r="216" spans="1:12" s="45" customFormat="1" ht="13.5" hidden="1" customHeight="1">
      <c r="A216" s="256"/>
      <c r="B216" s="72" t="s">
        <v>370</v>
      </c>
      <c r="C216" s="73" t="s">
        <v>371</v>
      </c>
      <c r="D216" s="159"/>
      <c r="E216" s="159"/>
      <c r="F216" s="158"/>
      <c r="G216" s="161"/>
      <c r="H216" s="161"/>
      <c r="I216" s="161"/>
      <c r="J216" s="161"/>
      <c r="K216" s="161">
        <f t="shared" si="43"/>
        <v>0</v>
      </c>
      <c r="L216" s="255"/>
    </row>
    <row r="217" spans="1:12" s="45" customFormat="1" ht="13.5" hidden="1" customHeight="1">
      <c r="A217" s="256"/>
      <c r="B217" s="72" t="s">
        <v>372</v>
      </c>
      <c r="C217" s="73" t="s">
        <v>373</v>
      </c>
      <c r="D217" s="159"/>
      <c r="E217" s="159"/>
      <c r="F217" s="158"/>
      <c r="G217" s="161"/>
      <c r="H217" s="161"/>
      <c r="I217" s="161"/>
      <c r="J217" s="161"/>
      <c r="K217" s="161">
        <f t="shared" si="43"/>
        <v>0</v>
      </c>
      <c r="L217" s="255"/>
    </row>
    <row r="218" spans="1:12" s="45" customFormat="1" ht="28.5" hidden="1" customHeight="1">
      <c r="A218" s="256"/>
      <c r="B218" s="79" t="s">
        <v>374</v>
      </c>
      <c r="C218" s="73" t="s">
        <v>375</v>
      </c>
      <c r="D218" s="159"/>
      <c r="E218" s="159"/>
      <c r="F218" s="158"/>
      <c r="G218" s="161"/>
      <c r="H218" s="161"/>
      <c r="I218" s="161"/>
      <c r="J218" s="161"/>
      <c r="K218" s="161">
        <f t="shared" si="43"/>
        <v>0</v>
      </c>
      <c r="L218" s="255"/>
    </row>
    <row r="219" spans="1:12" s="45" customFormat="1" ht="13.5" hidden="1" customHeight="1">
      <c r="A219" s="256"/>
      <c r="B219" s="72"/>
      <c r="C219" s="73"/>
      <c r="D219" s="159"/>
      <c r="E219" s="159"/>
      <c r="F219" s="158"/>
      <c r="G219" s="165"/>
      <c r="H219" s="165"/>
      <c r="I219" s="165"/>
      <c r="J219" s="165"/>
      <c r="K219" s="161">
        <f t="shared" si="43"/>
        <v>0</v>
      </c>
      <c r="L219" s="257"/>
    </row>
    <row r="220" spans="1:12" s="45" customFormat="1" hidden="1">
      <c r="A220" s="304"/>
      <c r="B220" s="305"/>
      <c r="C220" s="80"/>
      <c r="D220" s="158"/>
      <c r="E220" s="158"/>
      <c r="F220" s="158"/>
      <c r="G220" s="158"/>
      <c r="H220" s="158"/>
      <c r="I220" s="158"/>
      <c r="J220" s="158"/>
      <c r="K220" s="158"/>
      <c r="L220" s="249"/>
    </row>
    <row r="221" spans="1:12" s="45" customFormat="1" ht="28.5" customHeight="1">
      <c r="A221" s="306" t="s">
        <v>510</v>
      </c>
      <c r="B221" s="307"/>
      <c r="C221" s="180" t="s">
        <v>377</v>
      </c>
      <c r="D221" s="181">
        <f t="shared" ref="D221:L221" si="44">D222+D223+D224</f>
        <v>0</v>
      </c>
      <c r="E221" s="181">
        <f t="shared" si="44"/>
        <v>0</v>
      </c>
      <c r="F221" s="181">
        <f t="shared" si="44"/>
        <v>0</v>
      </c>
      <c r="G221" s="181">
        <f t="shared" si="44"/>
        <v>0</v>
      </c>
      <c r="H221" s="181">
        <f t="shared" si="44"/>
        <v>0</v>
      </c>
      <c r="I221" s="181">
        <f t="shared" si="44"/>
        <v>0</v>
      </c>
      <c r="J221" s="181">
        <f t="shared" si="44"/>
        <v>0</v>
      </c>
      <c r="K221" s="181">
        <f t="shared" si="44"/>
        <v>0</v>
      </c>
      <c r="L221" s="258">
        <f t="shared" si="44"/>
        <v>180551</v>
      </c>
    </row>
    <row r="222" spans="1:12" s="45" customFormat="1" ht="14.25">
      <c r="A222" s="237"/>
      <c r="B222" s="81" t="s">
        <v>378</v>
      </c>
      <c r="C222" s="82" t="s">
        <v>379</v>
      </c>
      <c r="D222" s="166"/>
      <c r="E222" s="166"/>
      <c r="F222" s="166"/>
      <c r="G222" s="166"/>
      <c r="H222" s="166"/>
      <c r="I222" s="166"/>
      <c r="J222" s="166">
        <v>0</v>
      </c>
      <c r="K222" s="166"/>
      <c r="L222" s="259">
        <v>0</v>
      </c>
    </row>
    <row r="223" spans="1:12" s="45" customFormat="1" ht="14.25">
      <c r="A223" s="237"/>
      <c r="B223" s="81" t="s">
        <v>380</v>
      </c>
      <c r="C223" s="82" t="s">
        <v>381</v>
      </c>
      <c r="D223" s="166">
        <f>'[1]70,50'!J44</f>
        <v>0</v>
      </c>
      <c r="E223" s="166">
        <f>'[1]70,50'!K44</f>
        <v>0</v>
      </c>
      <c r="F223" s="166">
        <f>'[1]70,50'!L44</f>
        <v>0</v>
      </c>
      <c r="G223" s="166">
        <f>'[1]70,50'!M44</f>
        <v>0</v>
      </c>
      <c r="H223" s="166">
        <f>'[1]70,50'!N44</f>
        <v>0</v>
      </c>
      <c r="I223" s="166">
        <f>'[1]70,50'!O44</f>
        <v>0</v>
      </c>
      <c r="J223" s="166">
        <f>'[1]70,50'!P44</f>
        <v>0</v>
      </c>
      <c r="K223" s="166">
        <f>'[1]70,50'!Q44</f>
        <v>0</v>
      </c>
      <c r="L223" s="259">
        <f>'[1]70,50'!R44</f>
        <v>180551</v>
      </c>
    </row>
    <row r="224" spans="1:12" s="45" customFormat="1" ht="14.25">
      <c r="A224" s="237"/>
      <c r="B224" s="81" t="s">
        <v>382</v>
      </c>
      <c r="C224" s="82" t="s">
        <v>383</v>
      </c>
      <c r="D224" s="166">
        <v>0</v>
      </c>
      <c r="E224" s="166">
        <v>0</v>
      </c>
      <c r="F224" s="166">
        <v>0</v>
      </c>
      <c r="G224" s="166">
        <v>0</v>
      </c>
      <c r="H224" s="166">
        <v>0</v>
      </c>
      <c r="I224" s="166">
        <v>0</v>
      </c>
      <c r="J224" s="166">
        <v>0</v>
      </c>
      <c r="K224" s="166">
        <v>0</v>
      </c>
      <c r="L224" s="259">
        <v>0</v>
      </c>
    </row>
    <row r="225" spans="1:12" s="45" customFormat="1" ht="39.75" customHeight="1">
      <c r="A225" s="308" t="s">
        <v>511</v>
      </c>
      <c r="B225" s="309"/>
      <c r="C225" s="187">
        <v>58</v>
      </c>
      <c r="D225" s="188">
        <f>D226+D270+D275</f>
        <v>27785052</v>
      </c>
      <c r="E225" s="188">
        <f>E226+E270+E275</f>
        <v>32145052</v>
      </c>
      <c r="F225" s="188">
        <f>F226+F270+F275</f>
        <v>27785052</v>
      </c>
      <c r="G225" s="188">
        <f t="shared" ref="G225:L225" si="45">G226+G270+G275</f>
        <v>32145052</v>
      </c>
      <c r="H225" s="188">
        <f t="shared" si="45"/>
        <v>27853498</v>
      </c>
      <c r="I225" s="188">
        <f t="shared" si="45"/>
        <v>27853498</v>
      </c>
      <c r="J225" s="188">
        <f t="shared" si="45"/>
        <v>27853498</v>
      </c>
      <c r="K225" s="188">
        <f t="shared" si="45"/>
        <v>0</v>
      </c>
      <c r="L225" s="260">
        <f t="shared" si="45"/>
        <v>1032554</v>
      </c>
    </row>
    <row r="226" spans="1:12" s="45" customFormat="1" ht="30.75" customHeight="1">
      <c r="A226" s="279" t="s">
        <v>376</v>
      </c>
      <c r="B226" s="280"/>
      <c r="C226" s="134" t="s">
        <v>384</v>
      </c>
      <c r="D226" s="135">
        <f t="shared" ref="D226:L226" si="46">D227+D228+D229</f>
        <v>27264052</v>
      </c>
      <c r="E226" s="135">
        <f t="shared" si="46"/>
        <v>31803052</v>
      </c>
      <c r="F226" s="135">
        <f t="shared" si="46"/>
        <v>27264052</v>
      </c>
      <c r="G226" s="135">
        <f t="shared" si="46"/>
        <v>31803052</v>
      </c>
      <c r="H226" s="135">
        <f t="shared" si="46"/>
        <v>27561449</v>
      </c>
      <c r="I226" s="135">
        <f t="shared" si="46"/>
        <v>27561449</v>
      </c>
      <c r="J226" s="135">
        <f t="shared" si="46"/>
        <v>27561449</v>
      </c>
      <c r="K226" s="135">
        <f t="shared" si="46"/>
        <v>0</v>
      </c>
      <c r="L226" s="217">
        <f t="shared" si="46"/>
        <v>979593</v>
      </c>
    </row>
    <row r="227" spans="1:12" s="45" customFormat="1" ht="15.95" customHeight="1">
      <c r="A227" s="237"/>
      <c r="B227" s="81" t="s">
        <v>378</v>
      </c>
      <c r="C227" s="82" t="s">
        <v>385</v>
      </c>
      <c r="D227" s="191">
        <f t="shared" ref="D227:E229" si="47">F227</f>
        <v>7328106</v>
      </c>
      <c r="E227" s="191">
        <f t="shared" si="47"/>
        <v>9425808</v>
      </c>
      <c r="F227" s="191">
        <f>'[1]70,03,30,bl'!L20+'[1]70,03,30,bl'!L26+'[1]70,03,30,bl'!L32+'[1]70,03,30,bl'!L38+'[1]70,03,30,bl'!L44+'[1]70,50,,41 C.N.'!L13+'[1]70.50. 45VECHI'!L13+'[1]70,05,01'!L22</f>
        <v>7328106</v>
      </c>
      <c r="G227" s="191">
        <f>'[1]70,03,30,bl'!M20+'[1]70,03,30,bl'!M26+'[1]70,03,30,bl'!M32+'[1]70,03,30,bl'!M38+'[1]70,03,30,bl'!M44+'[1]70,50,,41 C.N.'!M13+'[1]70.50. 45VECHI'!M13+'[1]70,05,01'!M22</f>
        <v>9425808</v>
      </c>
      <c r="H227" s="191">
        <f>'[1]70,03,30,bl'!N20+'[1]70,03,30,bl'!N26+'[1]70,03,30,bl'!N32+'[1]70,03,30,bl'!N38+'[1]70,03,30,bl'!N44+'[1]70,50,,41 C.N.'!N13+'[1]70.50. 45VECHI'!N13+'[1]70,05,01'!N22</f>
        <v>8814671</v>
      </c>
      <c r="I227" s="191">
        <f>'[1]70,03,30,bl'!O20+'[1]70,03,30,bl'!O26+'[1]70,03,30,bl'!O32+'[1]70,03,30,bl'!O38+'[1]70,03,30,bl'!O44+'[1]70,50,,41 C.N.'!O13+'[1]70.50. 45VECHI'!O13+'[1]70,05,01'!O22</f>
        <v>8814671</v>
      </c>
      <c r="J227" s="191">
        <f>'[1]70,03,30,bl'!P20+'[1]70,03,30,bl'!P26+'[1]70,03,30,bl'!P32+'[1]70,03,30,bl'!P38+'[1]70,03,30,bl'!P44+'[1]70,50,,41 C.N.'!P13+'[1]70.50. 45VECHI'!P13+'[1]70,05,01'!P22</f>
        <v>8814671</v>
      </c>
      <c r="K227" s="191">
        <f>'[1]70,03,30,bl'!Q20+'[1]70,03,30,bl'!Q26+'[1]70,03,30,bl'!Q32+'[1]70,03,30,bl'!Q38+'[1]70,03,30,bl'!Q44+'[1]70,50,,41 C.N.'!Q13+'[1]70.50. 45VECHI'!Q13+'[1]70,05,01'!Q22</f>
        <v>0</v>
      </c>
      <c r="L227" s="261">
        <f>'[1]70,03,30,bl'!R20+'[1]70,03,30,bl'!R26+'[1]70,03,30,bl'!R32+'[1]70,03,30,bl'!R38+'[1]70,03,30,bl'!R44+'[1]70,50,,41 C.N.'!R13+'[1]70.50. 45VECHI'!R13+'[1]70,05,01'!R22</f>
        <v>868723</v>
      </c>
    </row>
    <row r="228" spans="1:12" s="45" customFormat="1" ht="15.95" customHeight="1">
      <c r="A228" s="237"/>
      <c r="B228" s="81" t="s">
        <v>380</v>
      </c>
      <c r="C228" s="82" t="s">
        <v>386</v>
      </c>
      <c r="D228" s="191">
        <f t="shared" si="47"/>
        <v>13088046</v>
      </c>
      <c r="E228" s="191">
        <f t="shared" si="47"/>
        <v>14230465</v>
      </c>
      <c r="F228" s="191">
        <f>'[1]70,03,30,bl'!L21+'[1]70,03,30,bl'!L27+'[1]70,03,30,bl'!L33+'[1]70,03,30,bl'!L39+'[1]70,03,30,bl'!L45+'[1]70,50,,41 C.N.'!L14+'[1]70.50. 45VECHI'!L14</f>
        <v>13088046</v>
      </c>
      <c r="G228" s="191">
        <f>'[1]70,03,30,bl'!M21+'[1]70,03,30,bl'!M27+'[1]70,03,30,bl'!M33+'[1]70,03,30,bl'!M39+'[1]70,03,30,bl'!M45+'[1]70,50,,41 C.N.'!M14+'[1]70.50. 45VECHI'!M14</f>
        <v>14230465</v>
      </c>
      <c r="H228" s="191">
        <f>'[1]70,03,30,bl'!N21+'[1]70,03,30,bl'!N27+'[1]70,03,30,bl'!N33+'[1]70,03,30,bl'!N39+'[1]70,03,30,bl'!N45+'[1]70,50,,41 C.N.'!N14+'[1]70.50. 45VECHI'!N14</f>
        <v>13263855</v>
      </c>
      <c r="I228" s="191">
        <f>'[1]70,03,30,bl'!O21+'[1]70,03,30,bl'!O27+'[1]70,03,30,bl'!O33+'[1]70,03,30,bl'!O39+'[1]70,03,30,bl'!O45+'[1]70,50,,41 C.N.'!O14+'[1]70.50. 45VECHI'!O14</f>
        <v>13263855</v>
      </c>
      <c r="J228" s="191">
        <f>'[1]70,03,30,bl'!P21+'[1]70,03,30,bl'!P27+'[1]70,03,30,bl'!P33+'[1]70,03,30,bl'!P39+'[1]70,03,30,bl'!P45+'[1]70,50,,41 C.N.'!P14+'[1]70.50. 45VECHI'!P14</f>
        <v>13263855</v>
      </c>
      <c r="K228" s="191">
        <f>'[1]70,03,30,bl'!Q21+'[1]70,03,30,bl'!Q27+'[1]70,03,30,bl'!Q33+'[1]70,03,30,bl'!Q39+'[1]70,03,30,bl'!Q45+'[1]70,50,,41 C.N.'!Q14+'[1]70.50. 45VECHI'!Q14</f>
        <v>0</v>
      </c>
      <c r="L228" s="261">
        <f>'[1]70,03,30,bl'!R21+'[1]70,03,30,bl'!R27+'[1]70,03,30,bl'!R33+'[1]70,03,30,bl'!R39+'[1]70,03,30,bl'!R45+'[1]70,50,,41 C.N.'!R14+'[1]70.50. 45VECHI'!R14</f>
        <v>107370</v>
      </c>
    </row>
    <row r="229" spans="1:12" s="45" customFormat="1" ht="15.95" customHeight="1">
      <c r="A229" s="237"/>
      <c r="B229" s="81" t="s">
        <v>382</v>
      </c>
      <c r="C229" s="82" t="s">
        <v>387</v>
      </c>
      <c r="D229" s="191">
        <f t="shared" si="47"/>
        <v>6847900</v>
      </c>
      <c r="E229" s="191">
        <f t="shared" si="47"/>
        <v>8146779</v>
      </c>
      <c r="F229" s="191">
        <f>'[1]70,03,30,bl'!L22+'[1]70,03,30,bl'!L28+'[1]70,03,30,bl'!L34+'[1]70,03,30,bl'!L40+'[1]70,03,30,bl'!L46+'[1]70,50,,41 C.N.'!L15+'[1]70.50. 45VECHI'!L15</f>
        <v>6847900</v>
      </c>
      <c r="G229" s="191">
        <f>'[1]70,03,30,bl'!M22+'[1]70,03,30,bl'!M28+'[1]70,03,30,bl'!M34+'[1]70,03,30,bl'!M40+'[1]70,03,30,bl'!M46+'[1]70,50,,41 C.N.'!M15+'[1]70.50. 45VECHI'!M15</f>
        <v>8146779</v>
      </c>
      <c r="H229" s="191">
        <f>'[1]70,03,30,bl'!N22+'[1]70,03,30,bl'!N28+'[1]70,03,30,bl'!N34+'[1]70,03,30,bl'!N40+'[1]70,03,30,bl'!N46+'[1]70,50,,41 C.N.'!N15+'[1]70.50. 45VECHI'!N15</f>
        <v>5482923</v>
      </c>
      <c r="I229" s="191">
        <f>'[1]70,03,30,bl'!O22+'[1]70,03,30,bl'!O28+'[1]70,03,30,bl'!O34+'[1]70,03,30,bl'!O40+'[1]70,03,30,bl'!O46+'[1]70,50,,41 C.N.'!O15+'[1]70.50. 45VECHI'!O15</f>
        <v>5482923</v>
      </c>
      <c r="J229" s="191">
        <f>'[1]70,03,30,bl'!P22+'[1]70,03,30,bl'!P28+'[1]70,03,30,bl'!P34+'[1]70,03,30,bl'!P40+'[1]70,03,30,bl'!P46+'[1]70,50,,41 C.N.'!P15+'[1]70.50. 45VECHI'!P15</f>
        <v>5482923</v>
      </c>
      <c r="K229" s="191">
        <f>'[1]70,03,30,bl'!Q22+'[1]70,03,30,bl'!Q28+'[1]70,03,30,bl'!Q34+'[1]70,03,30,bl'!Q40+'[1]70,03,30,bl'!Q46+'[1]70,50,,41 C.N.'!Q15+'[1]70.50. 45VECHI'!Q15</f>
        <v>0</v>
      </c>
      <c r="L229" s="261">
        <f>'[1]70,03,30,bl'!R22+'[1]70,03,30,bl'!R28+'[1]70,03,30,bl'!R34+'[1]70,03,30,bl'!R40+'[1]70,03,30,bl'!R46+'[1]70,50,,41 C.N.'!R15+'[1]70.50. 45VECHI'!R15</f>
        <v>3500</v>
      </c>
    </row>
    <row r="230" spans="1:12" s="45" customFormat="1" ht="13.5" hidden="1" customHeight="1">
      <c r="A230" s="290" t="s">
        <v>388</v>
      </c>
      <c r="B230" s="291"/>
      <c r="C230" s="83" t="s">
        <v>389</v>
      </c>
      <c r="D230" s="166" t="e">
        <f>#REF!</f>
        <v>#REF!</v>
      </c>
      <c r="E230" s="166" t="e">
        <f>#REF!</f>
        <v>#REF!</v>
      </c>
      <c r="F230" s="166" t="e">
        <f>#REF!</f>
        <v>#REF!</v>
      </c>
      <c r="G230" s="166" t="e">
        <f>#REF!</f>
        <v>#REF!</v>
      </c>
      <c r="H230" s="166" t="e">
        <f>#REF!</f>
        <v>#REF!</v>
      </c>
      <c r="I230" s="166" t="e">
        <f>#REF!</f>
        <v>#REF!</v>
      </c>
      <c r="J230" s="166" t="e">
        <f>#REF!</f>
        <v>#REF!</v>
      </c>
      <c r="K230" s="166" t="e">
        <f>#REF!</f>
        <v>#REF!</v>
      </c>
      <c r="L230" s="259" t="e">
        <f>#REF!</f>
        <v>#REF!</v>
      </c>
    </row>
    <row r="231" spans="1:12" s="45" customFormat="1" ht="13.5" hidden="1" customHeight="1">
      <c r="A231" s="237"/>
      <c r="B231" s="81" t="s">
        <v>378</v>
      </c>
      <c r="C231" s="82" t="s">
        <v>390</v>
      </c>
      <c r="D231" s="166" t="e">
        <f>#REF!</f>
        <v>#REF!</v>
      </c>
      <c r="E231" s="166" t="e">
        <f>#REF!</f>
        <v>#REF!</v>
      </c>
      <c r="F231" s="166" t="e">
        <f>#REF!</f>
        <v>#REF!</v>
      </c>
      <c r="G231" s="166" t="e">
        <f>#REF!</f>
        <v>#REF!</v>
      </c>
      <c r="H231" s="166" t="e">
        <f>#REF!</f>
        <v>#REF!</v>
      </c>
      <c r="I231" s="166" t="e">
        <f>#REF!</f>
        <v>#REF!</v>
      </c>
      <c r="J231" s="166" t="e">
        <f>#REF!</f>
        <v>#REF!</v>
      </c>
      <c r="K231" s="166" t="e">
        <f>#REF!</f>
        <v>#REF!</v>
      </c>
      <c r="L231" s="259" t="e">
        <f>#REF!</f>
        <v>#REF!</v>
      </c>
    </row>
    <row r="232" spans="1:12" s="45" customFormat="1" ht="13.5" hidden="1" customHeight="1">
      <c r="A232" s="237"/>
      <c r="B232" s="81" t="s">
        <v>380</v>
      </c>
      <c r="C232" s="82" t="s">
        <v>391</v>
      </c>
      <c r="D232" s="166" t="e">
        <f>#REF!</f>
        <v>#REF!</v>
      </c>
      <c r="E232" s="166" t="e">
        <f>#REF!</f>
        <v>#REF!</v>
      </c>
      <c r="F232" s="166" t="e">
        <f>#REF!</f>
        <v>#REF!</v>
      </c>
      <c r="G232" s="166" t="e">
        <f>#REF!</f>
        <v>#REF!</v>
      </c>
      <c r="H232" s="166" t="e">
        <f>#REF!</f>
        <v>#REF!</v>
      </c>
      <c r="I232" s="166" t="e">
        <f>#REF!</f>
        <v>#REF!</v>
      </c>
      <c r="J232" s="166" t="e">
        <f>#REF!</f>
        <v>#REF!</v>
      </c>
      <c r="K232" s="166" t="e">
        <f>#REF!</f>
        <v>#REF!</v>
      </c>
      <c r="L232" s="259" t="e">
        <f>#REF!</f>
        <v>#REF!</v>
      </c>
    </row>
    <row r="233" spans="1:12" s="45" customFormat="1" ht="13.5" hidden="1" customHeight="1">
      <c r="A233" s="237"/>
      <c r="B233" s="81" t="s">
        <v>382</v>
      </c>
      <c r="C233" s="82" t="s">
        <v>392</v>
      </c>
      <c r="D233" s="166" t="e">
        <f>#REF!</f>
        <v>#REF!</v>
      </c>
      <c r="E233" s="166" t="e">
        <f>#REF!</f>
        <v>#REF!</v>
      </c>
      <c r="F233" s="166" t="e">
        <f>#REF!</f>
        <v>#REF!</v>
      </c>
      <c r="G233" s="166" t="e">
        <f>#REF!</f>
        <v>#REF!</v>
      </c>
      <c r="H233" s="166" t="e">
        <f>#REF!</f>
        <v>#REF!</v>
      </c>
      <c r="I233" s="166" t="e">
        <f>#REF!</f>
        <v>#REF!</v>
      </c>
      <c r="J233" s="166" t="e">
        <f>#REF!</f>
        <v>#REF!</v>
      </c>
      <c r="K233" s="166" t="e">
        <f>#REF!</f>
        <v>#REF!</v>
      </c>
      <c r="L233" s="259" t="e">
        <f>#REF!</f>
        <v>#REF!</v>
      </c>
    </row>
    <row r="234" spans="1:12" s="45" customFormat="1" ht="13.5" hidden="1" customHeight="1">
      <c r="A234" s="290" t="s">
        <v>393</v>
      </c>
      <c r="B234" s="291"/>
      <c r="C234" s="83" t="s">
        <v>394</v>
      </c>
      <c r="D234" s="166" t="e">
        <f>#REF!</f>
        <v>#REF!</v>
      </c>
      <c r="E234" s="166" t="e">
        <f>#REF!</f>
        <v>#REF!</v>
      </c>
      <c r="F234" s="166" t="e">
        <f>#REF!</f>
        <v>#REF!</v>
      </c>
      <c r="G234" s="166" t="e">
        <f>#REF!</f>
        <v>#REF!</v>
      </c>
      <c r="H234" s="166" t="e">
        <f>#REF!</f>
        <v>#REF!</v>
      </c>
      <c r="I234" s="166" t="e">
        <f>#REF!</f>
        <v>#REF!</v>
      </c>
      <c r="J234" s="166" t="e">
        <f>#REF!</f>
        <v>#REF!</v>
      </c>
      <c r="K234" s="166" t="e">
        <f>#REF!</f>
        <v>#REF!</v>
      </c>
      <c r="L234" s="259" t="e">
        <f>#REF!</f>
        <v>#REF!</v>
      </c>
    </row>
    <row r="235" spans="1:12" s="45" customFormat="1" ht="13.5" hidden="1" customHeight="1">
      <c r="A235" s="237"/>
      <c r="B235" s="81" t="s">
        <v>378</v>
      </c>
      <c r="C235" s="82" t="s">
        <v>395</v>
      </c>
      <c r="D235" s="166" t="e">
        <f>#REF!</f>
        <v>#REF!</v>
      </c>
      <c r="E235" s="166" t="e">
        <f>#REF!</f>
        <v>#REF!</v>
      </c>
      <c r="F235" s="166" t="e">
        <f>#REF!</f>
        <v>#REF!</v>
      </c>
      <c r="G235" s="166" t="e">
        <f>#REF!</f>
        <v>#REF!</v>
      </c>
      <c r="H235" s="166" t="e">
        <f>#REF!</f>
        <v>#REF!</v>
      </c>
      <c r="I235" s="166" t="e">
        <f>#REF!</f>
        <v>#REF!</v>
      </c>
      <c r="J235" s="166" t="e">
        <f>#REF!</f>
        <v>#REF!</v>
      </c>
      <c r="K235" s="166" t="e">
        <f>#REF!</f>
        <v>#REF!</v>
      </c>
      <c r="L235" s="259" t="e">
        <f>#REF!</f>
        <v>#REF!</v>
      </c>
    </row>
    <row r="236" spans="1:12" s="45" customFormat="1" ht="13.5" hidden="1" customHeight="1">
      <c r="A236" s="237"/>
      <c r="B236" s="81" t="s">
        <v>380</v>
      </c>
      <c r="C236" s="82" t="s">
        <v>396</v>
      </c>
      <c r="D236" s="166" t="e">
        <f>#REF!</f>
        <v>#REF!</v>
      </c>
      <c r="E236" s="166" t="e">
        <f>#REF!</f>
        <v>#REF!</v>
      </c>
      <c r="F236" s="166" t="e">
        <f>#REF!</f>
        <v>#REF!</v>
      </c>
      <c r="G236" s="166" t="e">
        <f>#REF!</f>
        <v>#REF!</v>
      </c>
      <c r="H236" s="166" t="e">
        <f>#REF!</f>
        <v>#REF!</v>
      </c>
      <c r="I236" s="166" t="e">
        <f>#REF!</f>
        <v>#REF!</v>
      </c>
      <c r="J236" s="166" t="e">
        <f>#REF!</f>
        <v>#REF!</v>
      </c>
      <c r="K236" s="166" t="e">
        <f>#REF!</f>
        <v>#REF!</v>
      </c>
      <c r="L236" s="259" t="e">
        <f>#REF!</f>
        <v>#REF!</v>
      </c>
    </row>
    <row r="237" spans="1:12" s="45" customFormat="1" ht="13.5" hidden="1" customHeight="1">
      <c r="A237" s="237"/>
      <c r="B237" s="81" t="s">
        <v>382</v>
      </c>
      <c r="C237" s="82" t="s">
        <v>397</v>
      </c>
      <c r="D237" s="166" t="e">
        <f>#REF!</f>
        <v>#REF!</v>
      </c>
      <c r="E237" s="166" t="e">
        <f>#REF!</f>
        <v>#REF!</v>
      </c>
      <c r="F237" s="166" t="e">
        <f>#REF!</f>
        <v>#REF!</v>
      </c>
      <c r="G237" s="166" t="e">
        <f>#REF!</f>
        <v>#REF!</v>
      </c>
      <c r="H237" s="166" t="e">
        <f>#REF!</f>
        <v>#REF!</v>
      </c>
      <c r="I237" s="166" t="e">
        <f>#REF!</f>
        <v>#REF!</v>
      </c>
      <c r="J237" s="166" t="e">
        <f>#REF!</f>
        <v>#REF!</v>
      </c>
      <c r="K237" s="166" t="e">
        <f>#REF!</f>
        <v>#REF!</v>
      </c>
      <c r="L237" s="259" t="e">
        <f>#REF!</f>
        <v>#REF!</v>
      </c>
    </row>
    <row r="238" spans="1:12" s="45" customFormat="1" ht="13.5" hidden="1" customHeight="1">
      <c r="A238" s="290" t="s">
        <v>398</v>
      </c>
      <c r="B238" s="291"/>
      <c r="C238" s="83" t="s">
        <v>399</v>
      </c>
      <c r="D238" s="166" t="e">
        <f>#REF!</f>
        <v>#REF!</v>
      </c>
      <c r="E238" s="166" t="e">
        <f>#REF!</f>
        <v>#REF!</v>
      </c>
      <c r="F238" s="166" t="e">
        <f>#REF!</f>
        <v>#REF!</v>
      </c>
      <c r="G238" s="166" t="e">
        <f>#REF!</f>
        <v>#REF!</v>
      </c>
      <c r="H238" s="166" t="e">
        <f>#REF!</f>
        <v>#REF!</v>
      </c>
      <c r="I238" s="166" t="e">
        <f>#REF!</f>
        <v>#REF!</v>
      </c>
      <c r="J238" s="166" t="e">
        <f>#REF!</f>
        <v>#REF!</v>
      </c>
      <c r="K238" s="166" t="e">
        <f>#REF!</f>
        <v>#REF!</v>
      </c>
      <c r="L238" s="259" t="e">
        <f>#REF!</f>
        <v>#REF!</v>
      </c>
    </row>
    <row r="239" spans="1:12" s="45" customFormat="1" ht="13.5" hidden="1" customHeight="1">
      <c r="A239" s="237"/>
      <c r="B239" s="81" t="s">
        <v>378</v>
      </c>
      <c r="C239" s="82" t="s">
        <v>400</v>
      </c>
      <c r="D239" s="166" t="e">
        <f>#REF!</f>
        <v>#REF!</v>
      </c>
      <c r="E239" s="166" t="e">
        <f>#REF!</f>
        <v>#REF!</v>
      </c>
      <c r="F239" s="166" t="e">
        <f>#REF!</f>
        <v>#REF!</v>
      </c>
      <c r="G239" s="166" t="e">
        <f>#REF!</f>
        <v>#REF!</v>
      </c>
      <c r="H239" s="166" t="e">
        <f>#REF!</f>
        <v>#REF!</v>
      </c>
      <c r="I239" s="166" t="e">
        <f>#REF!</f>
        <v>#REF!</v>
      </c>
      <c r="J239" s="166" t="e">
        <f>#REF!</f>
        <v>#REF!</v>
      </c>
      <c r="K239" s="166" t="e">
        <f>#REF!</f>
        <v>#REF!</v>
      </c>
      <c r="L239" s="259" t="e">
        <f>#REF!</f>
        <v>#REF!</v>
      </c>
    </row>
    <row r="240" spans="1:12" s="45" customFormat="1" ht="13.5" hidden="1" customHeight="1">
      <c r="A240" s="237"/>
      <c r="B240" s="81" t="s">
        <v>380</v>
      </c>
      <c r="C240" s="82" t="s">
        <v>401</v>
      </c>
      <c r="D240" s="166" t="e">
        <f>#REF!</f>
        <v>#REF!</v>
      </c>
      <c r="E240" s="166" t="e">
        <f>#REF!</f>
        <v>#REF!</v>
      </c>
      <c r="F240" s="166" t="e">
        <f>#REF!</f>
        <v>#REF!</v>
      </c>
      <c r="G240" s="166" t="e">
        <f>#REF!</f>
        <v>#REF!</v>
      </c>
      <c r="H240" s="166" t="e">
        <f>#REF!</f>
        <v>#REF!</v>
      </c>
      <c r="I240" s="166" t="e">
        <f>#REF!</f>
        <v>#REF!</v>
      </c>
      <c r="J240" s="166" t="e">
        <f>#REF!</f>
        <v>#REF!</v>
      </c>
      <c r="K240" s="166" t="e">
        <f>#REF!</f>
        <v>#REF!</v>
      </c>
      <c r="L240" s="259" t="e">
        <f>#REF!</f>
        <v>#REF!</v>
      </c>
    </row>
    <row r="241" spans="1:12" s="45" customFormat="1" ht="13.5" hidden="1" customHeight="1">
      <c r="A241" s="237"/>
      <c r="B241" s="81" t="s">
        <v>382</v>
      </c>
      <c r="C241" s="82" t="s">
        <v>402</v>
      </c>
      <c r="D241" s="166" t="e">
        <f>#REF!</f>
        <v>#REF!</v>
      </c>
      <c r="E241" s="166" t="e">
        <f>#REF!</f>
        <v>#REF!</v>
      </c>
      <c r="F241" s="166" t="e">
        <f>#REF!</f>
        <v>#REF!</v>
      </c>
      <c r="G241" s="166" t="e">
        <f>#REF!</f>
        <v>#REF!</v>
      </c>
      <c r="H241" s="166" t="e">
        <f>#REF!</f>
        <v>#REF!</v>
      </c>
      <c r="I241" s="166" t="e">
        <f>#REF!</f>
        <v>#REF!</v>
      </c>
      <c r="J241" s="166" t="e">
        <f>#REF!</f>
        <v>#REF!</v>
      </c>
      <c r="K241" s="166" t="e">
        <f>#REF!</f>
        <v>#REF!</v>
      </c>
      <c r="L241" s="259" t="e">
        <f>#REF!</f>
        <v>#REF!</v>
      </c>
    </row>
    <row r="242" spans="1:12" s="45" customFormat="1" ht="13.5" hidden="1" customHeight="1">
      <c r="A242" s="290" t="s">
        <v>403</v>
      </c>
      <c r="B242" s="291"/>
      <c r="C242" s="83" t="s">
        <v>404</v>
      </c>
      <c r="D242" s="166" t="e">
        <f>#REF!</f>
        <v>#REF!</v>
      </c>
      <c r="E242" s="166" t="e">
        <f>#REF!</f>
        <v>#REF!</v>
      </c>
      <c r="F242" s="166" t="e">
        <f>#REF!</f>
        <v>#REF!</v>
      </c>
      <c r="G242" s="166" t="e">
        <f>#REF!</f>
        <v>#REF!</v>
      </c>
      <c r="H242" s="166" t="e">
        <f>#REF!</f>
        <v>#REF!</v>
      </c>
      <c r="I242" s="166" t="e">
        <f>#REF!</f>
        <v>#REF!</v>
      </c>
      <c r="J242" s="166" t="e">
        <f>#REF!</f>
        <v>#REF!</v>
      </c>
      <c r="K242" s="166" t="e">
        <f>#REF!</f>
        <v>#REF!</v>
      </c>
      <c r="L242" s="259" t="e">
        <f>#REF!</f>
        <v>#REF!</v>
      </c>
    </row>
    <row r="243" spans="1:12" s="45" customFormat="1" ht="13.5" hidden="1" customHeight="1">
      <c r="A243" s="237"/>
      <c r="B243" s="81" t="s">
        <v>378</v>
      </c>
      <c r="C243" s="82" t="s">
        <v>405</v>
      </c>
      <c r="D243" s="166" t="e">
        <f>#REF!</f>
        <v>#REF!</v>
      </c>
      <c r="E243" s="166" t="e">
        <f>#REF!</f>
        <v>#REF!</v>
      </c>
      <c r="F243" s="166" t="e">
        <f>#REF!</f>
        <v>#REF!</v>
      </c>
      <c r="G243" s="166" t="e">
        <f>#REF!</f>
        <v>#REF!</v>
      </c>
      <c r="H243" s="166" t="e">
        <f>#REF!</f>
        <v>#REF!</v>
      </c>
      <c r="I243" s="166" t="e">
        <f>#REF!</f>
        <v>#REF!</v>
      </c>
      <c r="J243" s="166" t="e">
        <f>#REF!</f>
        <v>#REF!</v>
      </c>
      <c r="K243" s="166" t="e">
        <f>#REF!</f>
        <v>#REF!</v>
      </c>
      <c r="L243" s="259" t="e">
        <f>#REF!</f>
        <v>#REF!</v>
      </c>
    </row>
    <row r="244" spans="1:12" s="45" customFormat="1" ht="13.5" hidden="1" customHeight="1">
      <c r="A244" s="237"/>
      <c r="B244" s="81" t="s">
        <v>380</v>
      </c>
      <c r="C244" s="82" t="s">
        <v>406</v>
      </c>
      <c r="D244" s="166" t="e">
        <f>#REF!</f>
        <v>#REF!</v>
      </c>
      <c r="E244" s="166" t="e">
        <f>#REF!</f>
        <v>#REF!</v>
      </c>
      <c r="F244" s="166" t="e">
        <f>#REF!</f>
        <v>#REF!</v>
      </c>
      <c r="G244" s="166" t="e">
        <f>#REF!</f>
        <v>#REF!</v>
      </c>
      <c r="H244" s="166" t="e">
        <f>#REF!</f>
        <v>#REF!</v>
      </c>
      <c r="I244" s="166" t="e">
        <f>#REF!</f>
        <v>#REF!</v>
      </c>
      <c r="J244" s="166" t="e">
        <f>#REF!</f>
        <v>#REF!</v>
      </c>
      <c r="K244" s="166" t="e">
        <f>#REF!</f>
        <v>#REF!</v>
      </c>
      <c r="L244" s="259" t="e">
        <f>#REF!</f>
        <v>#REF!</v>
      </c>
    </row>
    <row r="245" spans="1:12" s="45" customFormat="1" ht="13.5" hidden="1" customHeight="1">
      <c r="A245" s="237"/>
      <c r="B245" s="81" t="s">
        <v>382</v>
      </c>
      <c r="C245" s="82" t="s">
        <v>407</v>
      </c>
      <c r="D245" s="166" t="e">
        <f>#REF!</f>
        <v>#REF!</v>
      </c>
      <c r="E245" s="166" t="e">
        <f>#REF!</f>
        <v>#REF!</v>
      </c>
      <c r="F245" s="166" t="e">
        <f>#REF!</f>
        <v>#REF!</v>
      </c>
      <c r="G245" s="166" t="e">
        <f>#REF!</f>
        <v>#REF!</v>
      </c>
      <c r="H245" s="166" t="e">
        <f>#REF!</f>
        <v>#REF!</v>
      </c>
      <c r="I245" s="166" t="e">
        <f>#REF!</f>
        <v>#REF!</v>
      </c>
      <c r="J245" s="166" t="e">
        <f>#REF!</f>
        <v>#REF!</v>
      </c>
      <c r="K245" s="166" t="e">
        <f>#REF!</f>
        <v>#REF!</v>
      </c>
      <c r="L245" s="259" t="e">
        <f>#REF!</f>
        <v>#REF!</v>
      </c>
    </row>
    <row r="246" spans="1:12" s="45" customFormat="1" ht="13.5" hidden="1" customHeight="1">
      <c r="A246" s="290" t="s">
        <v>408</v>
      </c>
      <c r="B246" s="291"/>
      <c r="C246" s="83" t="s">
        <v>409</v>
      </c>
      <c r="D246" s="166" t="e">
        <f>#REF!</f>
        <v>#REF!</v>
      </c>
      <c r="E246" s="166" t="e">
        <f>#REF!</f>
        <v>#REF!</v>
      </c>
      <c r="F246" s="166" t="e">
        <f>#REF!</f>
        <v>#REF!</v>
      </c>
      <c r="G246" s="166" t="e">
        <f>#REF!</f>
        <v>#REF!</v>
      </c>
      <c r="H246" s="166" t="e">
        <f>#REF!</f>
        <v>#REF!</v>
      </c>
      <c r="I246" s="166" t="e">
        <f>#REF!</f>
        <v>#REF!</v>
      </c>
      <c r="J246" s="166" t="e">
        <f>#REF!</f>
        <v>#REF!</v>
      </c>
      <c r="K246" s="166" t="e">
        <f>#REF!</f>
        <v>#REF!</v>
      </c>
      <c r="L246" s="259" t="e">
        <f>#REF!</f>
        <v>#REF!</v>
      </c>
    </row>
    <row r="247" spans="1:12" s="45" customFormat="1" ht="13.5" hidden="1" customHeight="1">
      <c r="A247" s="237"/>
      <c r="B247" s="81" t="s">
        <v>378</v>
      </c>
      <c r="C247" s="82" t="s">
        <v>410</v>
      </c>
      <c r="D247" s="166" t="e">
        <f>#REF!</f>
        <v>#REF!</v>
      </c>
      <c r="E247" s="166" t="e">
        <f>#REF!</f>
        <v>#REF!</v>
      </c>
      <c r="F247" s="166" t="e">
        <f>#REF!</f>
        <v>#REF!</v>
      </c>
      <c r="G247" s="166" t="e">
        <f>#REF!</f>
        <v>#REF!</v>
      </c>
      <c r="H247" s="166" t="e">
        <f>#REF!</f>
        <v>#REF!</v>
      </c>
      <c r="I247" s="166" t="e">
        <f>#REF!</f>
        <v>#REF!</v>
      </c>
      <c r="J247" s="166" t="e">
        <f>#REF!</f>
        <v>#REF!</v>
      </c>
      <c r="K247" s="166" t="e">
        <f>#REF!</f>
        <v>#REF!</v>
      </c>
      <c r="L247" s="259" t="e">
        <f>#REF!</f>
        <v>#REF!</v>
      </c>
    </row>
    <row r="248" spans="1:12" s="45" customFormat="1" ht="13.5" hidden="1" customHeight="1">
      <c r="A248" s="237"/>
      <c r="B248" s="81" t="s">
        <v>380</v>
      </c>
      <c r="C248" s="82" t="s">
        <v>411</v>
      </c>
      <c r="D248" s="166" t="e">
        <f>#REF!</f>
        <v>#REF!</v>
      </c>
      <c r="E248" s="166" t="e">
        <f>#REF!</f>
        <v>#REF!</v>
      </c>
      <c r="F248" s="166" t="e">
        <f>#REF!</f>
        <v>#REF!</v>
      </c>
      <c r="G248" s="166" t="e">
        <f>#REF!</f>
        <v>#REF!</v>
      </c>
      <c r="H248" s="166" t="e">
        <f>#REF!</f>
        <v>#REF!</v>
      </c>
      <c r="I248" s="166" t="e">
        <f>#REF!</f>
        <v>#REF!</v>
      </c>
      <c r="J248" s="166" t="e">
        <f>#REF!</f>
        <v>#REF!</v>
      </c>
      <c r="K248" s="166" t="e">
        <f>#REF!</f>
        <v>#REF!</v>
      </c>
      <c r="L248" s="259" t="e">
        <f>#REF!</f>
        <v>#REF!</v>
      </c>
    </row>
    <row r="249" spans="1:12" s="45" customFormat="1" ht="13.5" hidden="1" customHeight="1">
      <c r="A249" s="237"/>
      <c r="B249" s="81" t="s">
        <v>382</v>
      </c>
      <c r="C249" s="82" t="s">
        <v>412</v>
      </c>
      <c r="D249" s="166" t="e">
        <f>#REF!</f>
        <v>#REF!</v>
      </c>
      <c r="E249" s="166" t="e">
        <f>#REF!</f>
        <v>#REF!</v>
      </c>
      <c r="F249" s="166" t="e">
        <f>#REF!</f>
        <v>#REF!</v>
      </c>
      <c r="G249" s="166" t="e">
        <f>#REF!</f>
        <v>#REF!</v>
      </c>
      <c r="H249" s="166" t="e">
        <f>#REF!</f>
        <v>#REF!</v>
      </c>
      <c r="I249" s="166" t="e">
        <f>#REF!</f>
        <v>#REF!</v>
      </c>
      <c r="J249" s="166" t="e">
        <f>#REF!</f>
        <v>#REF!</v>
      </c>
      <c r="K249" s="166" t="e">
        <f>#REF!</f>
        <v>#REF!</v>
      </c>
      <c r="L249" s="259" t="e">
        <f>#REF!</f>
        <v>#REF!</v>
      </c>
    </row>
    <row r="250" spans="1:12" s="45" customFormat="1" ht="13.5" hidden="1" customHeight="1">
      <c r="A250" s="290" t="s">
        <v>413</v>
      </c>
      <c r="B250" s="291"/>
      <c r="C250" s="83" t="s">
        <v>414</v>
      </c>
      <c r="D250" s="166" t="e">
        <f>#REF!</f>
        <v>#REF!</v>
      </c>
      <c r="E250" s="166" t="e">
        <f>#REF!</f>
        <v>#REF!</v>
      </c>
      <c r="F250" s="166" t="e">
        <f>#REF!</f>
        <v>#REF!</v>
      </c>
      <c r="G250" s="166" t="e">
        <f>#REF!</f>
        <v>#REF!</v>
      </c>
      <c r="H250" s="166" t="e">
        <f>#REF!</f>
        <v>#REF!</v>
      </c>
      <c r="I250" s="166" t="e">
        <f>#REF!</f>
        <v>#REF!</v>
      </c>
      <c r="J250" s="166" t="e">
        <f>#REF!</f>
        <v>#REF!</v>
      </c>
      <c r="K250" s="166" t="e">
        <f>#REF!</f>
        <v>#REF!</v>
      </c>
      <c r="L250" s="259" t="e">
        <f>#REF!</f>
        <v>#REF!</v>
      </c>
    </row>
    <row r="251" spans="1:12" s="45" customFormat="1" ht="13.5" hidden="1" customHeight="1">
      <c r="A251" s="237"/>
      <c r="B251" s="81" t="s">
        <v>378</v>
      </c>
      <c r="C251" s="82" t="s">
        <v>415</v>
      </c>
      <c r="D251" s="166" t="e">
        <f>#REF!</f>
        <v>#REF!</v>
      </c>
      <c r="E251" s="166" t="e">
        <f>#REF!</f>
        <v>#REF!</v>
      </c>
      <c r="F251" s="166" t="e">
        <f>#REF!</f>
        <v>#REF!</v>
      </c>
      <c r="G251" s="166" t="e">
        <f>#REF!</f>
        <v>#REF!</v>
      </c>
      <c r="H251" s="166" t="e">
        <f>#REF!</f>
        <v>#REF!</v>
      </c>
      <c r="I251" s="166" t="e">
        <f>#REF!</f>
        <v>#REF!</v>
      </c>
      <c r="J251" s="166" t="e">
        <f>#REF!</f>
        <v>#REF!</v>
      </c>
      <c r="K251" s="166" t="e">
        <f>#REF!</f>
        <v>#REF!</v>
      </c>
      <c r="L251" s="259" t="e">
        <f>#REF!</f>
        <v>#REF!</v>
      </c>
    </row>
    <row r="252" spans="1:12" s="45" customFormat="1" ht="13.5" hidden="1" customHeight="1">
      <c r="A252" s="237"/>
      <c r="B252" s="81" t="s">
        <v>380</v>
      </c>
      <c r="C252" s="82" t="s">
        <v>416</v>
      </c>
      <c r="D252" s="166" t="e">
        <f>#REF!</f>
        <v>#REF!</v>
      </c>
      <c r="E252" s="166" t="e">
        <f>#REF!</f>
        <v>#REF!</v>
      </c>
      <c r="F252" s="166" t="e">
        <f>#REF!</f>
        <v>#REF!</v>
      </c>
      <c r="G252" s="166" t="e">
        <f>#REF!</f>
        <v>#REF!</v>
      </c>
      <c r="H252" s="166" t="e">
        <f>#REF!</f>
        <v>#REF!</v>
      </c>
      <c r="I252" s="166" t="e">
        <f>#REF!</f>
        <v>#REF!</v>
      </c>
      <c r="J252" s="166" t="e">
        <f>#REF!</f>
        <v>#REF!</v>
      </c>
      <c r="K252" s="166" t="e">
        <f>#REF!</f>
        <v>#REF!</v>
      </c>
      <c r="L252" s="259" t="e">
        <f>#REF!</f>
        <v>#REF!</v>
      </c>
    </row>
    <row r="253" spans="1:12" s="45" customFormat="1" ht="13.5" hidden="1" customHeight="1">
      <c r="A253" s="237"/>
      <c r="B253" s="81" t="s">
        <v>382</v>
      </c>
      <c r="C253" s="82" t="s">
        <v>417</v>
      </c>
      <c r="D253" s="166" t="e">
        <f>#REF!</f>
        <v>#REF!</v>
      </c>
      <c r="E253" s="166" t="e">
        <f>#REF!</f>
        <v>#REF!</v>
      </c>
      <c r="F253" s="166" t="e">
        <f>#REF!</f>
        <v>#REF!</v>
      </c>
      <c r="G253" s="166" t="e">
        <f>#REF!</f>
        <v>#REF!</v>
      </c>
      <c r="H253" s="166" t="e">
        <f>#REF!</f>
        <v>#REF!</v>
      </c>
      <c r="I253" s="166" t="e">
        <f>#REF!</f>
        <v>#REF!</v>
      </c>
      <c r="J253" s="166" t="e">
        <f>#REF!</f>
        <v>#REF!</v>
      </c>
      <c r="K253" s="166" t="e">
        <f>#REF!</f>
        <v>#REF!</v>
      </c>
      <c r="L253" s="259" t="e">
        <f>#REF!</f>
        <v>#REF!</v>
      </c>
    </row>
    <row r="254" spans="1:12" s="45" customFormat="1" ht="13.5" hidden="1" customHeight="1">
      <c r="A254" s="292" t="s">
        <v>418</v>
      </c>
      <c r="B254" s="293"/>
      <c r="C254" s="83" t="s">
        <v>419</v>
      </c>
      <c r="D254" s="166" t="e">
        <f>#REF!</f>
        <v>#REF!</v>
      </c>
      <c r="E254" s="166" t="e">
        <f>#REF!</f>
        <v>#REF!</v>
      </c>
      <c r="F254" s="166" t="e">
        <f>#REF!</f>
        <v>#REF!</v>
      </c>
      <c r="G254" s="166" t="e">
        <f>#REF!</f>
        <v>#REF!</v>
      </c>
      <c r="H254" s="166" t="e">
        <f>#REF!</f>
        <v>#REF!</v>
      </c>
      <c r="I254" s="166" t="e">
        <f>#REF!</f>
        <v>#REF!</v>
      </c>
      <c r="J254" s="166" t="e">
        <f>#REF!</f>
        <v>#REF!</v>
      </c>
      <c r="K254" s="166" t="e">
        <f>#REF!</f>
        <v>#REF!</v>
      </c>
      <c r="L254" s="259" t="e">
        <f>#REF!</f>
        <v>#REF!</v>
      </c>
    </row>
    <row r="255" spans="1:12" s="45" customFormat="1" ht="13.5" hidden="1" customHeight="1">
      <c r="A255" s="262"/>
      <c r="B255" s="84" t="s">
        <v>420</v>
      </c>
      <c r="C255" s="85" t="s">
        <v>421</v>
      </c>
      <c r="D255" s="166" t="e">
        <f>#REF!</f>
        <v>#REF!</v>
      </c>
      <c r="E255" s="166" t="e">
        <f>#REF!</f>
        <v>#REF!</v>
      </c>
      <c r="F255" s="166" t="e">
        <f>#REF!</f>
        <v>#REF!</v>
      </c>
      <c r="G255" s="166" t="e">
        <f>#REF!</f>
        <v>#REF!</v>
      </c>
      <c r="H255" s="166" t="e">
        <f>#REF!</f>
        <v>#REF!</v>
      </c>
      <c r="I255" s="166" t="e">
        <f>#REF!</f>
        <v>#REF!</v>
      </c>
      <c r="J255" s="166" t="e">
        <f>#REF!</f>
        <v>#REF!</v>
      </c>
      <c r="K255" s="166" t="e">
        <f>#REF!</f>
        <v>#REF!</v>
      </c>
      <c r="L255" s="259" t="e">
        <f>#REF!</f>
        <v>#REF!</v>
      </c>
    </row>
    <row r="256" spans="1:12" s="45" customFormat="1" ht="13.5" hidden="1" customHeight="1">
      <c r="A256" s="262"/>
      <c r="B256" s="84" t="s">
        <v>422</v>
      </c>
      <c r="C256" s="85" t="s">
        <v>423</v>
      </c>
      <c r="D256" s="166" t="e">
        <f>#REF!</f>
        <v>#REF!</v>
      </c>
      <c r="E256" s="166" t="e">
        <f>#REF!</f>
        <v>#REF!</v>
      </c>
      <c r="F256" s="166" t="e">
        <f>#REF!</f>
        <v>#REF!</v>
      </c>
      <c r="G256" s="166" t="e">
        <f>#REF!</f>
        <v>#REF!</v>
      </c>
      <c r="H256" s="166" t="e">
        <f>#REF!</f>
        <v>#REF!</v>
      </c>
      <c r="I256" s="166" t="e">
        <f>#REF!</f>
        <v>#REF!</v>
      </c>
      <c r="J256" s="166" t="e">
        <f>#REF!</f>
        <v>#REF!</v>
      </c>
      <c r="K256" s="166" t="e">
        <f>#REF!</f>
        <v>#REF!</v>
      </c>
      <c r="L256" s="259" t="e">
        <f>#REF!</f>
        <v>#REF!</v>
      </c>
    </row>
    <row r="257" spans="1:12" s="45" customFormat="1" ht="13.5" hidden="1" customHeight="1">
      <c r="A257" s="262"/>
      <c r="B257" s="84" t="s">
        <v>424</v>
      </c>
      <c r="C257" s="85" t="s">
        <v>425</v>
      </c>
      <c r="D257" s="166" t="e">
        <f>#REF!</f>
        <v>#REF!</v>
      </c>
      <c r="E257" s="166" t="e">
        <f>#REF!</f>
        <v>#REF!</v>
      </c>
      <c r="F257" s="166" t="e">
        <f>#REF!</f>
        <v>#REF!</v>
      </c>
      <c r="G257" s="166" t="e">
        <f>#REF!</f>
        <v>#REF!</v>
      </c>
      <c r="H257" s="166" t="e">
        <f>#REF!</f>
        <v>#REF!</v>
      </c>
      <c r="I257" s="166" t="e">
        <f>#REF!</f>
        <v>#REF!</v>
      </c>
      <c r="J257" s="166" t="e">
        <f>#REF!</f>
        <v>#REF!</v>
      </c>
      <c r="K257" s="166" t="e">
        <f>#REF!</f>
        <v>#REF!</v>
      </c>
      <c r="L257" s="259" t="e">
        <f>#REF!</f>
        <v>#REF!</v>
      </c>
    </row>
    <row r="258" spans="1:12" s="45" customFormat="1" ht="13.5" hidden="1" customHeight="1">
      <c r="A258" s="292" t="s">
        <v>426</v>
      </c>
      <c r="B258" s="293"/>
      <c r="C258" s="83" t="s">
        <v>427</v>
      </c>
      <c r="D258" s="166" t="e">
        <f>#REF!</f>
        <v>#REF!</v>
      </c>
      <c r="E258" s="166" t="e">
        <f>#REF!</f>
        <v>#REF!</v>
      </c>
      <c r="F258" s="166" t="e">
        <f>#REF!</f>
        <v>#REF!</v>
      </c>
      <c r="G258" s="166" t="e">
        <f>#REF!</f>
        <v>#REF!</v>
      </c>
      <c r="H258" s="166" t="e">
        <f>#REF!</f>
        <v>#REF!</v>
      </c>
      <c r="I258" s="166" t="e">
        <f>#REF!</f>
        <v>#REF!</v>
      </c>
      <c r="J258" s="166" t="e">
        <f>#REF!</f>
        <v>#REF!</v>
      </c>
      <c r="K258" s="166" t="e">
        <f>#REF!</f>
        <v>#REF!</v>
      </c>
      <c r="L258" s="259" t="e">
        <f>#REF!</f>
        <v>#REF!</v>
      </c>
    </row>
    <row r="259" spans="1:12" s="45" customFormat="1" ht="13.5" hidden="1" customHeight="1">
      <c r="A259" s="262"/>
      <c r="B259" s="84" t="s">
        <v>420</v>
      </c>
      <c r="C259" s="85" t="s">
        <v>428</v>
      </c>
      <c r="D259" s="166" t="e">
        <f>#REF!</f>
        <v>#REF!</v>
      </c>
      <c r="E259" s="166" t="e">
        <f>#REF!</f>
        <v>#REF!</v>
      </c>
      <c r="F259" s="166" t="e">
        <f>#REF!</f>
        <v>#REF!</v>
      </c>
      <c r="G259" s="166" t="e">
        <f>#REF!</f>
        <v>#REF!</v>
      </c>
      <c r="H259" s="166" t="e">
        <f>#REF!</f>
        <v>#REF!</v>
      </c>
      <c r="I259" s="166" t="e">
        <f>#REF!</f>
        <v>#REF!</v>
      </c>
      <c r="J259" s="166" t="e">
        <f>#REF!</f>
        <v>#REF!</v>
      </c>
      <c r="K259" s="166" t="e">
        <f>#REF!</f>
        <v>#REF!</v>
      </c>
      <c r="L259" s="259" t="e">
        <f>#REF!</f>
        <v>#REF!</v>
      </c>
    </row>
    <row r="260" spans="1:12" s="45" customFormat="1" ht="13.5" hidden="1" customHeight="1">
      <c r="A260" s="262"/>
      <c r="B260" s="84" t="s">
        <v>429</v>
      </c>
      <c r="C260" s="85" t="s">
        <v>430</v>
      </c>
      <c r="D260" s="166" t="e">
        <f>#REF!</f>
        <v>#REF!</v>
      </c>
      <c r="E260" s="166" t="e">
        <f>#REF!</f>
        <v>#REF!</v>
      </c>
      <c r="F260" s="166" t="e">
        <f>#REF!</f>
        <v>#REF!</v>
      </c>
      <c r="G260" s="166" t="e">
        <f>#REF!</f>
        <v>#REF!</v>
      </c>
      <c r="H260" s="166" t="e">
        <f>#REF!</f>
        <v>#REF!</v>
      </c>
      <c r="I260" s="166" t="e">
        <f>#REF!</f>
        <v>#REF!</v>
      </c>
      <c r="J260" s="166" t="e">
        <f>#REF!</f>
        <v>#REF!</v>
      </c>
      <c r="K260" s="166" t="e">
        <f>#REF!</f>
        <v>#REF!</v>
      </c>
      <c r="L260" s="259" t="e">
        <f>#REF!</f>
        <v>#REF!</v>
      </c>
    </row>
    <row r="261" spans="1:12" s="45" customFormat="1" ht="13.5" hidden="1" customHeight="1">
      <c r="A261" s="262"/>
      <c r="B261" s="84" t="s">
        <v>424</v>
      </c>
      <c r="C261" s="85" t="s">
        <v>431</v>
      </c>
      <c r="D261" s="166" t="e">
        <f>#REF!</f>
        <v>#REF!</v>
      </c>
      <c r="E261" s="166" t="e">
        <f>#REF!</f>
        <v>#REF!</v>
      </c>
      <c r="F261" s="166" t="e">
        <f>#REF!</f>
        <v>#REF!</v>
      </c>
      <c r="G261" s="166" t="e">
        <f>#REF!</f>
        <v>#REF!</v>
      </c>
      <c r="H261" s="166" t="e">
        <f>#REF!</f>
        <v>#REF!</v>
      </c>
      <c r="I261" s="166" t="e">
        <f>#REF!</f>
        <v>#REF!</v>
      </c>
      <c r="J261" s="166" t="e">
        <f>#REF!</f>
        <v>#REF!</v>
      </c>
      <c r="K261" s="166" t="e">
        <f>#REF!</f>
        <v>#REF!</v>
      </c>
      <c r="L261" s="259" t="e">
        <f>#REF!</f>
        <v>#REF!</v>
      </c>
    </row>
    <row r="262" spans="1:12" s="45" customFormat="1" ht="13.5" hidden="1" customHeight="1">
      <c r="A262" s="294" t="s">
        <v>432</v>
      </c>
      <c r="B262" s="295"/>
      <c r="C262" s="83" t="s">
        <v>433</v>
      </c>
      <c r="D262" s="166" t="e">
        <f>#REF!</f>
        <v>#REF!</v>
      </c>
      <c r="E262" s="166" t="e">
        <f>#REF!</f>
        <v>#REF!</v>
      </c>
      <c r="F262" s="166" t="e">
        <f>#REF!</f>
        <v>#REF!</v>
      </c>
      <c r="G262" s="166" t="e">
        <f>#REF!</f>
        <v>#REF!</v>
      </c>
      <c r="H262" s="166" t="e">
        <f>#REF!</f>
        <v>#REF!</v>
      </c>
      <c r="I262" s="166" t="e">
        <f>#REF!</f>
        <v>#REF!</v>
      </c>
      <c r="J262" s="166" t="e">
        <f>#REF!</f>
        <v>#REF!</v>
      </c>
      <c r="K262" s="166" t="e">
        <f>#REF!</f>
        <v>#REF!</v>
      </c>
      <c r="L262" s="259" t="e">
        <f>#REF!</f>
        <v>#REF!</v>
      </c>
    </row>
    <row r="263" spans="1:12" s="45" customFormat="1" ht="13.5" hidden="1" customHeight="1">
      <c r="A263" s="263"/>
      <c r="B263" s="84" t="s">
        <v>420</v>
      </c>
      <c r="C263" s="85" t="s">
        <v>434</v>
      </c>
      <c r="D263" s="166" t="e">
        <f>#REF!</f>
        <v>#REF!</v>
      </c>
      <c r="E263" s="166" t="e">
        <f>#REF!</f>
        <v>#REF!</v>
      </c>
      <c r="F263" s="166" t="e">
        <f>#REF!</f>
        <v>#REF!</v>
      </c>
      <c r="G263" s="166" t="e">
        <f>#REF!</f>
        <v>#REF!</v>
      </c>
      <c r="H263" s="166" t="e">
        <f>#REF!</f>
        <v>#REF!</v>
      </c>
      <c r="I263" s="166" t="e">
        <f>#REF!</f>
        <v>#REF!</v>
      </c>
      <c r="J263" s="166" t="e">
        <f>#REF!</f>
        <v>#REF!</v>
      </c>
      <c r="K263" s="166" t="e">
        <f>#REF!</f>
        <v>#REF!</v>
      </c>
      <c r="L263" s="259" t="e">
        <f>#REF!</f>
        <v>#REF!</v>
      </c>
    </row>
    <row r="264" spans="1:12" s="45" customFormat="1" ht="13.5" hidden="1" customHeight="1">
      <c r="A264" s="263"/>
      <c r="B264" s="84" t="s">
        <v>429</v>
      </c>
      <c r="C264" s="85" t="s">
        <v>435</v>
      </c>
      <c r="D264" s="166" t="e">
        <f>#REF!</f>
        <v>#REF!</v>
      </c>
      <c r="E264" s="166" t="e">
        <f>#REF!</f>
        <v>#REF!</v>
      </c>
      <c r="F264" s="166" t="e">
        <f>#REF!</f>
        <v>#REF!</v>
      </c>
      <c r="G264" s="166" t="e">
        <f>#REF!</f>
        <v>#REF!</v>
      </c>
      <c r="H264" s="166" t="e">
        <f>#REF!</f>
        <v>#REF!</v>
      </c>
      <c r="I264" s="166" t="e">
        <f>#REF!</f>
        <v>#REF!</v>
      </c>
      <c r="J264" s="166" t="e">
        <f>#REF!</f>
        <v>#REF!</v>
      </c>
      <c r="K264" s="166" t="e">
        <f>#REF!</f>
        <v>#REF!</v>
      </c>
      <c r="L264" s="259" t="e">
        <f>#REF!</f>
        <v>#REF!</v>
      </c>
    </row>
    <row r="265" spans="1:12" s="45" customFormat="1" ht="13.5" hidden="1" customHeight="1">
      <c r="A265" s="263"/>
      <c r="B265" s="84" t="s">
        <v>424</v>
      </c>
      <c r="C265" s="85" t="s">
        <v>436</v>
      </c>
      <c r="D265" s="166" t="e">
        <f>#REF!</f>
        <v>#REF!</v>
      </c>
      <c r="E265" s="166" t="e">
        <f>#REF!</f>
        <v>#REF!</v>
      </c>
      <c r="F265" s="166" t="e">
        <f>#REF!</f>
        <v>#REF!</v>
      </c>
      <c r="G265" s="166" t="e">
        <f>#REF!</f>
        <v>#REF!</v>
      </c>
      <c r="H265" s="166" t="e">
        <f>#REF!</f>
        <v>#REF!</v>
      </c>
      <c r="I265" s="166" t="e">
        <f>#REF!</f>
        <v>#REF!</v>
      </c>
      <c r="J265" s="166" t="e">
        <f>#REF!</f>
        <v>#REF!</v>
      </c>
      <c r="K265" s="166" t="e">
        <f>#REF!</f>
        <v>#REF!</v>
      </c>
      <c r="L265" s="259" t="e">
        <f>#REF!</f>
        <v>#REF!</v>
      </c>
    </row>
    <row r="266" spans="1:12" s="45" customFormat="1" ht="13.5" hidden="1" customHeight="1">
      <c r="A266" s="294" t="s">
        <v>437</v>
      </c>
      <c r="B266" s="295"/>
      <c r="C266" s="83" t="s">
        <v>438</v>
      </c>
      <c r="D266" s="166" t="e">
        <f>#REF!</f>
        <v>#REF!</v>
      </c>
      <c r="E266" s="166" t="e">
        <f>#REF!</f>
        <v>#REF!</v>
      </c>
      <c r="F266" s="166" t="e">
        <f>#REF!</f>
        <v>#REF!</v>
      </c>
      <c r="G266" s="166" t="e">
        <f>#REF!</f>
        <v>#REF!</v>
      </c>
      <c r="H266" s="166" t="e">
        <f>#REF!</f>
        <v>#REF!</v>
      </c>
      <c r="I266" s="166" t="e">
        <f>#REF!</f>
        <v>#REF!</v>
      </c>
      <c r="J266" s="166" t="e">
        <f>#REF!</f>
        <v>#REF!</v>
      </c>
      <c r="K266" s="166" t="e">
        <f>#REF!</f>
        <v>#REF!</v>
      </c>
      <c r="L266" s="259" t="e">
        <f>#REF!</f>
        <v>#REF!</v>
      </c>
    </row>
    <row r="267" spans="1:12" s="45" customFormat="1" ht="13.5" hidden="1" customHeight="1">
      <c r="A267" s="263"/>
      <c r="B267" s="84" t="s">
        <v>420</v>
      </c>
      <c r="C267" s="85" t="s">
        <v>439</v>
      </c>
      <c r="D267" s="166" t="e">
        <f>#REF!</f>
        <v>#REF!</v>
      </c>
      <c r="E267" s="166" t="e">
        <f>#REF!</f>
        <v>#REF!</v>
      </c>
      <c r="F267" s="166" t="e">
        <f>#REF!</f>
        <v>#REF!</v>
      </c>
      <c r="G267" s="166" t="e">
        <f>#REF!</f>
        <v>#REF!</v>
      </c>
      <c r="H267" s="166" t="e">
        <f>#REF!</f>
        <v>#REF!</v>
      </c>
      <c r="I267" s="166" t="e">
        <f>#REF!</f>
        <v>#REF!</v>
      </c>
      <c r="J267" s="166" t="e">
        <f>#REF!</f>
        <v>#REF!</v>
      </c>
      <c r="K267" s="166" t="e">
        <f>#REF!</f>
        <v>#REF!</v>
      </c>
      <c r="L267" s="259" t="e">
        <f>#REF!</f>
        <v>#REF!</v>
      </c>
    </row>
    <row r="268" spans="1:12" s="45" customFormat="1" ht="13.5" hidden="1" customHeight="1">
      <c r="A268" s="263"/>
      <c r="B268" s="84" t="s">
        <v>429</v>
      </c>
      <c r="C268" s="85" t="s">
        <v>440</v>
      </c>
      <c r="D268" s="166" t="e">
        <f>#REF!</f>
        <v>#REF!</v>
      </c>
      <c r="E268" s="166" t="e">
        <f>#REF!</f>
        <v>#REF!</v>
      </c>
      <c r="F268" s="166" t="e">
        <f>#REF!</f>
        <v>#REF!</v>
      </c>
      <c r="G268" s="166" t="e">
        <f>#REF!</f>
        <v>#REF!</v>
      </c>
      <c r="H268" s="166" t="e">
        <f>#REF!</f>
        <v>#REF!</v>
      </c>
      <c r="I268" s="166" t="e">
        <f>#REF!</f>
        <v>#REF!</v>
      </c>
      <c r="J268" s="166" t="e">
        <f>#REF!</f>
        <v>#REF!</v>
      </c>
      <c r="K268" s="166" t="e">
        <f>#REF!</f>
        <v>#REF!</v>
      </c>
      <c r="L268" s="259" t="e">
        <f>#REF!</f>
        <v>#REF!</v>
      </c>
    </row>
    <row r="269" spans="1:12" s="45" customFormat="1" ht="13.5" hidden="1" customHeight="1">
      <c r="A269" s="263"/>
      <c r="B269" s="84" t="s">
        <v>424</v>
      </c>
      <c r="C269" s="85" t="s">
        <v>441</v>
      </c>
      <c r="D269" s="166" t="e">
        <f>#REF!</f>
        <v>#REF!</v>
      </c>
      <c r="E269" s="166" t="e">
        <f>#REF!</f>
        <v>#REF!</v>
      </c>
      <c r="F269" s="166" t="e">
        <f>#REF!</f>
        <v>#REF!</v>
      </c>
      <c r="G269" s="166" t="e">
        <f>#REF!</f>
        <v>#REF!</v>
      </c>
      <c r="H269" s="166" t="e">
        <f>#REF!</f>
        <v>#REF!</v>
      </c>
      <c r="I269" s="166" t="e">
        <f>#REF!</f>
        <v>#REF!</v>
      </c>
      <c r="J269" s="166" t="e">
        <f>#REF!</f>
        <v>#REF!</v>
      </c>
      <c r="K269" s="166" t="e">
        <f>#REF!</f>
        <v>#REF!</v>
      </c>
      <c r="L269" s="259" t="e">
        <f>#REF!</f>
        <v>#REF!</v>
      </c>
    </row>
    <row r="270" spans="1:12" s="45" customFormat="1" ht="28.5" customHeight="1">
      <c r="A270" s="296" t="s">
        <v>442</v>
      </c>
      <c r="B270" s="297"/>
      <c r="C270" s="185" t="s">
        <v>443</v>
      </c>
      <c r="D270" s="184">
        <f t="shared" ref="D270:L270" si="48">D271+D272+D273</f>
        <v>510000</v>
      </c>
      <c r="E270" s="184">
        <f t="shared" si="48"/>
        <v>342000</v>
      </c>
      <c r="F270" s="184">
        <f t="shared" si="48"/>
        <v>510000</v>
      </c>
      <c r="G270" s="184">
        <f t="shared" si="48"/>
        <v>342000</v>
      </c>
      <c r="H270" s="184">
        <f t="shared" si="48"/>
        <v>292049</v>
      </c>
      <c r="I270" s="184">
        <f t="shared" si="48"/>
        <v>292049</v>
      </c>
      <c r="J270" s="184">
        <f t="shared" si="48"/>
        <v>292049</v>
      </c>
      <c r="K270" s="184">
        <f t="shared" si="48"/>
        <v>0</v>
      </c>
      <c r="L270" s="264">
        <f t="shared" si="48"/>
        <v>52568</v>
      </c>
    </row>
    <row r="271" spans="1:12" s="45" customFormat="1" ht="13.5" customHeight="1">
      <c r="A271" s="265"/>
      <c r="B271" s="86" t="s">
        <v>444</v>
      </c>
      <c r="C271" s="87" t="s">
        <v>445</v>
      </c>
      <c r="D271" s="167">
        <f t="shared" ref="D271:E273" si="49">F271</f>
        <v>76500</v>
      </c>
      <c r="E271" s="167">
        <f t="shared" si="49"/>
        <v>51300</v>
      </c>
      <c r="F271" s="167">
        <f>'[1]70,50 UAT55'!L13+'[1]70,50 UAT55'!L24</f>
        <v>76500</v>
      </c>
      <c r="G271" s="167">
        <f>'[1]70,50 UAT55'!M13+'[1]70,50 UAT55'!M24</f>
        <v>51300</v>
      </c>
      <c r="H271" s="167">
        <f>'[1]70,50 UAT55'!N13+'[1]70,50 UAT55'!N24</f>
        <v>43807</v>
      </c>
      <c r="I271" s="167">
        <f>'[1]70,50 UAT55'!O13+'[1]70,50 UAT55'!O24</f>
        <v>43807</v>
      </c>
      <c r="J271" s="167">
        <f>'[1]70,50 UAT55'!P13+'[1]70,50 UAT55'!P24</f>
        <v>43807</v>
      </c>
      <c r="K271" s="167">
        <f>'[1]70,50 UAT55'!Q13+'[1]70,50 UAT55'!Q24</f>
        <v>0</v>
      </c>
      <c r="L271" s="266">
        <f>'[1]70,50 UAT55'!R13+'[1]70,50 UAT55'!R24</f>
        <v>75</v>
      </c>
    </row>
    <row r="272" spans="1:12" s="45" customFormat="1" ht="13.5" customHeight="1">
      <c r="A272" s="265"/>
      <c r="B272" s="86" t="s">
        <v>446</v>
      </c>
      <c r="C272" s="87" t="s">
        <v>447</v>
      </c>
      <c r="D272" s="167">
        <f t="shared" si="49"/>
        <v>433500</v>
      </c>
      <c r="E272" s="167">
        <f t="shared" si="49"/>
        <v>290700</v>
      </c>
      <c r="F272" s="167">
        <f>'[1]70,50 UAT55'!L14+'[1]70,50 UAT55'!L25</f>
        <v>433500</v>
      </c>
      <c r="G272" s="167">
        <f>'[1]70,50 UAT55'!M14+'[1]70,50 UAT55'!M25</f>
        <v>290700</v>
      </c>
      <c r="H272" s="167">
        <f>'[1]70,50 UAT55'!N14+'[1]70,50 UAT55'!N25</f>
        <v>248242</v>
      </c>
      <c r="I272" s="167">
        <f>'[1]70,50 UAT55'!O14+'[1]70,50 UAT55'!O25</f>
        <v>248242</v>
      </c>
      <c r="J272" s="167">
        <f>'[1]70,50 UAT55'!P14+'[1]70,50 UAT55'!P25</f>
        <v>248242</v>
      </c>
      <c r="K272" s="167">
        <f>'[1]70,50 UAT55'!Q14+'[1]70,50 UAT55'!Q25</f>
        <v>0</v>
      </c>
      <c r="L272" s="266">
        <f>'[1]70,50 UAT55'!R14+'[1]70,50 UAT55'!R25+'[1]70,03,30,bl'!R49</f>
        <v>52493</v>
      </c>
    </row>
    <row r="273" spans="1:12" s="45" customFormat="1" ht="13.5" customHeight="1">
      <c r="A273" s="265"/>
      <c r="B273" s="86" t="s">
        <v>448</v>
      </c>
      <c r="C273" s="87" t="s">
        <v>449</v>
      </c>
      <c r="D273" s="167">
        <f t="shared" si="49"/>
        <v>0</v>
      </c>
      <c r="E273" s="167">
        <f t="shared" si="49"/>
        <v>0</v>
      </c>
      <c r="F273" s="167">
        <f>'[1]70,50 UAT55'!L15+'[1]70,50 UAT55'!L26</f>
        <v>0</v>
      </c>
      <c r="G273" s="167">
        <f>'[1]70,50 UAT55'!M15+'[1]70,50 UAT55'!M26</f>
        <v>0</v>
      </c>
      <c r="H273" s="167">
        <f>'[1]70,50 UAT55'!N15+'[1]70,50 UAT55'!N26</f>
        <v>0</v>
      </c>
      <c r="I273" s="167">
        <f>'[1]70,50 UAT55'!O15+'[1]70,50 UAT55'!O26</f>
        <v>0</v>
      </c>
      <c r="J273" s="167">
        <f>'[1]70,50 UAT55'!P15+'[1]70,50 UAT55'!P26</f>
        <v>0</v>
      </c>
      <c r="K273" s="167">
        <f>'[1]70,50 UAT55'!Q15+'[1]70,50 UAT55'!Q26</f>
        <v>0</v>
      </c>
      <c r="L273" s="266">
        <f>'[1]70,50 UAT55'!R15+'[1]70,50 UAT55'!R26</f>
        <v>0</v>
      </c>
    </row>
    <row r="274" spans="1:12" s="45" customFormat="1" ht="13.5" hidden="1" customHeight="1">
      <c r="A274" s="265"/>
      <c r="B274" s="86"/>
      <c r="C274" s="87"/>
      <c r="D274" s="167"/>
      <c r="E274" s="167"/>
      <c r="F274" s="167"/>
      <c r="G274" s="167"/>
      <c r="H274" s="167"/>
      <c r="I274" s="167"/>
      <c r="J274" s="167"/>
      <c r="K274" s="167"/>
      <c r="L274" s="266"/>
    </row>
    <row r="275" spans="1:12" s="45" customFormat="1" ht="28.5" customHeight="1">
      <c r="A275" s="279" t="s">
        <v>513</v>
      </c>
      <c r="B275" s="280"/>
      <c r="C275" s="186" t="s">
        <v>512</v>
      </c>
      <c r="D275" s="184">
        <f t="shared" ref="D275:L275" si="50">D276+D277+D278</f>
        <v>11000</v>
      </c>
      <c r="E275" s="184">
        <f t="shared" si="50"/>
        <v>0</v>
      </c>
      <c r="F275" s="184">
        <f t="shared" si="50"/>
        <v>11000</v>
      </c>
      <c r="G275" s="184">
        <f t="shared" si="50"/>
        <v>0</v>
      </c>
      <c r="H275" s="184">
        <f t="shared" si="50"/>
        <v>0</v>
      </c>
      <c r="I275" s="184">
        <f t="shared" si="50"/>
        <v>0</v>
      </c>
      <c r="J275" s="184">
        <f t="shared" si="50"/>
        <v>0</v>
      </c>
      <c r="K275" s="184">
        <f t="shared" si="50"/>
        <v>0</v>
      </c>
      <c r="L275" s="264">
        <f t="shared" si="50"/>
        <v>393</v>
      </c>
    </row>
    <row r="276" spans="1:12" s="45" customFormat="1" ht="13.5" customHeight="1">
      <c r="A276" s="265"/>
      <c r="B276" s="86" t="s">
        <v>444</v>
      </c>
      <c r="C276" s="87" t="s">
        <v>450</v>
      </c>
      <c r="D276" s="167">
        <f t="shared" ref="D276:E278" si="51">F276</f>
        <v>1650</v>
      </c>
      <c r="E276" s="167">
        <f t="shared" si="51"/>
        <v>0</v>
      </c>
      <c r="F276" s="167">
        <f>'[1]70,50 UAT55'!L34</f>
        <v>1650</v>
      </c>
      <c r="G276" s="167">
        <f>'[1]70,50 UAT55'!M34</f>
        <v>0</v>
      </c>
      <c r="H276" s="167">
        <f>'[1]70,50 UAT55'!N34</f>
        <v>0</v>
      </c>
      <c r="I276" s="167">
        <f>'[1]70,50 UAT55'!O34</f>
        <v>0</v>
      </c>
      <c r="J276" s="167">
        <f>'[1]70,50 UAT55'!P34</f>
        <v>0</v>
      </c>
      <c r="K276" s="167">
        <f>'[1]70,50 UAT55'!Q34</f>
        <v>0</v>
      </c>
      <c r="L276" s="266">
        <f>'[1]70,50 UAT55'!R34</f>
        <v>0</v>
      </c>
    </row>
    <row r="277" spans="1:12" s="45" customFormat="1" ht="13.5" customHeight="1">
      <c r="A277" s="265"/>
      <c r="B277" s="86" t="s">
        <v>446</v>
      </c>
      <c r="C277" s="87" t="s">
        <v>451</v>
      </c>
      <c r="D277" s="167">
        <f t="shared" si="51"/>
        <v>9350</v>
      </c>
      <c r="E277" s="167">
        <f t="shared" si="51"/>
        <v>0</v>
      </c>
      <c r="F277" s="167">
        <f>'[1]70,50 UAT55'!L35</f>
        <v>9350</v>
      </c>
      <c r="G277" s="167">
        <f>'[1]70,50 UAT55'!M35</f>
        <v>0</v>
      </c>
      <c r="H277" s="167">
        <f>'[1]70,50 UAT55'!N35</f>
        <v>0</v>
      </c>
      <c r="I277" s="167">
        <f>'[1]70,50 UAT55'!O35</f>
        <v>0</v>
      </c>
      <c r="J277" s="167">
        <f>'[1]70,50 UAT55'!P35</f>
        <v>0</v>
      </c>
      <c r="K277" s="167">
        <f>'[1]70,50 UAT55'!Q35</f>
        <v>0</v>
      </c>
      <c r="L277" s="266">
        <f>'[1]70,50 UAT55'!R35</f>
        <v>393</v>
      </c>
    </row>
    <row r="278" spans="1:12" s="45" customFormat="1" ht="13.5" customHeight="1">
      <c r="A278" s="265"/>
      <c r="B278" s="86" t="s">
        <v>448</v>
      </c>
      <c r="C278" s="87" t="s">
        <v>452</v>
      </c>
      <c r="D278" s="168">
        <f t="shared" si="51"/>
        <v>0</v>
      </c>
      <c r="E278" s="168">
        <f t="shared" si="51"/>
        <v>0</v>
      </c>
      <c r="F278" s="167">
        <f>'[1]70,50 UAT55'!L36</f>
        <v>0</v>
      </c>
      <c r="G278" s="167">
        <f>'[1]70,50 UAT55'!M36</f>
        <v>0</v>
      </c>
      <c r="H278" s="167">
        <f>'[1]70,50 UAT55'!N36</f>
        <v>0</v>
      </c>
      <c r="I278" s="167">
        <f>'[1]70,50 UAT55'!O36</f>
        <v>0</v>
      </c>
      <c r="J278" s="167">
        <f>'[1]70,50 UAT55'!P36</f>
        <v>0</v>
      </c>
      <c r="K278" s="167">
        <f>'[1]70,50 UAT55'!Q36</f>
        <v>0</v>
      </c>
      <c r="L278" s="266">
        <f>'[1]70,50 UAT55'!R36</f>
        <v>0</v>
      </c>
    </row>
    <row r="279" spans="1:12" s="45" customFormat="1" ht="13.5" hidden="1" customHeight="1">
      <c r="A279" s="265"/>
      <c r="B279" s="86"/>
      <c r="C279" s="87"/>
      <c r="D279" s="167"/>
      <c r="E279" s="167"/>
      <c r="F279" s="167"/>
      <c r="G279" s="167"/>
      <c r="H279" s="167"/>
      <c r="I279" s="167"/>
      <c r="J279" s="167"/>
      <c r="K279" s="167"/>
      <c r="L279" s="266"/>
    </row>
    <row r="280" spans="1:12" s="45" customFormat="1" ht="55.5" hidden="1" customHeight="1">
      <c r="A280" s="265"/>
      <c r="B280" s="88" t="s">
        <v>453</v>
      </c>
      <c r="C280" s="89" t="s">
        <v>454</v>
      </c>
      <c r="D280" s="169">
        <f>D281+D282+D283</f>
        <v>0</v>
      </c>
      <c r="E280" s="169">
        <f t="shared" ref="E280:L280" si="52">E281+E282+E283</f>
        <v>0</v>
      </c>
      <c r="F280" s="169">
        <f t="shared" si="52"/>
        <v>0</v>
      </c>
      <c r="G280" s="169">
        <f t="shared" si="52"/>
        <v>0</v>
      </c>
      <c r="H280" s="169">
        <f>H281+H282+H283</f>
        <v>0</v>
      </c>
      <c r="I280" s="169">
        <f t="shared" si="52"/>
        <v>0</v>
      </c>
      <c r="J280" s="169">
        <f t="shared" si="52"/>
        <v>0</v>
      </c>
      <c r="K280" s="170">
        <f t="shared" si="52"/>
        <v>0</v>
      </c>
      <c r="L280" s="267">
        <f t="shared" si="52"/>
        <v>0</v>
      </c>
    </row>
    <row r="281" spans="1:12" s="45" customFormat="1" ht="13.5" hidden="1" customHeight="1">
      <c r="A281" s="265"/>
      <c r="B281" s="90" t="s">
        <v>455</v>
      </c>
      <c r="C281" s="91" t="s">
        <v>456</v>
      </c>
      <c r="D281" s="167">
        <f t="shared" ref="D281:E283" si="53">F281</f>
        <v>0</v>
      </c>
      <c r="E281" s="167">
        <f t="shared" si="53"/>
        <v>0</v>
      </c>
      <c r="F281" s="92">
        <f>'[1]70,50 UAT55'!L41</f>
        <v>0</v>
      </c>
      <c r="G281" s="92">
        <f>'[1]70,50 UAT55'!M41</f>
        <v>0</v>
      </c>
      <c r="H281" s="92">
        <f>'[1]70,50 UAT55'!N41</f>
        <v>0</v>
      </c>
      <c r="I281" s="92">
        <f>'[1]70,50 UAT55'!O41</f>
        <v>0</v>
      </c>
      <c r="J281" s="92">
        <f>'[1]70,50 UAT55'!P41</f>
        <v>0</v>
      </c>
      <c r="K281" s="92">
        <f>'[1]70,50 UAT55'!Q41</f>
        <v>0</v>
      </c>
      <c r="L281" s="219">
        <f>'[1]70,50 UAT55'!R41</f>
        <v>0</v>
      </c>
    </row>
    <row r="282" spans="1:12" s="45" customFormat="1" ht="13.5" hidden="1" customHeight="1">
      <c r="A282" s="265"/>
      <c r="B282" s="90" t="s">
        <v>457</v>
      </c>
      <c r="C282" s="91" t="s">
        <v>458</v>
      </c>
      <c r="D282" s="167">
        <f t="shared" si="53"/>
        <v>0</v>
      </c>
      <c r="E282" s="167">
        <f t="shared" si="53"/>
        <v>0</v>
      </c>
      <c r="F282" s="92">
        <f>'[1]70,50 UAT55'!L42</f>
        <v>0</v>
      </c>
      <c r="G282" s="92">
        <f>'[1]70,50 UAT55'!M42</f>
        <v>0</v>
      </c>
      <c r="H282" s="92">
        <f>'[1]70,50 UAT55'!N42</f>
        <v>0</v>
      </c>
      <c r="I282" s="92">
        <f>'[1]70,50 UAT55'!O42</f>
        <v>0</v>
      </c>
      <c r="J282" s="92">
        <f>'[1]70,50 UAT55'!P42</f>
        <v>0</v>
      </c>
      <c r="K282" s="92">
        <f>'[1]70,50 UAT55'!Q42</f>
        <v>0</v>
      </c>
      <c r="L282" s="219">
        <f>'[1]70,50 UAT55'!R42</f>
        <v>0</v>
      </c>
    </row>
    <row r="283" spans="1:12" s="45" customFormat="1" ht="13.5" hidden="1" customHeight="1">
      <c r="A283" s="265"/>
      <c r="B283" s="90" t="s">
        <v>459</v>
      </c>
      <c r="C283" s="91" t="s">
        <v>460</v>
      </c>
      <c r="D283" s="167">
        <f t="shared" si="53"/>
        <v>0</v>
      </c>
      <c r="E283" s="167">
        <f t="shared" si="53"/>
        <v>0</v>
      </c>
      <c r="F283" s="92">
        <f>'[1]70,50 UAT55'!L43</f>
        <v>0</v>
      </c>
      <c r="G283" s="92">
        <f>'[1]70,50 UAT55'!M43</f>
        <v>0</v>
      </c>
      <c r="H283" s="92">
        <f>'[1]70,50 UAT55'!N43</f>
        <v>0</v>
      </c>
      <c r="I283" s="92">
        <f>'[1]70,50 UAT55'!O43</f>
        <v>0</v>
      </c>
      <c r="J283" s="92">
        <f>'[1]70,50 UAT55'!P43</f>
        <v>0</v>
      </c>
      <c r="K283" s="92">
        <f>'[1]70,50 UAT55'!Q43</f>
        <v>0</v>
      </c>
      <c r="L283" s="219">
        <f>'[1]70,50 UAT55'!R43</f>
        <v>0</v>
      </c>
    </row>
    <row r="284" spans="1:12" s="45" customFormat="1" ht="33.75" customHeight="1">
      <c r="A284" s="288" t="s">
        <v>461</v>
      </c>
      <c r="B284" s="289"/>
      <c r="C284" s="182" t="s">
        <v>462</v>
      </c>
      <c r="D284" s="189">
        <f>D285+D286+D287</f>
        <v>12993615</v>
      </c>
      <c r="E284" s="189">
        <f t="shared" ref="E284:J284" si="54">E285+E286+E287</f>
        <v>1138754</v>
      </c>
      <c r="F284" s="189">
        <f t="shared" si="54"/>
        <v>12993615</v>
      </c>
      <c r="G284" s="189">
        <f t="shared" si="54"/>
        <v>1138754</v>
      </c>
      <c r="H284" s="189">
        <f t="shared" si="54"/>
        <v>6500</v>
      </c>
      <c r="I284" s="189">
        <f t="shared" si="54"/>
        <v>6500</v>
      </c>
      <c r="J284" s="189">
        <f t="shared" si="54"/>
        <v>6500</v>
      </c>
      <c r="K284" s="189">
        <f>K285+K286+K287</f>
        <v>0</v>
      </c>
      <c r="L284" s="268">
        <f>L285+L286+L287</f>
        <v>6500</v>
      </c>
    </row>
    <row r="285" spans="1:12" s="45" customFormat="1" ht="13.5" customHeight="1">
      <c r="A285" s="265"/>
      <c r="B285" s="93" t="s">
        <v>463</v>
      </c>
      <c r="C285" s="91" t="s">
        <v>464</v>
      </c>
      <c r="D285" s="190">
        <f t="shared" ref="D285:E287" si="55">F285</f>
        <v>10885073</v>
      </c>
      <c r="E285" s="190">
        <f t="shared" si="55"/>
        <v>949703</v>
      </c>
      <c r="F285" s="155">
        <f>'[1]70,03,30,bl'!L57+'[1]70,03,30,bl'!L63+'[1]70,03,30,bl'!L69+'[1]70,03,30,bl'!L75+'[1]70,03,30,bl'!L81+'[1]70,03,30,bl'!L87+'[1]70,03,30,bl'!L93+'[1]70,03,30,bl'!L99+'[1]70,03,30,bl'!L105+'[1]70,03,30,bl'!L111+'[1]70,03,30,bl'!L117+'[1]70,03,30,bl'!L123+'[1]70,50 UAT55'!L47+'[1]70,03,30,bl'!L129</f>
        <v>10885073</v>
      </c>
      <c r="G285" s="155">
        <f>'[1]70,03,30,bl'!M57+'[1]70,03,30,bl'!M63+'[1]70,03,30,bl'!M69+'[1]70,03,30,bl'!M75+'[1]70,03,30,bl'!M81+'[1]70,03,30,bl'!M87+'[1]70,03,30,bl'!M93+'[1]70,03,30,bl'!M99+'[1]70,03,30,bl'!M105+'[1]70,03,30,bl'!M111+'[1]70,03,30,bl'!M117+'[1]70,03,30,bl'!M123+'[1]70,50 UAT55'!M47+'[1]70,03,30,bl'!M129</f>
        <v>949703</v>
      </c>
      <c r="H285" s="155">
        <f>'[1]70,03,30,bl'!N57+'[1]70,03,30,bl'!N63+'[1]70,03,30,bl'!N69+'[1]70,03,30,bl'!N75+'[1]70,03,30,bl'!N81+'[1]70,03,30,bl'!N87+'[1]70,03,30,bl'!N93+'[1]70,03,30,bl'!N99+'[1]70,03,30,bl'!N105+'[1]70,03,30,bl'!N111+'[1]70,03,30,bl'!N117+'[1]70,03,30,bl'!N123+'[1]70,50 UAT55'!N47+'[1]70,03,30,bl'!N129</f>
        <v>6000</v>
      </c>
      <c r="I285" s="155">
        <f>'[1]70,03,30,bl'!O57+'[1]70,03,30,bl'!O63+'[1]70,03,30,bl'!O69+'[1]70,03,30,bl'!O75+'[1]70,03,30,bl'!O81+'[1]70,03,30,bl'!O87+'[1]70,03,30,bl'!O93+'[1]70,03,30,bl'!O99+'[1]70,03,30,bl'!O105+'[1]70,03,30,bl'!O111+'[1]70,03,30,bl'!O117+'[1]70,03,30,bl'!O123+'[1]70,50 UAT55'!O47+'[1]70,03,30,bl'!O129</f>
        <v>6000</v>
      </c>
      <c r="J285" s="155">
        <f>'[1]70,03,30,bl'!P57+'[1]70,03,30,bl'!P63+'[1]70,03,30,bl'!P69+'[1]70,03,30,bl'!P75+'[1]70,03,30,bl'!P81+'[1]70,03,30,bl'!P87+'[1]70,03,30,bl'!P93+'[1]70,03,30,bl'!P99+'[1]70,03,30,bl'!P105+'[1]70,03,30,bl'!P111+'[1]70,03,30,bl'!P117+'[1]70,03,30,bl'!P123+'[1]70,50 UAT55'!P47+'[1]70,03,30,bl'!P129</f>
        <v>6000</v>
      </c>
      <c r="K285" s="155">
        <f>'[1]70,03,30,bl'!Q57+'[1]70,03,30,bl'!Q63+'[1]70,03,30,bl'!Q69+'[1]70,03,30,bl'!Q75+'[1]70,03,30,bl'!Q81+'[1]70,03,30,bl'!Q87+'[1]70,03,30,bl'!Q93+'[1]70,03,30,bl'!Q99+'[1]70,03,30,bl'!Q105+'[1]70,03,30,bl'!Q111+'[1]70,03,30,bl'!Q117+'[1]70,03,30,bl'!Q123+'[1]70,50 UAT55'!Q47+'[1]70,03,30,bl'!Q129</f>
        <v>0</v>
      </c>
      <c r="L285" s="245">
        <f>'[1]70,03,30,bl'!R57+'[1]70,03,30,bl'!R63+'[1]70,03,30,bl'!R69+'[1]70,03,30,bl'!R75+'[1]70,03,30,bl'!R81+'[1]70,03,30,bl'!R87+'[1]70,03,30,bl'!R93+'[1]70,03,30,bl'!R99+'[1]70,03,30,bl'!R105+'[1]70,03,30,bl'!R111+'[1]70,03,30,bl'!R117+'[1]70,03,30,bl'!R123+'[1]70,50 UAT55'!R47+'[1]70,03,30,bl'!R129</f>
        <v>6000</v>
      </c>
    </row>
    <row r="286" spans="1:12" s="45" customFormat="1" ht="13.5" customHeight="1">
      <c r="A286" s="265"/>
      <c r="B286" s="93" t="s">
        <v>457</v>
      </c>
      <c r="C286" s="91" t="s">
        <v>465</v>
      </c>
      <c r="D286" s="190">
        <f t="shared" si="55"/>
        <v>2000</v>
      </c>
      <c r="E286" s="190">
        <f t="shared" si="55"/>
        <v>7000</v>
      </c>
      <c r="F286" s="155">
        <f>'[1]70,03,30,bl'!L58+'[1]70,03,30,bl'!L64+'[1]70,03,30,bl'!L70+'[1]70,03,30,bl'!L76+'[1]70,03,30,bl'!L82+'[1]70,03,30,bl'!L88+'[1]70,03,30,bl'!L94+'[1]70,03,30,bl'!L100+'[1]70,03,30,bl'!L106+'[1]70,03,30,bl'!L112+'[1]70,03,30,bl'!L118+'[1]70,03,30,bl'!L124+'[1]70,50 UAT55'!L48+'[1]70,03,30,bl'!L130</f>
        <v>2000</v>
      </c>
      <c r="G286" s="155">
        <f>'[1]70,03,30,bl'!M58+'[1]70,03,30,bl'!M64+'[1]70,03,30,bl'!M70+'[1]70,03,30,bl'!M76+'[1]70,03,30,bl'!M82+'[1]70,03,30,bl'!M88+'[1]70,03,30,bl'!M94+'[1]70,03,30,bl'!M100+'[1]70,03,30,bl'!M106+'[1]70,03,30,bl'!M112+'[1]70,03,30,bl'!M118+'[1]70,03,30,bl'!M124+'[1]70,50 UAT55'!M48+'[1]70,03,30,bl'!M130</f>
        <v>7000</v>
      </c>
      <c r="H286" s="155">
        <f>'[1]70,03,30,bl'!N58+'[1]70,03,30,bl'!N64+'[1]70,03,30,bl'!N70+'[1]70,03,30,bl'!N76+'[1]70,03,30,bl'!N82+'[1]70,03,30,bl'!N88+'[1]70,03,30,bl'!N94+'[1]70,03,30,bl'!N100+'[1]70,03,30,bl'!N106+'[1]70,03,30,bl'!N112+'[1]70,03,30,bl'!N118+'[1]70,03,30,bl'!N124+'[1]70,50 UAT55'!N48+'[1]70,03,30,bl'!N130</f>
        <v>500</v>
      </c>
      <c r="I286" s="155">
        <f>'[1]70,03,30,bl'!O58+'[1]70,03,30,bl'!O64+'[1]70,03,30,bl'!O70+'[1]70,03,30,bl'!O76+'[1]70,03,30,bl'!O82+'[1]70,03,30,bl'!O88+'[1]70,03,30,bl'!O94+'[1]70,03,30,bl'!O100+'[1]70,03,30,bl'!O106+'[1]70,03,30,bl'!O112+'[1]70,03,30,bl'!O118+'[1]70,03,30,bl'!O124+'[1]70,50 UAT55'!O48+'[1]70,03,30,bl'!O130</f>
        <v>500</v>
      </c>
      <c r="J286" s="155">
        <f>'[1]70,03,30,bl'!P58+'[1]70,03,30,bl'!P64+'[1]70,03,30,bl'!P70+'[1]70,03,30,bl'!P76+'[1]70,03,30,bl'!P82+'[1]70,03,30,bl'!P88+'[1]70,03,30,bl'!P94+'[1]70,03,30,bl'!P100+'[1]70,03,30,bl'!P106+'[1]70,03,30,bl'!P112+'[1]70,03,30,bl'!P118+'[1]70,03,30,bl'!P124+'[1]70,50 UAT55'!P48+'[1]70,03,30,bl'!P130</f>
        <v>500</v>
      </c>
      <c r="K286" s="155">
        <f>'[1]70,03,30,bl'!Q58+'[1]70,03,30,bl'!Q64+'[1]70,03,30,bl'!Q70+'[1]70,03,30,bl'!Q76+'[1]70,03,30,bl'!Q82+'[1]70,03,30,bl'!Q88+'[1]70,03,30,bl'!Q94+'[1]70,03,30,bl'!Q100+'[1]70,03,30,bl'!Q106+'[1]70,03,30,bl'!Q112+'[1]70,03,30,bl'!Q118+'[1]70,03,30,bl'!Q124+'[1]70,50 UAT55'!Q48+'[1]70,03,30,bl'!Q130</f>
        <v>0</v>
      </c>
      <c r="L286" s="245">
        <f>'[1]70,03,30,bl'!R58+'[1]70,03,30,bl'!R64+'[1]70,03,30,bl'!R70+'[1]70,03,30,bl'!R76+'[1]70,03,30,bl'!R82+'[1]70,03,30,bl'!R88+'[1]70,03,30,bl'!R94+'[1]70,03,30,bl'!R100+'[1]70,03,30,bl'!R106+'[1]70,03,30,bl'!R112+'[1]70,03,30,bl'!R118+'[1]70,03,30,bl'!R124+'[1]70,50 UAT55'!R48+'[1]70,03,30,bl'!R130</f>
        <v>500</v>
      </c>
    </row>
    <row r="287" spans="1:12" s="45" customFormat="1" ht="13.5" customHeight="1">
      <c r="A287" s="265"/>
      <c r="B287" s="93" t="s">
        <v>459</v>
      </c>
      <c r="C287" s="91" t="s">
        <v>466</v>
      </c>
      <c r="D287" s="190">
        <f t="shared" si="55"/>
        <v>2106542</v>
      </c>
      <c r="E287" s="190">
        <f t="shared" si="55"/>
        <v>182051</v>
      </c>
      <c r="F287" s="155">
        <f>'[1]70,03,30,bl'!L59+'[1]70,03,30,bl'!L65+'[1]70,03,30,bl'!L71+'[1]70,03,30,bl'!L77+'[1]70,03,30,bl'!L83+'[1]70,03,30,bl'!L89+'[1]70,03,30,bl'!L95+'[1]70,03,30,bl'!L101+'[1]70,03,30,bl'!L107+'[1]70,03,30,bl'!L113+'[1]70,03,30,bl'!L119+'[1]70,03,30,bl'!L125+'[1]70,50 UAT55'!L49+'[1]70,03,30,bl'!L131</f>
        <v>2106542</v>
      </c>
      <c r="G287" s="155">
        <f>'[1]70,03,30,bl'!M59+'[1]70,03,30,bl'!M65+'[1]70,03,30,bl'!M71+'[1]70,03,30,bl'!M77+'[1]70,03,30,bl'!M83+'[1]70,03,30,bl'!M89+'[1]70,03,30,bl'!M95+'[1]70,03,30,bl'!M101+'[1]70,03,30,bl'!M107+'[1]70,03,30,bl'!M113+'[1]70,03,30,bl'!M119+'[1]70,03,30,bl'!M125+'[1]70,50 UAT55'!M49+'[1]70,03,30,bl'!M131</f>
        <v>182051</v>
      </c>
      <c r="H287" s="155">
        <f>'[1]70,03,30,bl'!N59+'[1]70,03,30,bl'!N65+'[1]70,03,30,bl'!N71+'[1]70,03,30,bl'!N77+'[1]70,03,30,bl'!N83+'[1]70,03,30,bl'!N89+'[1]70,03,30,bl'!N95+'[1]70,03,30,bl'!N101+'[1]70,03,30,bl'!N107+'[1]70,03,30,bl'!N113+'[1]70,03,30,bl'!N119+'[1]70,03,30,bl'!N125+'[1]70,50 UAT55'!N49+'[1]70,03,30,bl'!N131</f>
        <v>0</v>
      </c>
      <c r="I287" s="155">
        <f>'[1]70,03,30,bl'!O59+'[1]70,03,30,bl'!O65+'[1]70,03,30,bl'!O71+'[1]70,03,30,bl'!O77+'[1]70,03,30,bl'!O83+'[1]70,03,30,bl'!O89+'[1]70,03,30,bl'!O95+'[1]70,03,30,bl'!O101+'[1]70,03,30,bl'!O107+'[1]70,03,30,bl'!O113+'[1]70,03,30,bl'!O119+'[1]70,03,30,bl'!O125+'[1]70,50 UAT55'!O49+'[1]70,03,30,bl'!O131</f>
        <v>0</v>
      </c>
      <c r="J287" s="155">
        <f>'[1]70,03,30,bl'!P59+'[1]70,03,30,bl'!P65+'[1]70,03,30,bl'!P71+'[1]70,03,30,bl'!P77+'[1]70,03,30,bl'!P83+'[1]70,03,30,bl'!P89+'[1]70,03,30,bl'!P95+'[1]70,03,30,bl'!P101+'[1]70,03,30,bl'!P107+'[1]70,03,30,bl'!P113+'[1]70,03,30,bl'!P119+'[1]70,03,30,bl'!P125+'[1]70,50 UAT55'!P49+'[1]70,03,30,bl'!P131</f>
        <v>0</v>
      </c>
      <c r="K287" s="155">
        <f>'[1]70,03,30,bl'!Q59+'[1]70,03,30,bl'!Q65+'[1]70,03,30,bl'!Q71+'[1]70,03,30,bl'!Q77+'[1]70,03,30,bl'!Q83+'[1]70,03,30,bl'!Q89+'[1]70,03,30,bl'!Q95+'[1]70,03,30,bl'!Q101+'[1]70,03,30,bl'!Q107+'[1]70,03,30,bl'!Q113+'[1]70,03,30,bl'!Q119+'[1]70,03,30,bl'!Q125+'[1]70,50 UAT55'!Q49+'[1]70,03,30,bl'!Q131</f>
        <v>0</v>
      </c>
      <c r="L287" s="245">
        <f>'[1]70,03,30,bl'!R59+'[1]70,03,30,bl'!R65+'[1]70,03,30,bl'!R71+'[1]70,03,30,bl'!R77+'[1]70,03,30,bl'!R83+'[1]70,03,30,bl'!R89+'[1]70,03,30,bl'!R95+'[1]70,03,30,bl'!R101+'[1]70,03,30,bl'!R107+'[1]70,03,30,bl'!R113+'[1]70,03,30,bl'!R119+'[1]70,03,30,bl'!R125+'[1]70,50 UAT55'!R49+'[1]70,03,30,bl'!R131</f>
        <v>0</v>
      </c>
    </row>
    <row r="288" spans="1:12" s="45" customFormat="1" ht="13.5" hidden="1" customHeight="1">
      <c r="A288" s="265"/>
      <c r="B288" s="86"/>
      <c r="C288" s="87"/>
      <c r="D288" s="167"/>
      <c r="E288" s="167"/>
      <c r="F288" s="167"/>
      <c r="G288" s="167"/>
      <c r="H288" s="167"/>
      <c r="I288" s="167"/>
      <c r="J288" s="167"/>
      <c r="K288" s="167"/>
      <c r="L288" s="266"/>
    </row>
    <row r="289" spans="1:12" s="45" customFormat="1" ht="13.5" hidden="1" customHeight="1">
      <c r="A289" s="265"/>
      <c r="B289" s="86"/>
      <c r="C289" s="87"/>
      <c r="D289" s="167"/>
      <c r="E289" s="167"/>
      <c r="F289" s="167"/>
      <c r="G289" s="167"/>
      <c r="H289" s="167"/>
      <c r="I289" s="167"/>
      <c r="J289" s="167"/>
      <c r="K289" s="167"/>
      <c r="L289" s="266"/>
    </row>
    <row r="290" spans="1:12" s="45" customFormat="1" ht="13.5" hidden="1" customHeight="1">
      <c r="A290" s="265"/>
      <c r="B290" s="86"/>
      <c r="C290" s="87"/>
      <c r="D290" s="167"/>
      <c r="E290" s="167"/>
      <c r="F290" s="167"/>
      <c r="G290" s="167"/>
      <c r="H290" s="167"/>
      <c r="I290" s="167"/>
      <c r="J290" s="167"/>
      <c r="K290" s="167"/>
      <c r="L290" s="266"/>
    </row>
    <row r="291" spans="1:12" s="45" customFormat="1" ht="13.5" hidden="1" customHeight="1">
      <c r="A291" s="265"/>
      <c r="B291" s="86"/>
      <c r="C291" s="87"/>
      <c r="D291" s="167"/>
      <c r="E291" s="167"/>
      <c r="F291" s="167"/>
      <c r="G291" s="167"/>
      <c r="H291" s="167"/>
      <c r="I291" s="167"/>
      <c r="J291" s="167"/>
      <c r="K291" s="167"/>
      <c r="L291" s="266"/>
    </row>
    <row r="292" spans="1:12" s="45" customFormat="1" ht="13.5" hidden="1" customHeight="1">
      <c r="A292" s="265"/>
      <c r="B292" s="86"/>
      <c r="C292" s="87"/>
      <c r="D292" s="167"/>
      <c r="E292" s="167"/>
      <c r="F292" s="167"/>
      <c r="G292" s="167"/>
      <c r="H292" s="167"/>
      <c r="I292" s="167"/>
      <c r="J292" s="167"/>
      <c r="K292" s="167"/>
      <c r="L292" s="266"/>
    </row>
    <row r="293" spans="1:12" s="45" customFormat="1" ht="13.5" hidden="1" customHeight="1">
      <c r="A293" s="263"/>
      <c r="B293" s="84"/>
      <c r="C293" s="85"/>
      <c r="D293" s="171"/>
      <c r="E293" s="171"/>
      <c r="F293" s="92"/>
      <c r="G293" s="151"/>
      <c r="H293" s="151"/>
      <c r="I293" s="151"/>
      <c r="J293" s="151"/>
      <c r="K293" s="151"/>
      <c r="L293" s="243"/>
    </row>
    <row r="294" spans="1:12" s="45" customFormat="1" ht="13.5" hidden="1" customHeight="1">
      <c r="A294" s="263"/>
      <c r="B294" s="84"/>
      <c r="C294" s="85"/>
      <c r="D294" s="171"/>
      <c r="E294" s="171"/>
      <c r="F294" s="92"/>
      <c r="G294" s="151"/>
      <c r="H294" s="151"/>
      <c r="I294" s="151"/>
      <c r="J294" s="151"/>
      <c r="K294" s="151"/>
      <c r="L294" s="243"/>
    </row>
    <row r="295" spans="1:12" s="94" customFormat="1" ht="27.75" customHeight="1">
      <c r="A295" s="284" t="s">
        <v>514</v>
      </c>
      <c r="B295" s="285"/>
      <c r="C295" s="183" t="s">
        <v>467</v>
      </c>
      <c r="D295" s="181">
        <f t="shared" ref="D295:L295" si="56">D296+D306+D310</f>
        <v>31254186</v>
      </c>
      <c r="E295" s="181">
        <f t="shared" si="56"/>
        <v>46384198</v>
      </c>
      <c r="F295" s="181">
        <f t="shared" si="56"/>
        <v>31254186</v>
      </c>
      <c r="G295" s="181">
        <f t="shared" si="56"/>
        <v>46384198</v>
      </c>
      <c r="H295" s="181">
        <f t="shared" si="56"/>
        <v>41977671</v>
      </c>
      <c r="I295" s="181">
        <f t="shared" si="56"/>
        <v>41977671</v>
      </c>
      <c r="J295" s="181">
        <f t="shared" si="56"/>
        <v>41977671</v>
      </c>
      <c r="K295" s="181">
        <f t="shared" si="56"/>
        <v>0</v>
      </c>
      <c r="L295" s="258">
        <f t="shared" si="56"/>
        <v>9273981</v>
      </c>
    </row>
    <row r="296" spans="1:12" s="94" customFormat="1" ht="20.100000000000001" customHeight="1">
      <c r="A296" s="269" t="s">
        <v>468</v>
      </c>
      <c r="B296" s="95"/>
      <c r="C296" s="96">
        <v>71</v>
      </c>
      <c r="D296" s="158">
        <f t="shared" ref="D296:L296" si="57">D297+D302+D304</f>
        <v>31254186</v>
      </c>
      <c r="E296" s="158">
        <f t="shared" si="57"/>
        <v>46384198</v>
      </c>
      <c r="F296" s="158">
        <f t="shared" si="57"/>
        <v>31254186</v>
      </c>
      <c r="G296" s="158">
        <f t="shared" si="57"/>
        <v>46384198</v>
      </c>
      <c r="H296" s="158">
        <f t="shared" si="57"/>
        <v>41977671</v>
      </c>
      <c r="I296" s="158">
        <f t="shared" si="57"/>
        <v>41977671</v>
      </c>
      <c r="J296" s="158">
        <f t="shared" si="57"/>
        <v>41977671</v>
      </c>
      <c r="K296" s="158">
        <f t="shared" si="57"/>
        <v>0</v>
      </c>
      <c r="L296" s="249">
        <f t="shared" si="57"/>
        <v>9273981</v>
      </c>
    </row>
    <row r="297" spans="1:12" s="94" customFormat="1" ht="20.100000000000001" customHeight="1">
      <c r="A297" s="270" t="s">
        <v>469</v>
      </c>
      <c r="B297" s="97"/>
      <c r="C297" s="98" t="s">
        <v>470</v>
      </c>
      <c r="D297" s="135">
        <f>D298+D299+D300+D301</f>
        <v>31254186</v>
      </c>
      <c r="E297" s="135">
        <f t="shared" ref="E297:L297" si="58">E298+E299+E300+E301</f>
        <v>46384198</v>
      </c>
      <c r="F297" s="135">
        <f t="shared" si="58"/>
        <v>31254186</v>
      </c>
      <c r="G297" s="135">
        <f t="shared" si="58"/>
        <v>46384198</v>
      </c>
      <c r="H297" s="135">
        <f t="shared" si="58"/>
        <v>41977671</v>
      </c>
      <c r="I297" s="135">
        <f t="shared" si="58"/>
        <v>41977671</v>
      </c>
      <c r="J297" s="135">
        <f t="shared" si="58"/>
        <v>41977671</v>
      </c>
      <c r="K297" s="135">
        <f t="shared" si="58"/>
        <v>0</v>
      </c>
      <c r="L297" s="217">
        <f t="shared" si="58"/>
        <v>9273981</v>
      </c>
    </row>
    <row r="298" spans="1:12" s="94" customFormat="1" ht="20.100000000000001" customHeight="1">
      <c r="A298" s="271"/>
      <c r="B298" s="192" t="s">
        <v>471</v>
      </c>
      <c r="C298" s="99" t="s">
        <v>472</v>
      </c>
      <c r="D298" s="172">
        <f t="shared" ref="D298:E301" si="59">F298</f>
        <v>8415519</v>
      </c>
      <c r="E298" s="172">
        <f t="shared" si="59"/>
        <v>11828000</v>
      </c>
      <c r="F298" s="92">
        <f>'[1]70,06'!L23+'[1]70,50'!L48+'[1]70,05,01'!L26</f>
        <v>8415519</v>
      </c>
      <c r="G298" s="92">
        <f>'[1]70,06'!M23+'[1]70,50'!M48+'[1]70,05,01'!M26</f>
        <v>11828000</v>
      </c>
      <c r="H298" s="92">
        <f>'[1]70,06'!N23+'[1]70,50'!N48+'[1]70,05,01'!N26</f>
        <v>9813063</v>
      </c>
      <c r="I298" s="92">
        <f>'[1]70,06'!O23+'[1]70,50'!O48+'[1]70,05,01'!O26</f>
        <v>9813063</v>
      </c>
      <c r="J298" s="92">
        <f>'[1]70,06'!P23+'[1]70,50'!P48+'[1]70,05,01'!P26</f>
        <v>9813063</v>
      </c>
      <c r="K298" s="92">
        <f>'[1]70,06'!Q23+'[1]70,50'!Q48+'[1]70,05,01'!Q26</f>
        <v>0</v>
      </c>
      <c r="L298" s="219">
        <f>'[1]70,06'!R23+'[1]70,50'!R48+'[1]70,05,01'!R26</f>
        <v>108685</v>
      </c>
    </row>
    <row r="299" spans="1:12" s="94" customFormat="1" ht="20.100000000000001" customHeight="1">
      <c r="A299" s="272"/>
      <c r="B299" s="193" t="s">
        <v>473</v>
      </c>
      <c r="C299" s="99" t="s">
        <v>474</v>
      </c>
      <c r="D299" s="172">
        <f t="shared" si="59"/>
        <v>793100</v>
      </c>
      <c r="E299" s="172">
        <f t="shared" si="59"/>
        <v>215000</v>
      </c>
      <c r="F299" s="92">
        <f>'[1]70,50'!L49</f>
        <v>793100</v>
      </c>
      <c r="G299" s="92">
        <f>'[1]70,50'!M49</f>
        <v>215000</v>
      </c>
      <c r="H299" s="92">
        <f>'[1]70,50'!N49</f>
        <v>211606</v>
      </c>
      <c r="I299" s="92">
        <f>'[1]70,50'!O49</f>
        <v>211606</v>
      </c>
      <c r="J299" s="92">
        <f>'[1]70,50'!P49</f>
        <v>211606</v>
      </c>
      <c r="K299" s="92">
        <f>'[1]70,50'!Q49</f>
        <v>0</v>
      </c>
      <c r="L299" s="219">
        <f>'[1]70,50'!R49</f>
        <v>176392</v>
      </c>
    </row>
    <row r="300" spans="1:12" s="94" customFormat="1" ht="27" customHeight="1">
      <c r="A300" s="271"/>
      <c r="B300" s="193" t="s">
        <v>515</v>
      </c>
      <c r="C300" s="99" t="s">
        <v>475</v>
      </c>
      <c r="D300" s="172">
        <f t="shared" si="59"/>
        <v>0</v>
      </c>
      <c r="E300" s="172">
        <f t="shared" si="59"/>
        <v>0</v>
      </c>
      <c r="F300" s="92">
        <f>'[1]70,50'!L50</f>
        <v>0</v>
      </c>
      <c r="G300" s="92">
        <f>'[1]70,50'!M50</f>
        <v>0</v>
      </c>
      <c r="H300" s="92">
        <f>'[1]70,50'!N50</f>
        <v>0</v>
      </c>
      <c r="I300" s="92">
        <f>'[1]70,50'!O50</f>
        <v>0</v>
      </c>
      <c r="J300" s="92">
        <f>'[1]70,50'!P50</f>
        <v>0</v>
      </c>
      <c r="K300" s="92">
        <f>'[1]70,50'!Q50</f>
        <v>0</v>
      </c>
      <c r="L300" s="219">
        <f>'[1]70,50'!R50</f>
        <v>12313</v>
      </c>
    </row>
    <row r="301" spans="1:12" s="94" customFormat="1" ht="20.100000000000001" customHeight="1" thickBot="1">
      <c r="A301" s="273"/>
      <c r="B301" s="274" t="s">
        <v>476</v>
      </c>
      <c r="C301" s="275" t="s">
        <v>477</v>
      </c>
      <c r="D301" s="276">
        <f t="shared" si="59"/>
        <v>22045567</v>
      </c>
      <c r="E301" s="276">
        <f t="shared" si="59"/>
        <v>34341198</v>
      </c>
      <c r="F301" s="277">
        <f>'[1]70,05,01'!L27+'[1]70,06'!L24+'[1]70,50'!L51</f>
        <v>22045567</v>
      </c>
      <c r="G301" s="277">
        <f>'[1]70,05,01'!M27+'[1]70,06'!M24+'[1]70,50'!M51</f>
        <v>34341198</v>
      </c>
      <c r="H301" s="277">
        <f>'[1]70,05,01'!N27+'[1]70,06'!N24+'[1]70,50'!N51</f>
        <v>31953002</v>
      </c>
      <c r="I301" s="277">
        <f>'[1]70,05,01'!O27+'[1]70,06'!O24+'[1]70,50'!O51</f>
        <v>31953002</v>
      </c>
      <c r="J301" s="277">
        <f>'[1]70,05,01'!P27+'[1]70,06'!P24+'[1]70,50'!P51</f>
        <v>31953002</v>
      </c>
      <c r="K301" s="277">
        <f>'[1]70,05,01'!Q27+'[1]70,06'!Q24+'[1]70,50'!Q51</f>
        <v>0</v>
      </c>
      <c r="L301" s="278">
        <f>'[1]70,05,01'!R27+'[1]70,06'!R24+'[1]70,50'!R51</f>
        <v>8976591</v>
      </c>
    </row>
    <row r="302" spans="1:12" s="45" customFormat="1" hidden="1">
      <c r="A302" s="194" t="s">
        <v>478</v>
      </c>
      <c r="B302" s="195"/>
      <c r="C302" s="196" t="s">
        <v>479</v>
      </c>
      <c r="D302" s="197">
        <f>F302</f>
        <v>0</v>
      </c>
      <c r="E302" s="197"/>
      <c r="F302" s="198">
        <f t="shared" ref="F302:L302" si="60">F303</f>
        <v>0</v>
      </c>
      <c r="G302" s="198">
        <f t="shared" si="60"/>
        <v>0</v>
      </c>
      <c r="H302" s="198">
        <f t="shared" si="60"/>
        <v>0</v>
      </c>
      <c r="I302" s="198">
        <f t="shared" si="60"/>
        <v>0</v>
      </c>
      <c r="J302" s="198">
        <f t="shared" si="60"/>
        <v>0</v>
      </c>
      <c r="K302" s="198">
        <f t="shared" si="60"/>
        <v>0</v>
      </c>
      <c r="L302" s="198">
        <f t="shared" si="60"/>
        <v>0</v>
      </c>
    </row>
    <row r="303" spans="1:12" s="45" customFormat="1" hidden="1">
      <c r="A303" s="35"/>
      <c r="B303" s="41" t="s">
        <v>480</v>
      </c>
      <c r="C303" s="44" t="s">
        <v>481</v>
      </c>
      <c r="D303" s="172">
        <f>F303</f>
        <v>0</v>
      </c>
      <c r="E303" s="172"/>
      <c r="F303" s="92"/>
      <c r="G303" s="151"/>
      <c r="H303" s="151"/>
      <c r="I303" s="151"/>
      <c r="J303" s="151"/>
      <c r="K303" s="151">
        <f>H303-J303</f>
        <v>0</v>
      </c>
      <c r="L303" s="151"/>
    </row>
    <row r="304" spans="1:12" s="45" customFormat="1" hidden="1">
      <c r="A304" s="33" t="s">
        <v>482</v>
      </c>
      <c r="B304" s="28"/>
      <c r="C304" s="100" t="s">
        <v>483</v>
      </c>
      <c r="D304" s="173"/>
      <c r="E304" s="173"/>
      <c r="F304" s="135"/>
      <c r="G304" s="135"/>
      <c r="H304" s="135"/>
      <c r="I304" s="135"/>
      <c r="J304" s="135"/>
      <c r="K304" s="135"/>
      <c r="L304" s="135"/>
    </row>
    <row r="305" spans="1:12" s="45" customFormat="1" hidden="1">
      <c r="A305" s="35"/>
      <c r="B305" s="30"/>
      <c r="C305" s="31"/>
      <c r="D305" s="136"/>
      <c r="E305" s="136"/>
      <c r="F305" s="92"/>
      <c r="G305" s="155"/>
      <c r="H305" s="155"/>
      <c r="I305" s="155"/>
      <c r="J305" s="155"/>
      <c r="K305" s="151">
        <f>H305-J305</f>
        <v>0</v>
      </c>
      <c r="L305" s="155"/>
    </row>
    <row r="306" spans="1:12" s="45" customFormat="1" hidden="1">
      <c r="A306" s="101" t="s">
        <v>484</v>
      </c>
      <c r="B306" s="60"/>
      <c r="C306" s="102">
        <v>72</v>
      </c>
      <c r="D306" s="174"/>
      <c r="E306" s="174"/>
      <c r="F306" s="146">
        <f t="shared" ref="F306:L307" si="61">F307</f>
        <v>0</v>
      </c>
      <c r="G306" s="146">
        <f t="shared" si="61"/>
        <v>0</v>
      </c>
      <c r="H306" s="146">
        <f t="shared" si="61"/>
        <v>0</v>
      </c>
      <c r="I306" s="146">
        <f t="shared" si="61"/>
        <v>0</v>
      </c>
      <c r="J306" s="146">
        <f t="shared" si="61"/>
        <v>0</v>
      </c>
      <c r="K306" s="146">
        <f t="shared" si="61"/>
        <v>0</v>
      </c>
      <c r="L306" s="146">
        <f t="shared" si="61"/>
        <v>0</v>
      </c>
    </row>
    <row r="307" spans="1:12" s="45" customFormat="1" hidden="1">
      <c r="A307" s="103" t="s">
        <v>485</v>
      </c>
      <c r="B307" s="103"/>
      <c r="C307" s="100" t="s">
        <v>486</v>
      </c>
      <c r="D307" s="173"/>
      <c r="E307" s="173"/>
      <c r="F307" s="135">
        <f t="shared" si="61"/>
        <v>0</v>
      </c>
      <c r="G307" s="135">
        <f t="shared" si="61"/>
        <v>0</v>
      </c>
      <c r="H307" s="135">
        <f t="shared" si="61"/>
        <v>0</v>
      </c>
      <c r="I307" s="135">
        <f t="shared" si="61"/>
        <v>0</v>
      </c>
      <c r="J307" s="135">
        <f t="shared" si="61"/>
        <v>0</v>
      </c>
      <c r="K307" s="135">
        <f t="shared" si="61"/>
        <v>0</v>
      </c>
      <c r="L307" s="135">
        <f t="shared" si="61"/>
        <v>0</v>
      </c>
    </row>
    <row r="308" spans="1:12" s="45" customFormat="1" hidden="1">
      <c r="A308" s="104"/>
      <c r="B308" s="41" t="s">
        <v>487</v>
      </c>
      <c r="C308" s="31" t="s">
        <v>488</v>
      </c>
      <c r="D308" s="136"/>
      <c r="E308" s="136"/>
      <c r="F308" s="92"/>
      <c r="G308" s="151"/>
      <c r="H308" s="151"/>
      <c r="I308" s="151"/>
      <c r="J308" s="151"/>
      <c r="K308" s="151">
        <f>H308-J308</f>
        <v>0</v>
      </c>
      <c r="L308" s="151"/>
    </row>
    <row r="309" spans="1:12" s="45" customFormat="1" hidden="1">
      <c r="A309" s="104"/>
      <c r="B309" s="41"/>
      <c r="C309" s="31"/>
      <c r="D309" s="136"/>
      <c r="E309" s="136"/>
      <c r="F309" s="92"/>
      <c r="G309" s="155"/>
      <c r="H309" s="155"/>
      <c r="I309" s="155"/>
      <c r="J309" s="155"/>
      <c r="K309" s="151">
        <f>H309-J309</f>
        <v>0</v>
      </c>
      <c r="L309" s="155"/>
    </row>
    <row r="310" spans="1:12" s="45" customFormat="1" hidden="1">
      <c r="A310" s="105" t="s">
        <v>489</v>
      </c>
      <c r="B310" s="105"/>
      <c r="C310" s="106">
        <v>75</v>
      </c>
      <c r="D310" s="175"/>
      <c r="E310" s="175"/>
      <c r="F310" s="146">
        <f>H310+I310+J310+K310</f>
        <v>0</v>
      </c>
      <c r="G310" s="176"/>
      <c r="H310" s="176"/>
      <c r="I310" s="176"/>
      <c r="J310" s="176"/>
      <c r="K310" s="151">
        <f>H310-J310</f>
        <v>0</v>
      </c>
      <c r="L310" s="176"/>
    </row>
    <row r="311" spans="1:12" s="45" customFormat="1" hidden="1">
      <c r="A311" s="104"/>
      <c r="B311" s="104"/>
      <c r="C311" s="63"/>
      <c r="D311" s="108"/>
      <c r="E311" s="108"/>
      <c r="F311" s="92"/>
      <c r="G311" s="155"/>
      <c r="H311" s="155"/>
      <c r="I311" s="155"/>
      <c r="J311" s="155"/>
      <c r="K311" s="151">
        <f>H311-J311</f>
        <v>0</v>
      </c>
      <c r="L311" s="155"/>
    </row>
    <row r="312" spans="1:12" s="45" customFormat="1" ht="35.25" hidden="1" customHeight="1">
      <c r="A312" s="281" t="s">
        <v>329</v>
      </c>
      <c r="B312" s="281"/>
      <c r="C312" s="69" t="s">
        <v>330</v>
      </c>
      <c r="D312" s="157"/>
      <c r="E312" s="157"/>
      <c r="F312" s="158">
        <f t="shared" ref="F312:L313" si="62">F313</f>
        <v>0</v>
      </c>
      <c r="G312" s="158">
        <f t="shared" si="62"/>
        <v>0</v>
      </c>
      <c r="H312" s="158">
        <f t="shared" si="62"/>
        <v>0</v>
      </c>
      <c r="I312" s="158">
        <f t="shared" si="62"/>
        <v>0</v>
      </c>
      <c r="J312" s="158">
        <f t="shared" si="62"/>
        <v>0</v>
      </c>
      <c r="K312" s="158">
        <f t="shared" si="62"/>
        <v>0</v>
      </c>
      <c r="L312" s="158">
        <f t="shared" si="62"/>
        <v>0</v>
      </c>
    </row>
    <row r="313" spans="1:12" s="45" customFormat="1" hidden="1">
      <c r="A313" s="35" t="s">
        <v>331</v>
      </c>
      <c r="B313" s="41"/>
      <c r="C313" s="54" t="s">
        <v>333</v>
      </c>
      <c r="D313" s="147"/>
      <c r="E313" s="147"/>
      <c r="F313" s="92"/>
      <c r="G313" s="151"/>
      <c r="H313" s="151">
        <f>H314</f>
        <v>0</v>
      </c>
      <c r="I313" s="151">
        <f t="shared" si="62"/>
        <v>0</v>
      </c>
      <c r="J313" s="151">
        <f t="shared" si="62"/>
        <v>0</v>
      </c>
      <c r="K313" s="151">
        <f>H313-J313</f>
        <v>0</v>
      </c>
      <c r="L313" s="151"/>
    </row>
    <row r="314" spans="1:12" s="45" customFormat="1" hidden="1">
      <c r="A314" s="58"/>
      <c r="B314" s="107"/>
      <c r="C314" s="108" t="s">
        <v>490</v>
      </c>
      <c r="D314" s="108"/>
      <c r="E314" s="108"/>
      <c r="F314" s="155"/>
      <c r="G314" s="155"/>
      <c r="H314" s="155">
        <f>'[1]70,06'!N26+'[1]70,50'!N54</f>
        <v>0</v>
      </c>
      <c r="I314" s="155">
        <f>'[1]70,06'!O26+'[1]70,50'!O54</f>
        <v>0</v>
      </c>
      <c r="J314" s="155">
        <f>'[1]70,06'!P26+'[1]70,50'!P54</f>
        <v>0</v>
      </c>
      <c r="K314" s="155">
        <f>'[1]70,06'!R26+'[1]70,50'!Q54</f>
        <v>0</v>
      </c>
      <c r="L314" s="155"/>
    </row>
    <row r="315" spans="1:12" hidden="1"/>
    <row r="316" spans="1:12">
      <c r="A316" s="109"/>
      <c r="B316" s="110"/>
    </row>
    <row r="317" spans="1:12">
      <c r="A317" s="111"/>
      <c r="B317" s="112" t="s">
        <v>491</v>
      </c>
      <c r="C317" s="111"/>
      <c r="D317" s="111"/>
      <c r="E317" s="111"/>
      <c r="F317" s="111" t="s">
        <v>492</v>
      </c>
      <c r="G317" s="111"/>
      <c r="H317" s="111"/>
      <c r="I317" s="111"/>
      <c r="J317" s="111" t="s">
        <v>493</v>
      </c>
      <c r="K317" s="111"/>
    </row>
    <row r="318" spans="1:12">
      <c r="A318" s="282" t="s">
        <v>494</v>
      </c>
      <c r="B318" s="282"/>
      <c r="C318" s="111"/>
      <c r="D318" s="111"/>
      <c r="E318" s="111"/>
      <c r="F318" s="111" t="s">
        <v>495</v>
      </c>
      <c r="G318" s="111"/>
      <c r="H318" s="114"/>
      <c r="I318" s="111"/>
      <c r="J318" s="111" t="s">
        <v>496</v>
      </c>
      <c r="K318" s="111"/>
    </row>
    <row r="319" spans="1:12">
      <c r="A319" s="283"/>
      <c r="B319" s="283"/>
    </row>
  </sheetData>
  <mergeCells count="50">
    <mergeCell ref="A85:B85"/>
    <mergeCell ref="C3:L3"/>
    <mergeCell ref="B6:K6"/>
    <mergeCell ref="B7:K7"/>
    <mergeCell ref="B12:K12"/>
    <mergeCell ref="A14:B14"/>
    <mergeCell ref="A15:B15"/>
    <mergeCell ref="A16:B16"/>
    <mergeCell ref="A17:B17"/>
    <mergeCell ref="A18:B18"/>
    <mergeCell ref="A19:B19"/>
    <mergeCell ref="A54:B54"/>
    <mergeCell ref="A191:B191"/>
    <mergeCell ref="A86:B86"/>
    <mergeCell ref="A94:B94"/>
    <mergeCell ref="A103:B103"/>
    <mergeCell ref="A138:B138"/>
    <mergeCell ref="A139:B139"/>
    <mergeCell ref="A163:B163"/>
    <mergeCell ref="A166:B166"/>
    <mergeCell ref="A167:B167"/>
    <mergeCell ref="A176:B176"/>
    <mergeCell ref="A189:B189"/>
    <mergeCell ref="A190:B190"/>
    <mergeCell ref="A234:B234"/>
    <mergeCell ref="A238:B238"/>
    <mergeCell ref="A242:B242"/>
    <mergeCell ref="A246:B246"/>
    <mergeCell ref="A194:B194"/>
    <mergeCell ref="A195:B195"/>
    <mergeCell ref="A207:B207"/>
    <mergeCell ref="A220:B220"/>
    <mergeCell ref="A221:B221"/>
    <mergeCell ref="A225:B225"/>
    <mergeCell ref="A275:B275"/>
    <mergeCell ref="A312:B312"/>
    <mergeCell ref="A318:B318"/>
    <mergeCell ref="A319:B319"/>
    <mergeCell ref="A179:B179"/>
    <mergeCell ref="A192:B192"/>
    <mergeCell ref="A284:B284"/>
    <mergeCell ref="A295:B295"/>
    <mergeCell ref="A250:B250"/>
    <mergeCell ref="A254:B254"/>
    <mergeCell ref="A258:B258"/>
    <mergeCell ref="A262:B262"/>
    <mergeCell ref="A266:B266"/>
    <mergeCell ref="A270:B270"/>
    <mergeCell ref="A226:B226"/>
    <mergeCell ref="A230:B230"/>
  </mergeCells>
  <pageMargins left="0.70866141732283472" right="0.70866141732283472" top="0.51181102362204722" bottom="0.35433070866141736" header="0.31496062992125984" footer="0.31496062992125984"/>
  <pageSetup paperSize="9" scale="70" fitToHeight="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2024-03-26T11:59:44Z</cp:lastPrinted>
  <dcterms:created xsi:type="dcterms:W3CDTF">2024-03-26T11:05:33Z</dcterms:created>
  <dcterms:modified xsi:type="dcterms:W3CDTF">2024-03-26T11:59:45Z</dcterms:modified>
</cp:coreProperties>
</file>