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3EC17F11-B25A-4691-B717-28ACA8E902D5}" xr6:coauthVersionLast="47" xr6:coauthVersionMax="47" xr10:uidLastSave="{00000000-0000-0000-0000-000000000000}"/>
  <bookViews>
    <workbookView xWindow="-120" yWindow="-120" windowWidth="29040" windowHeight="15840" xr2:uid="{90EE48BD-075C-458D-9825-3984D8F6FADA}"/>
  </bookViews>
  <sheets>
    <sheet name="8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8" i="1" l="1"/>
  <c r="K278" i="1"/>
  <c r="J278" i="1"/>
  <c r="I278" i="1"/>
  <c r="H278" i="1"/>
  <c r="G278" i="1"/>
  <c r="G277" i="1" s="1"/>
  <c r="G276" i="1" s="1"/>
  <c r="F278" i="1"/>
  <c r="L277" i="1"/>
  <c r="L276" i="1" s="1"/>
  <c r="K277" i="1"/>
  <c r="K276" i="1" s="1"/>
  <c r="J277" i="1"/>
  <c r="J276" i="1" s="1"/>
  <c r="I277" i="1"/>
  <c r="I276" i="1" s="1"/>
  <c r="F277" i="1"/>
  <c r="F276" i="1" s="1"/>
  <c r="K275" i="1"/>
  <c r="K274" i="1"/>
  <c r="F274" i="1" s="1"/>
  <c r="K273" i="1"/>
  <c r="K272" i="1"/>
  <c r="K271" i="1" s="1"/>
  <c r="K270" i="1" s="1"/>
  <c r="L271" i="1"/>
  <c r="L270" i="1" s="1"/>
  <c r="J271" i="1"/>
  <c r="J270" i="1" s="1"/>
  <c r="I271" i="1"/>
  <c r="I270" i="1" s="1"/>
  <c r="H271" i="1"/>
  <c r="G271" i="1"/>
  <c r="G270" i="1" s="1"/>
  <c r="F271" i="1"/>
  <c r="F270" i="1" s="1"/>
  <c r="H270" i="1"/>
  <c r="K269" i="1"/>
  <c r="J267" i="1"/>
  <c r="I267" i="1"/>
  <c r="I265" i="1" s="1"/>
  <c r="H267" i="1"/>
  <c r="G267" i="1"/>
  <c r="G265" i="1" s="1"/>
  <c r="F267" i="1"/>
  <c r="F265" i="1" s="1"/>
  <c r="L265" i="1"/>
  <c r="L264" i="1"/>
  <c r="K264" i="1"/>
  <c r="J264" i="1"/>
  <c r="I264" i="1"/>
  <c r="H264" i="1"/>
  <c r="G264" i="1"/>
  <c r="E264" i="1" s="1"/>
  <c r="F264" i="1"/>
  <c r="D264" i="1" s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E262" i="1" s="1"/>
  <c r="F262" i="1"/>
  <c r="D262" i="1" s="1"/>
  <c r="L261" i="1"/>
  <c r="L260" i="1" s="1"/>
  <c r="L259" i="1" s="1"/>
  <c r="K261" i="1"/>
  <c r="J261" i="1"/>
  <c r="I261" i="1"/>
  <c r="H261" i="1"/>
  <c r="G261" i="1"/>
  <c r="E261" i="1" s="1"/>
  <c r="F261" i="1"/>
  <c r="D261" i="1" s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E253" i="1" s="1"/>
  <c r="F253" i="1"/>
  <c r="D253" i="1" s="1"/>
  <c r="L252" i="1"/>
  <c r="K252" i="1"/>
  <c r="J252" i="1"/>
  <c r="I252" i="1"/>
  <c r="H252" i="1"/>
  <c r="H250" i="1" s="1"/>
  <c r="H248" i="1" s="1"/>
  <c r="G252" i="1"/>
  <c r="E252" i="1" s="1"/>
  <c r="F252" i="1"/>
  <c r="D252" i="1" s="1"/>
  <c r="L251" i="1"/>
  <c r="K251" i="1"/>
  <c r="J251" i="1"/>
  <c r="I251" i="1"/>
  <c r="H251" i="1"/>
  <c r="G251" i="1"/>
  <c r="E251" i="1" s="1"/>
  <c r="F251" i="1"/>
  <c r="D251" i="1"/>
  <c r="L215" i="1"/>
  <c r="K215" i="1"/>
  <c r="J215" i="1"/>
  <c r="I215" i="1"/>
  <c r="H215" i="1"/>
  <c r="G215" i="1"/>
  <c r="E215" i="1" s="1"/>
  <c r="F215" i="1"/>
  <c r="D215" i="1" s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J212" i="1" s="1"/>
  <c r="J211" i="1" s="1"/>
  <c r="I213" i="1"/>
  <c r="H213" i="1"/>
  <c r="G213" i="1"/>
  <c r="E213" i="1" s="1"/>
  <c r="F213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L197" i="1" s="1"/>
  <c r="J198" i="1"/>
  <c r="J197" i="1" s="1"/>
  <c r="I198" i="1"/>
  <c r="I197" i="1" s="1"/>
  <c r="H198" i="1"/>
  <c r="H197" i="1" s="1"/>
  <c r="G198" i="1"/>
  <c r="G197" i="1" s="1"/>
  <c r="F198" i="1"/>
  <c r="F197" i="1" s="1"/>
  <c r="K196" i="1"/>
  <c r="L195" i="1"/>
  <c r="L187" i="1" s="1"/>
  <c r="L186" i="1" s="1"/>
  <c r="K195" i="1"/>
  <c r="J195" i="1"/>
  <c r="I195" i="1"/>
  <c r="H195" i="1"/>
  <c r="G195" i="1"/>
  <c r="G187" i="1" s="1"/>
  <c r="G186" i="1" s="1"/>
  <c r="F195" i="1"/>
  <c r="F187" i="1" s="1"/>
  <c r="F186" i="1" s="1"/>
  <c r="K194" i="1"/>
  <c r="K193" i="1"/>
  <c r="K192" i="1"/>
  <c r="K191" i="1"/>
  <c r="K190" i="1"/>
  <c r="K189" i="1"/>
  <c r="K188" i="1"/>
  <c r="J187" i="1"/>
  <c r="J186" i="1" s="1"/>
  <c r="I187" i="1"/>
  <c r="I186" i="1" s="1"/>
  <c r="H187" i="1"/>
  <c r="H186" i="1" s="1"/>
  <c r="L184" i="1"/>
  <c r="L183" i="1" s="1"/>
  <c r="L182" i="1" s="1"/>
  <c r="K184" i="1"/>
  <c r="K183" i="1" s="1"/>
  <c r="K182" i="1" s="1"/>
  <c r="J184" i="1"/>
  <c r="I184" i="1"/>
  <c r="I183" i="1" s="1"/>
  <c r="I182" i="1" s="1"/>
  <c r="H184" i="1"/>
  <c r="H183" i="1" s="1"/>
  <c r="G184" i="1"/>
  <c r="G183" i="1" s="1"/>
  <c r="G182" i="1" s="1"/>
  <c r="F184" i="1"/>
  <c r="F183" i="1" s="1"/>
  <c r="F182" i="1" s="1"/>
  <c r="J183" i="1"/>
  <c r="J182" i="1" s="1"/>
  <c r="L181" i="1"/>
  <c r="K181" i="1"/>
  <c r="J181" i="1"/>
  <c r="I181" i="1"/>
  <c r="I178" i="1" s="1"/>
  <c r="H181" i="1"/>
  <c r="H178" i="1" s="1"/>
  <c r="G181" i="1"/>
  <c r="G178" i="1" s="1"/>
  <c r="F181" i="1"/>
  <c r="F178" i="1" s="1"/>
  <c r="K180" i="1"/>
  <c r="K179" i="1"/>
  <c r="L178" i="1"/>
  <c r="J178" i="1"/>
  <c r="K177" i="1"/>
  <c r="K176" i="1"/>
  <c r="K175" i="1"/>
  <c r="L174" i="1"/>
  <c r="L173" i="1" s="1"/>
  <c r="L172" i="1" s="1"/>
  <c r="L171" i="1" s="1"/>
  <c r="K174" i="1"/>
  <c r="J174" i="1"/>
  <c r="J173" i="1" s="1"/>
  <c r="I174" i="1"/>
  <c r="I173" i="1" s="1"/>
  <c r="H174" i="1"/>
  <c r="G174" i="1"/>
  <c r="G173" i="1" s="1"/>
  <c r="G172" i="1" s="1"/>
  <c r="F174" i="1"/>
  <c r="F173" i="1" s="1"/>
  <c r="H173" i="1"/>
  <c r="K170" i="1"/>
  <c r="K169" i="1"/>
  <c r="L168" i="1"/>
  <c r="J168" i="1"/>
  <c r="I168" i="1"/>
  <c r="H168" i="1"/>
  <c r="G168" i="1"/>
  <c r="F168" i="1"/>
  <c r="K167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L150" i="1"/>
  <c r="J150" i="1"/>
  <c r="J149" i="1" s="1"/>
  <c r="I150" i="1"/>
  <c r="I149" i="1" s="1"/>
  <c r="H150" i="1"/>
  <c r="H149" i="1" s="1"/>
  <c r="G150" i="1"/>
  <c r="G149" i="1" s="1"/>
  <c r="F150" i="1"/>
  <c r="F149" i="1" s="1"/>
  <c r="L149" i="1"/>
  <c r="K148" i="1"/>
  <c r="K147" i="1"/>
  <c r="K146" i="1" s="1"/>
  <c r="K145" i="1" s="1"/>
  <c r="L146" i="1"/>
  <c r="L145" i="1" s="1"/>
  <c r="J146" i="1"/>
  <c r="I146" i="1"/>
  <c r="I145" i="1" s="1"/>
  <c r="H146" i="1"/>
  <c r="G146" i="1"/>
  <c r="G145" i="1" s="1"/>
  <c r="F146" i="1"/>
  <c r="F145" i="1" s="1"/>
  <c r="J145" i="1"/>
  <c r="H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J132" i="1"/>
  <c r="J131" i="1" s="1"/>
  <c r="I132" i="1"/>
  <c r="I131" i="1" s="1"/>
  <c r="H132" i="1"/>
  <c r="G132" i="1"/>
  <c r="G131" i="1" s="1"/>
  <c r="F132" i="1"/>
  <c r="F131" i="1" s="1"/>
  <c r="L131" i="1"/>
  <c r="H131" i="1"/>
  <c r="K130" i="1"/>
  <c r="K129" i="1"/>
  <c r="K128" i="1" s="1"/>
  <c r="L128" i="1"/>
  <c r="J128" i="1"/>
  <c r="I128" i="1"/>
  <c r="H128" i="1"/>
  <c r="G128" i="1"/>
  <c r="F128" i="1"/>
  <c r="K127" i="1"/>
  <c r="K126" i="1"/>
  <c r="L125" i="1"/>
  <c r="L124" i="1" s="1"/>
  <c r="K125" i="1"/>
  <c r="J125" i="1"/>
  <c r="J124" i="1" s="1"/>
  <c r="I125" i="1"/>
  <c r="I124" i="1" s="1"/>
  <c r="H125" i="1"/>
  <c r="H124" i="1" s="1"/>
  <c r="G125" i="1"/>
  <c r="G124" i="1" s="1"/>
  <c r="F125" i="1"/>
  <c r="F124" i="1" s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L108" i="1" s="1"/>
  <c r="J112" i="1"/>
  <c r="I112" i="1"/>
  <c r="H112" i="1"/>
  <c r="G112" i="1"/>
  <c r="F112" i="1"/>
  <c r="K111" i="1"/>
  <c r="K110" i="1"/>
  <c r="L109" i="1"/>
  <c r="J109" i="1"/>
  <c r="I109" i="1"/>
  <c r="I108" i="1" s="1"/>
  <c r="H109" i="1"/>
  <c r="G109" i="1"/>
  <c r="G108" i="1" s="1"/>
  <c r="F109" i="1"/>
  <c r="J108" i="1"/>
  <c r="F108" i="1"/>
  <c r="K107" i="1"/>
  <c r="K106" i="1"/>
  <c r="K105" i="1"/>
  <c r="K104" i="1"/>
  <c r="K103" i="1"/>
  <c r="K102" i="1"/>
  <c r="K101" i="1"/>
  <c r="K100" i="1"/>
  <c r="K99" i="1"/>
  <c r="L98" i="1"/>
  <c r="J98" i="1"/>
  <c r="I98" i="1"/>
  <c r="H98" i="1"/>
  <c r="G98" i="1"/>
  <c r="F98" i="1"/>
  <c r="K97" i="1"/>
  <c r="K96" i="1"/>
  <c r="K95" i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L75" i="1"/>
  <c r="J75" i="1"/>
  <c r="I75" i="1"/>
  <c r="H75" i="1"/>
  <c r="G75" i="1"/>
  <c r="F75" i="1"/>
  <c r="K74" i="1"/>
  <c r="K73" i="1"/>
  <c r="K72" i="1"/>
  <c r="L71" i="1"/>
  <c r="J71" i="1"/>
  <c r="I71" i="1"/>
  <c r="H71" i="1"/>
  <c r="G71" i="1"/>
  <c r="F71" i="1"/>
  <c r="K70" i="1"/>
  <c r="K69" i="1"/>
  <c r="K68" i="1"/>
  <c r="K67" i="1"/>
  <c r="K66" i="1" s="1"/>
  <c r="L66" i="1"/>
  <c r="J66" i="1"/>
  <c r="I66" i="1"/>
  <c r="H66" i="1"/>
  <c r="G66" i="1"/>
  <c r="F66" i="1"/>
  <c r="K65" i="1"/>
  <c r="K64" i="1"/>
  <c r="L63" i="1"/>
  <c r="J63" i="1"/>
  <c r="I63" i="1"/>
  <c r="H63" i="1"/>
  <c r="G63" i="1"/>
  <c r="F63" i="1"/>
  <c r="L62" i="1"/>
  <c r="K62" i="1"/>
  <c r="J62" i="1"/>
  <c r="I62" i="1"/>
  <c r="H62" i="1"/>
  <c r="G62" i="1"/>
  <c r="F62" i="1"/>
  <c r="K61" i="1"/>
  <c r="K60" i="1"/>
  <c r="K59" i="1"/>
  <c r="K58" i="1"/>
  <c r="K57" i="1"/>
  <c r="K56" i="1"/>
  <c r="K55" i="1"/>
  <c r="K54" i="1"/>
  <c r="K53" i="1"/>
  <c r="K52" i="1"/>
  <c r="L51" i="1"/>
  <c r="J51" i="1"/>
  <c r="I51" i="1"/>
  <c r="H51" i="1"/>
  <c r="G51" i="1"/>
  <c r="F51" i="1"/>
  <c r="K49" i="1"/>
  <c r="F49" i="1" s="1"/>
  <c r="K48" i="1"/>
  <c r="K47" i="1"/>
  <c r="K46" i="1"/>
  <c r="K45" i="1"/>
  <c r="K44" i="1"/>
  <c r="K43" i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J16" i="1"/>
  <c r="J15" i="1" s="1"/>
  <c r="I16" i="1"/>
  <c r="I15" i="1" s="1"/>
  <c r="H16" i="1"/>
  <c r="G16" i="1"/>
  <c r="F16" i="1"/>
  <c r="F15" i="1" s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6" i="1"/>
  <c r="H172" i="1" l="1"/>
  <c r="H171" i="1" s="1"/>
  <c r="J250" i="1"/>
  <c r="J248" i="1" s="1"/>
  <c r="E212" i="1"/>
  <c r="E211" i="1" s="1"/>
  <c r="K178" i="1"/>
  <c r="F50" i="1"/>
  <c r="H50" i="1"/>
  <c r="K71" i="1"/>
  <c r="J50" i="1"/>
  <c r="G50" i="1"/>
  <c r="G13" i="1" s="1"/>
  <c r="K98" i="1"/>
  <c r="K173" i="1"/>
  <c r="I212" i="1"/>
  <c r="I211" i="1" s="1"/>
  <c r="E260" i="1"/>
  <c r="E259" i="1" s="1"/>
  <c r="E258" i="1" s="1"/>
  <c r="K92" i="1"/>
  <c r="E250" i="1"/>
  <c r="E248" i="1" s="1"/>
  <c r="K250" i="1"/>
  <c r="K248" i="1" s="1"/>
  <c r="L50" i="1"/>
  <c r="L14" i="1" s="1"/>
  <c r="J260" i="1"/>
  <c r="J259" i="1" s="1"/>
  <c r="K16" i="1"/>
  <c r="K15" i="1" s="1"/>
  <c r="K212" i="1"/>
  <c r="K211" i="1" s="1"/>
  <c r="H166" i="1"/>
  <c r="F172" i="1"/>
  <c r="F171" i="1" s="1"/>
  <c r="G171" i="1"/>
  <c r="G166" i="1"/>
  <c r="L15" i="1"/>
  <c r="K34" i="1"/>
  <c r="K51" i="1"/>
  <c r="I172" i="1"/>
  <c r="I166" i="1" s="1"/>
  <c r="G15" i="1"/>
  <c r="K42" i="1"/>
  <c r="K156" i="1"/>
  <c r="K168" i="1"/>
  <c r="J172" i="1"/>
  <c r="J171" i="1" s="1"/>
  <c r="K187" i="1"/>
  <c r="K186" i="1" s="1"/>
  <c r="G250" i="1"/>
  <c r="G248" i="1" s="1"/>
  <c r="L250" i="1"/>
  <c r="L248" i="1" s="1"/>
  <c r="F260" i="1"/>
  <c r="F259" i="1" s="1"/>
  <c r="F258" i="1" s="1"/>
  <c r="H260" i="1"/>
  <c r="K260" i="1"/>
  <c r="K259" i="1" s="1"/>
  <c r="K258" i="1" s="1"/>
  <c r="I50" i="1"/>
  <c r="I14" i="1" s="1"/>
  <c r="K75" i="1"/>
  <c r="K109" i="1"/>
  <c r="K117" i="1"/>
  <c r="K132" i="1"/>
  <c r="K131" i="1" s="1"/>
  <c r="K150" i="1"/>
  <c r="K149" i="1" s="1"/>
  <c r="K198" i="1"/>
  <c r="K197" i="1" s="1"/>
  <c r="F212" i="1"/>
  <c r="F211" i="1" s="1"/>
  <c r="L212" i="1"/>
  <c r="L211" i="1" s="1"/>
  <c r="I250" i="1"/>
  <c r="I248" i="1" s="1"/>
  <c r="G260" i="1"/>
  <c r="G259" i="1" s="1"/>
  <c r="G258" i="1" s="1"/>
  <c r="I260" i="1"/>
  <c r="I259" i="1" s="1"/>
  <c r="I258" i="1" s="1"/>
  <c r="K267" i="1"/>
  <c r="K265" i="1" s="1"/>
  <c r="L258" i="1"/>
  <c r="K63" i="1"/>
  <c r="H108" i="1"/>
  <c r="K112" i="1"/>
  <c r="K124" i="1"/>
  <c r="L13" i="1"/>
  <c r="E14" i="1"/>
  <c r="D250" i="1"/>
  <c r="D248" i="1" s="1"/>
  <c r="D260" i="1"/>
  <c r="D259" i="1" s="1"/>
  <c r="D258" i="1" s="1"/>
  <c r="J258" i="1"/>
  <c r="J185" i="1" s="1"/>
  <c r="L166" i="1"/>
  <c r="H182" i="1"/>
  <c r="H259" i="1"/>
  <c r="G212" i="1"/>
  <c r="G211" i="1" s="1"/>
  <c r="G185" i="1" s="1"/>
  <c r="H15" i="1"/>
  <c r="H212" i="1"/>
  <c r="D213" i="1"/>
  <c r="D212" i="1" s="1"/>
  <c r="D211" i="1" s="1"/>
  <c r="J265" i="1"/>
  <c r="F250" i="1"/>
  <c r="F248" i="1" s="1"/>
  <c r="H277" i="1"/>
  <c r="H265" i="1"/>
  <c r="K172" i="1" l="1"/>
  <c r="K171" i="1" s="1"/>
  <c r="E185" i="1"/>
  <c r="E12" i="1" s="1"/>
  <c r="E8" i="1" s="1"/>
  <c r="F13" i="1"/>
  <c r="I171" i="1"/>
  <c r="J166" i="1"/>
  <c r="J13" i="1"/>
  <c r="K50" i="1"/>
  <c r="K14" i="1" s="1"/>
  <c r="J14" i="1"/>
  <c r="K166" i="1"/>
  <c r="F166" i="1"/>
  <c r="I185" i="1"/>
  <c r="F185" i="1"/>
  <c r="L185" i="1"/>
  <c r="L12" i="1" s="1"/>
  <c r="L8" i="1" s="1"/>
  <c r="I13" i="1"/>
  <c r="K108" i="1"/>
  <c r="K185" i="1"/>
  <c r="G12" i="1"/>
  <c r="G8" i="1" s="1"/>
  <c r="J12" i="1"/>
  <c r="J8" i="1" s="1"/>
  <c r="H211" i="1"/>
  <c r="G14" i="1"/>
  <c r="H276" i="1"/>
  <c r="H13" i="1"/>
  <c r="H258" i="1"/>
  <c r="F14" i="1"/>
  <c r="D185" i="1"/>
  <c r="D12" i="1" s="1"/>
  <c r="D8" i="1" s="1"/>
  <c r="D14" i="1"/>
  <c r="K13" i="1" l="1"/>
  <c r="F12" i="1"/>
  <c r="F8" i="1" s="1"/>
  <c r="I12" i="1"/>
  <c r="I8" i="1" s="1"/>
  <c r="K12" i="1"/>
  <c r="K8" i="1" s="1"/>
  <c r="H14" i="1"/>
  <c r="H185" i="1"/>
  <c r="H12" i="1" s="1"/>
  <c r="H8" i="1" l="1"/>
</calcChain>
</file>

<file path=xl/sharedStrings.xml><?xml version="1.0" encoding="utf-8"?>
<sst xmlns="http://schemas.openxmlformats.org/spreadsheetml/2006/main" count="534" uniqueCount="479">
  <si>
    <t>Cap.84.02 "Transporturi"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</si>
  <si>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</si>
  <si>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</si>
  <si>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</si>
  <si>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</si>
  <si>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</si>
  <si>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</si>
  <si>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</si>
  <si>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</si>
  <si>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</si>
  <si>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</si>
  <si>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</si>
  <si>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</si>
  <si>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</si>
  <si>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</si>
  <si>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</si>
  <si>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</si>
  <si>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</si>
  <si>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</si>
  <si>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</si>
  <si>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</si>
  <si>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</si>
  <si>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</si>
  <si>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</si>
  <si>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</si>
  <si>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</si>
  <si>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</si>
  <si>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</si>
  <si>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</si>
  <si>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</si>
  <si>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</si>
  <si>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</si>
  <si>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</si>
  <si>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</si>
  <si>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</si>
  <si>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</si>
  <si>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</si>
  <si>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</si>
  <si>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</si>
  <si>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</si>
  <si>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</si>
  <si>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</si>
  <si>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</si>
  <si>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</si>
  <si>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</si>
  <si>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</si>
  <si>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</si>
  <si>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</si>
  <si>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</si>
  <si>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</si>
  <si>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</si>
  <si>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</si>
  <si>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</si>
  <si>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</si>
  <si>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</si>
  <si>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</si>
  <si>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</si>
  <si>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</si>
  <si>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</si>
  <si>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</si>
  <si>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</si>
  <si>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</si>
  <si>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</si>
  <si>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</si>
  <si>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</si>
  <si>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</si>
  <si>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</si>
  <si>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</si>
  <si>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</si>
  <si>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</si>
  <si>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</si>
  <si>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</si>
  <si>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</si>
  <si>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</si>
  <si>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</si>
  <si>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</si>
  <si>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</si>
  <si>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</si>
  <si>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</si>
  <si>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</si>
  <si>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</si>
  <si>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</si>
  <si>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</si>
  <si>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</si>
  <si>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</si>
  <si>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</si>
  <si>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</si>
  <si>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</si>
  <si>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</si>
  <si>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</si>
  <si>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</si>
  <si>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</si>
  <si>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</si>
  <si>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</si>
  <si>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</si>
  <si>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</si>
  <si>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</si>
  <si>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</si>
  <si>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</si>
  <si>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</si>
  <si>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</si>
  <si>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</si>
  <si>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</si>
  <si>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</si>
  <si>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</si>
  <si>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</si>
  <si>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</si>
  <si>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</si>
  <si>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</si>
  <si>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</si>
  <si>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</si>
  <si>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</si>
  <si>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</si>
  <si>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</si>
  <si>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</si>
  <si>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</si>
  <si>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</si>
  <si>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</si>
  <si>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</si>
  <si>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</si>
  <si>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</si>
  <si>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</si>
  <si>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</si>
  <si>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</si>
  <si>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</si>
  <si>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</si>
  <si>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</si>
  <si>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</si>
  <si>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</si>
  <si>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</si>
  <si>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</si>
  <si>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</si>
  <si>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</si>
  <si>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</si>
  <si>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</si>
  <si>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</si>
  <si>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</si>
  <si>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</si>
  <si>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</si>
  <si>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</si>
  <si>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</si>
  <si>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</si>
  <si>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</si>
  <si>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</si>
  <si>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</si>
  <si>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</si>
  <si>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</si>
  <si>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</si>
  <si>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</si>
  <si>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</si>
  <si>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</si>
  <si>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</si>
  <si>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</si>
  <si>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</si>
  <si>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</si>
  <si>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</si>
  <si>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</si>
  <si>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</si>
  <si>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</si>
  <si>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</si>
  <si>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</si>
  <si>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</si>
  <si>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</si>
  <si>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</si>
  <si>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</si>
  <si>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</si>
  <si>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</si>
  <si>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</si>
  <si>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</si>
  <si>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</si>
  <si>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</si>
  <si>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</si>
  <si>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</si>
  <si>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</si>
  <si>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</si>
  <si>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</si>
  <si>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</si>
  <si>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</si>
  <si>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</si>
  <si>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</si>
  <si>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</si>
  <si>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</si>
  <si>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</si>
  <si>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</si>
  <si>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</si>
  <si>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</si>
  <si>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</si>
  <si>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</si>
  <si>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</si>
  <si>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</si>
  <si>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</si>
  <si>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</si>
  <si>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</si>
  <si>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</si>
  <si>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</si>
  <si>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</si>
  <si>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</si>
  <si>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</si>
  <si>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</si>
  <si>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</si>
  <si>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</si>
  <si>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</si>
  <si>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</si>
  <si>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</si>
  <si>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</si>
  <si>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</si>
  <si>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</si>
  <si>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</si>
  <si>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</si>
  <si>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</si>
  <si>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</si>
  <si>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</si>
  <si>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</si>
  <si>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</si>
  <si>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</si>
  <si>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</si>
  <si>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</si>
  <si>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</si>
  <si>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</si>
  <si>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</si>
  <si>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40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</si>
  <si>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</si>
  <si>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</si>
  <si>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</si>
  <si>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</si>
  <si>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</si>
  <si>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</si>
  <si>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</si>
  <si>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</si>
  <si>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</si>
  <si>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</si>
  <si>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</si>
  <si>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</si>
  <si>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</si>
  <si>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</si>
  <si>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</si>
  <si>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</si>
  <si>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</si>
  <si>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</si>
  <si>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</si>
  <si>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</si>
  <si>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</si>
  <si>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</si>
  <si>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</si>
  <si>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</si>
  <si>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</si>
  <si>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</si>
  <si>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</si>
  <si>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</si>
  <si>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</si>
  <si>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</si>
  <si>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</si>
  <si>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</si>
  <si>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</si>
  <si>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</si>
  <si>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</si>
  <si>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</si>
  <si>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</si>
  <si>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</si>
  <si>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</si>
  <si>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</si>
  <si>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</si>
  <si>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</si>
  <si>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</si>
  <si>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</si>
  <si>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</si>
  <si>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</si>
  <si>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</si>
  <si>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</si>
  <si>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</si>
  <si>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</si>
  <si>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</si>
  <si>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</si>
  <si>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</si>
  <si>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</si>
  <si>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</si>
  <si>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</si>
  <si>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</si>
  <si>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</si>
  <si>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</si>
  <si>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</si>
  <si>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</si>
  <si>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</si>
  <si>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</si>
  <si>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</si>
  <si>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</si>
  <si>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</si>
  <si>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</si>
  <si>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</si>
  <si>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</si>
  <si>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</si>
  <si>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</si>
  <si>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</si>
  <si>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</si>
  <si>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</si>
  <si>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</si>
  <si>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</si>
  <si>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</si>
  <si>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</si>
  <si>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</si>
  <si>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</si>
  <si>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</si>
  <si>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</si>
  <si>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</si>
  <si>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</si>
  <si>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</si>
  <si>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Operatiuni financiare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</si>
  <si>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</si>
  <si>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</si>
  <si>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</si>
  <si>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</si>
  <si>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</si>
  <si>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</si>
  <si>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</si>
  <si>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</si>
  <si>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</si>
  <si>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</si>
  <si>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</si>
  <si>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</si>
  <si>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</si>
  <si>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</si>
  <si>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</si>
  <si>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</si>
  <si>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</si>
  <si>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</si>
  <si>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</si>
  <si>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</si>
  <si>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</si>
  <si>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</si>
  <si>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</si>
  <si>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</si>
  <si>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</si>
  <si>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</si>
  <si>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</si>
  <si>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</si>
  <si>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</si>
  <si>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</si>
  <si>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</si>
  <si>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</si>
  <si>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</si>
  <si>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</si>
  <si>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</si>
  <si>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</si>
  <si>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</si>
  <si>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</si>
  <si>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</si>
  <si>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</si>
  <si>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Alte transferuri de capital catre institutii publice</t>
  </si>
  <si>
    <t>51.02.29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</si>
  <si>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</si>
  <si>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</si>
  <si>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</si>
  <si>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</si>
  <si>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</si>
  <si>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</si>
  <si>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</si>
  <si>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</si>
  <si>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</si>
  <si>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</si>
  <si>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</si>
  <si>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</si>
  <si>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</si>
  <si>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</si>
  <si>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</si>
  <si>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</si>
  <si>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</si>
  <si>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</si>
  <si>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</si>
  <si>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</si>
  <si>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</si>
  <si>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</si>
  <si>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</si>
  <si>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</si>
  <si>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</si>
  <si>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</si>
  <si>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</si>
  <si>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58.01</t>
  </si>
  <si>
    <t>Finanţarea naţională **)</t>
  </si>
  <si>
    <t>58.01.01</t>
  </si>
  <si>
    <t>Finanţarea Uniunii Europene **)</t>
  </si>
  <si>
    <t>58.01.02</t>
  </si>
  <si>
    <t>Cheltuieli neeligibile **)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</si>
  <si>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</si>
  <si>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</si>
  <si>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</si>
  <si>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</si>
  <si>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</si>
  <si>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</si>
  <si>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</si>
  <si>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</si>
  <si>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</si>
  <si>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</si>
  <si>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</si>
  <si>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</si>
  <si>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</si>
  <si>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</si>
  <si>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</si>
  <si>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</si>
  <si>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</si>
  <si>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</si>
  <si>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</si>
  <si>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</si>
  <si>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</si>
  <si>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</si>
  <si>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</si>
  <si>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</si>
  <si>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</si>
  <si>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</si>
  <si>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</si>
  <si>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</si>
  <si>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</si>
  <si>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</si>
  <si>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</si>
  <si>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</si>
  <si>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</si>
  <si>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</si>
  <si>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</si>
  <si>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</si>
  <si>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</si>
  <si>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</si>
  <si>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</si>
  <si>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</si>
  <si>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</si>
  <si>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</si>
  <si>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</si>
  <si>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</si>
  <si>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</si>
  <si>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60  - asistenta financiara  PNRR</t>
  </si>
  <si>
    <t>60.01</t>
  </si>
  <si>
    <t>60.02</t>
  </si>
  <si>
    <t>60.03</t>
  </si>
  <si>
    <t>61   - componenta de imprumut PNRR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</si>
  <si>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</si>
  <si>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</si>
  <si>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</si>
  <si>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</si>
  <si>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</si>
  <si>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</si>
  <si>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</si>
  <si>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</si>
  <si>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</si>
  <si>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</si>
  <si>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</si>
  <si>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</si>
  <si>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</si>
  <si>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</si>
  <si>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</si>
  <si>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</si>
  <si>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85,01,02</t>
  </si>
  <si>
    <t xml:space="preserve">Reparaţii capitale aferente activelor fixe   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</si>
  <si>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</si>
  <si>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</si>
  <si>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</si>
  <si>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</si>
  <si>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</si>
  <si>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</si>
  <si>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</si>
  <si>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</si>
  <si>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</si>
  <si>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</si>
  <si>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</si>
  <si>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</si>
  <si>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</si>
  <si>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</si>
  <si>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 xml:space="preserve">SECŢIUNEA DE FUNCŢIONARE </t>
  </si>
  <si>
    <t xml:space="preserve">CHELTUIELI CURENTE  
</t>
  </si>
  <si>
    <t xml:space="preserve">TITLUL II  BUNURI SI SERVICII </t>
  </si>
  <si>
    <t xml:space="preserve">TITLUL IV SUBVENTII   </t>
  </si>
  <si>
    <t>Subvenţii pentru acoperirea diferenţelor
 de preţ şi tarif</t>
  </si>
  <si>
    <t xml:space="preserve">TITLUL XVI RAMBURSARI DE CREDITE  </t>
  </si>
  <si>
    <t xml:space="preserve">Rambursari de credite interne </t>
  </si>
  <si>
    <t xml:space="preserve">SECŢIUNEA DE DEZVOLTARE </t>
  </si>
  <si>
    <t xml:space="preserve">TITLUL VI TRANSFERURI INTRE UNITATI ALE ADMINISTRATIEI PUBLICE  </t>
  </si>
  <si>
    <t xml:space="preserve">TITLUL  X   PROIECTE CU FINANTARE DIN FONDURI EXTERNE NERAMBURSABILE AFERENTE CADRULUI FINANCIAR 2014- 2020 </t>
  </si>
  <si>
    <t xml:space="preserve">Titlul XII  „Proiecte cu finanțare din sumele reprezentând asistența financiară nerambursabilă aferentă PNRR”   </t>
  </si>
  <si>
    <t>TITLUL XXI  PLĂŢI EFECTUATE ÎN ANII PRECEDENŢI ŞI RECUPERATE ÎN ANUL CURENT              (cod 85.01)</t>
  </si>
  <si>
    <t>85.01.02</t>
  </si>
  <si>
    <t xml:space="preserve">     Plăţi efectuate în anii precedenţi  şi recuperate în anul curent în secţiunea de dezvoltare a bugetului  local</t>
  </si>
  <si>
    <t>Anexa nr.14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</si>
</sst>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b/>
      <i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272">
    <xf numFmtId="0" fontId="0" fillId="0" borderId="0" xfId="0"/>
    <xf numFmtId="0" fontId="1" fillId="0" borderId="0" xfId="2"/>
    <xf numFmtId="0" fontId="1" fillId="0" borderId="0" xfId="3"/>
    <xf numFmtId="0" fontId="1" fillId="3" borderId="0" xfId="2" applyFill="1"/>
    <xf numFmtId="0" fontId="6" fillId="0" borderId="0" xfId="2" applyFont="1"/>
    <xf numFmtId="0" fontId="7" fillId="0" borderId="0" xfId="2" quotePrefix="1" applyFont="1" applyAlignment="1">
      <alignment horizontal="center"/>
    </xf>
    <xf numFmtId="3" fontId="7" fillId="0" borderId="0" xfId="2" quotePrefix="1" applyNumberFormat="1" applyFont="1" applyAlignment="1">
      <alignment horizontal="center"/>
    </xf>
    <xf numFmtId="1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1" fontId="8" fillId="4" borderId="6" xfId="4" applyNumberFormat="1" applyFont="1" applyFill="1" applyBorder="1" applyAlignment="1">
      <alignment horizontal="center" vertical="center" wrapText="1"/>
    </xf>
    <xf numFmtId="3" fontId="1" fillId="0" borderId="0" xfId="2" applyNumberFormat="1"/>
    <xf numFmtId="0" fontId="10" fillId="0" borderId="0" xfId="2" applyFont="1"/>
    <xf numFmtId="0" fontId="1" fillId="0" borderId="9" xfId="5" applyBorder="1"/>
    <xf numFmtId="49" fontId="11" fillId="0" borderId="9" xfId="5" applyNumberFormat="1" applyFont="1" applyBorder="1" applyAlignment="1">
      <alignment horizontal="right"/>
    </xf>
    <xf numFmtId="49" fontId="3" fillId="0" borderId="9" xfId="5" applyNumberFormat="1" applyFont="1" applyBorder="1" applyAlignment="1">
      <alignment horizontal="right"/>
    </xf>
    <xf numFmtId="3" fontId="3" fillId="0" borderId="9" xfId="2" applyNumberFormat="1" applyFont="1" applyBorder="1" applyAlignment="1" applyProtection="1">
      <alignment horizontal="right"/>
      <protection locked="0"/>
    </xf>
    <xf numFmtId="3" fontId="3" fillId="0" borderId="15" xfId="2" applyNumberFormat="1" applyFont="1" applyBorder="1" applyAlignment="1" applyProtection="1">
      <alignment horizontal="right"/>
      <protection locked="0"/>
    </xf>
    <xf numFmtId="0" fontId="12" fillId="0" borderId="0" xfId="2" applyFont="1"/>
    <xf numFmtId="3" fontId="3" fillId="0" borderId="9" xfId="2" applyNumberFormat="1" applyFont="1" applyBorder="1" applyAlignment="1">
      <alignment horizontal="right"/>
    </xf>
    <xf numFmtId="49" fontId="9" fillId="0" borderId="12" xfId="5" applyNumberFormat="1" applyFont="1" applyBorder="1" applyAlignment="1">
      <alignment horizontal="left" vertical="top"/>
    </xf>
    <xf numFmtId="3" fontId="3" fillId="8" borderId="9" xfId="2" applyNumberFormat="1" applyFont="1" applyFill="1" applyBorder="1" applyAlignment="1">
      <alignment horizontal="right"/>
    </xf>
    <xf numFmtId="3" fontId="3" fillId="8" borderId="15" xfId="2" applyNumberFormat="1" applyFont="1" applyFill="1" applyBorder="1" applyAlignment="1">
      <alignment horizontal="right"/>
    </xf>
    <xf numFmtId="3" fontId="3" fillId="0" borderId="15" xfId="2" applyNumberFormat="1" applyFont="1" applyBorder="1" applyAlignment="1">
      <alignment horizontal="right"/>
    </xf>
    <xf numFmtId="0" fontId="1" fillId="9" borderId="0" xfId="2" applyFill="1"/>
    <xf numFmtId="0" fontId="10" fillId="9" borderId="0" xfId="2" applyFont="1" applyFill="1"/>
    <xf numFmtId="3" fontId="3" fillId="7" borderId="9" xfId="2" applyNumberFormat="1" applyFont="1" applyFill="1" applyBorder="1" applyAlignment="1">
      <alignment horizontal="right"/>
    </xf>
    <xf numFmtId="3" fontId="3" fillId="7" borderId="15" xfId="2" applyNumberFormat="1" applyFont="1" applyFill="1" applyBorder="1" applyAlignment="1">
      <alignment horizontal="right"/>
    </xf>
    <xf numFmtId="49" fontId="8" fillId="0" borderId="9" xfId="5" applyNumberFormat="1" applyFont="1" applyBorder="1" applyAlignment="1">
      <alignment horizontal="right"/>
    </xf>
    <xf numFmtId="0" fontId="15" fillId="9" borderId="0" xfId="2" applyFont="1" applyFill="1"/>
    <xf numFmtId="0" fontId="1" fillId="7" borderId="9" xfId="5" applyFill="1" applyBorder="1"/>
    <xf numFmtId="49" fontId="8" fillId="7" borderId="9" xfId="5" applyNumberFormat="1" applyFont="1" applyFill="1" applyBorder="1" applyAlignment="1">
      <alignment horizontal="right"/>
    </xf>
    <xf numFmtId="49" fontId="3" fillId="7" borderId="9" xfId="5" applyNumberFormat="1" applyFont="1" applyFill="1" applyBorder="1" applyAlignment="1">
      <alignment horizontal="right"/>
    </xf>
    <xf numFmtId="0" fontId="11" fillId="0" borderId="9" xfId="2" applyFont="1" applyBorder="1" applyAlignment="1">
      <alignment horizontal="right"/>
    </xf>
    <xf numFmtId="0" fontId="3" fillId="0" borderId="9" xfId="2" applyFont="1" applyBorder="1" applyAlignment="1">
      <alignment horizontal="right"/>
    </xf>
    <xf numFmtId="0" fontId="15" fillId="0" borderId="0" xfId="2" applyFont="1"/>
    <xf numFmtId="0" fontId="17" fillId="9" borderId="0" xfId="2" applyFont="1" applyFill="1"/>
    <xf numFmtId="0" fontId="18" fillId="9" borderId="0" xfId="2" applyFont="1" applyFill="1"/>
    <xf numFmtId="3" fontId="1" fillId="9" borderId="0" xfId="2" applyNumberFormat="1" applyFill="1"/>
    <xf numFmtId="0" fontId="8" fillId="8" borderId="9" xfId="5" applyFont="1" applyFill="1" applyBorder="1" applyAlignment="1">
      <alignment horizontal="right"/>
    </xf>
    <xf numFmtId="0" fontId="3" fillId="8" borderId="9" xfId="5" applyFont="1" applyFill="1" applyBorder="1" applyAlignment="1">
      <alignment horizontal="right"/>
    </xf>
    <xf numFmtId="49" fontId="9" fillId="7" borderId="12" xfId="5" quotePrefix="1" applyNumberFormat="1" applyFont="1" applyFill="1" applyBorder="1" applyAlignment="1">
      <alignment horizontal="left" vertical="top"/>
    </xf>
    <xf numFmtId="0" fontId="8" fillId="7" borderId="9" xfId="5" applyFont="1" applyFill="1" applyBorder="1" applyAlignment="1">
      <alignment horizontal="right"/>
    </xf>
    <xf numFmtId="0" fontId="3" fillId="7" borderId="9" xfId="5" applyFont="1" applyFill="1" applyBorder="1" applyAlignment="1">
      <alignment horizontal="right"/>
    </xf>
    <xf numFmtId="49" fontId="9" fillId="8" borderId="12" xfId="5" applyNumberFormat="1" applyFont="1" applyFill="1" applyBorder="1" applyAlignment="1">
      <alignment vertical="top"/>
    </xf>
    <xf numFmtId="49" fontId="9" fillId="8" borderId="9" xfId="5" applyNumberFormat="1" applyFont="1" applyFill="1" applyBorder="1" applyAlignment="1">
      <alignment vertical="top"/>
    </xf>
    <xf numFmtId="49" fontId="9" fillId="0" borderId="12" xfId="5" applyNumberFormat="1" applyFont="1" applyBorder="1" applyAlignment="1">
      <alignment vertical="top"/>
    </xf>
    <xf numFmtId="49" fontId="9" fillId="7" borderId="12" xfId="5" applyNumberFormat="1" applyFont="1" applyFill="1" applyBorder="1" applyAlignment="1">
      <alignment vertical="top"/>
    </xf>
    <xf numFmtId="49" fontId="9" fillId="7" borderId="9" xfId="5" applyNumberFormat="1" applyFont="1" applyFill="1" applyBorder="1" applyAlignment="1">
      <alignment vertical="top"/>
    </xf>
    <xf numFmtId="0" fontId="8" fillId="7" borderId="9" xfId="2" applyFont="1" applyFill="1" applyBorder="1" applyAlignment="1">
      <alignment horizontal="right"/>
    </xf>
    <xf numFmtId="0" fontId="3" fillId="7" borderId="9" xfId="2" applyFont="1" applyFill="1" applyBorder="1" applyAlignment="1">
      <alignment horizontal="right"/>
    </xf>
    <xf numFmtId="49" fontId="9" fillId="0" borderId="9" xfId="5" applyNumberFormat="1" applyFont="1" applyBorder="1" applyAlignment="1">
      <alignment vertical="top"/>
    </xf>
    <xf numFmtId="0" fontId="1" fillId="0" borderId="17" xfId="2" applyBorder="1"/>
    <xf numFmtId="0" fontId="1" fillId="0" borderId="18" xfId="2" applyBorder="1" applyAlignment="1">
      <alignment horizontal="right"/>
    </xf>
    <xf numFmtId="0" fontId="3" fillId="0" borderId="18" xfId="2" applyFont="1" applyBorder="1" applyAlignment="1">
      <alignment horizontal="right"/>
    </xf>
    <xf numFmtId="3" fontId="3" fillId="0" borderId="18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9" fillId="0" borderId="0" xfId="2" applyFont="1"/>
    <xf numFmtId="1" fontId="9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0" applyFont="1"/>
    <xf numFmtId="0" fontId="9" fillId="0" borderId="0" xfId="6" applyFont="1" applyAlignment="1">
      <alignment horizontal="center"/>
    </xf>
    <xf numFmtId="0" fontId="9" fillId="0" borderId="0" xfId="3" applyFont="1" applyAlignment="1">
      <alignment horizontal="center"/>
    </xf>
    <xf numFmtId="1" fontId="21" fillId="6" borderId="9" xfId="4" applyNumberFormat="1" applyFont="1" applyFill="1" applyBorder="1" applyAlignment="1">
      <alignment horizontal="center" vertical="center" wrapText="1"/>
    </xf>
    <xf numFmtId="3" fontId="21" fillId="6" borderId="9" xfId="4" applyNumberFormat="1" applyFont="1" applyFill="1" applyBorder="1" applyAlignment="1">
      <alignment vertical="center" wrapText="1"/>
    </xf>
    <xf numFmtId="49" fontId="21" fillId="5" borderId="9" xfId="5" applyNumberFormat="1" applyFont="1" applyFill="1" applyBorder="1" applyAlignment="1">
      <alignment horizontal="right"/>
    </xf>
    <xf numFmtId="3" fontId="21" fillId="5" borderId="9" xfId="4" applyNumberFormat="1" applyFont="1" applyFill="1" applyBorder="1" applyAlignment="1">
      <alignment vertical="center" wrapText="1"/>
    </xf>
    <xf numFmtId="49" fontId="22" fillId="7" borderId="12" xfId="5" applyNumberFormat="1" applyFont="1" applyFill="1" applyBorder="1" applyAlignment="1">
      <alignment horizontal="left" vertical="center"/>
    </xf>
    <xf numFmtId="49" fontId="22" fillId="7" borderId="9" xfId="5" applyNumberFormat="1" applyFont="1" applyFill="1" applyBorder="1" applyAlignment="1">
      <alignment horizontal="left" vertical="top"/>
    </xf>
    <xf numFmtId="49" fontId="22" fillId="7" borderId="9" xfId="5" applyNumberFormat="1" applyFont="1" applyFill="1" applyBorder="1" applyAlignment="1">
      <alignment horizontal="right"/>
    </xf>
    <xf numFmtId="3" fontId="22" fillId="7" borderId="9" xfId="2" applyNumberFormat="1" applyFont="1" applyFill="1" applyBorder="1"/>
    <xf numFmtId="3" fontId="22" fillId="7" borderId="15" xfId="2" applyNumberFormat="1" applyFont="1" applyFill="1" applyBorder="1"/>
    <xf numFmtId="49" fontId="21" fillId="8" borderId="12" xfId="5" applyNumberFormat="1" applyFont="1" applyFill="1" applyBorder="1" applyAlignment="1">
      <alignment horizontal="left" vertical="top"/>
    </xf>
    <xf numFmtId="49" fontId="21" fillId="8" borderId="9" xfId="5" applyNumberFormat="1" applyFont="1" applyFill="1" applyBorder="1" applyAlignment="1">
      <alignment horizontal="left" vertical="top"/>
    </xf>
    <xf numFmtId="49" fontId="21" fillId="8" borderId="9" xfId="5" applyNumberFormat="1" applyFont="1" applyFill="1" applyBorder="1" applyAlignment="1">
      <alignment horizontal="right"/>
    </xf>
    <xf numFmtId="3" fontId="21" fillId="8" borderId="9" xfId="2" applyNumberFormat="1" applyFont="1" applyFill="1" applyBorder="1"/>
    <xf numFmtId="3" fontId="21" fillId="8" borderId="15" xfId="2" applyNumberFormat="1" applyFont="1" applyFill="1" applyBorder="1"/>
    <xf numFmtId="0" fontId="21" fillId="0" borderId="12" xfId="5" applyFont="1" applyBorder="1"/>
    <xf numFmtId="0" fontId="14" fillId="0" borderId="9" xfId="5" applyFont="1" applyBorder="1"/>
    <xf numFmtId="49" fontId="14" fillId="0" borderId="9" xfId="5" applyNumberFormat="1" applyFont="1" applyBorder="1" applyAlignment="1">
      <alignment horizontal="right"/>
    </xf>
    <xf numFmtId="49" fontId="21" fillId="0" borderId="9" xfId="5" applyNumberFormat="1" applyFont="1" applyBorder="1" applyAlignment="1">
      <alignment horizontal="right"/>
    </xf>
    <xf numFmtId="3" fontId="21" fillId="0" borderId="9" xfId="4" applyNumberFormat="1" applyFont="1" applyBorder="1" applyAlignment="1">
      <alignment horizontal="right" vertical="center" wrapText="1"/>
    </xf>
    <xf numFmtId="3" fontId="21" fillId="0" borderId="9" xfId="2" applyNumberFormat="1" applyFont="1" applyBorder="1" applyAlignment="1" applyProtection="1">
      <alignment horizontal="right"/>
      <protection locked="0"/>
    </xf>
    <xf numFmtId="3" fontId="21" fillId="0" borderId="15" xfId="2" applyNumberFormat="1" applyFont="1" applyBorder="1" applyAlignment="1" applyProtection="1">
      <alignment horizontal="right"/>
      <protection locked="0"/>
    </xf>
    <xf numFmtId="0" fontId="23" fillId="0" borderId="12" xfId="5" applyFont="1" applyBorder="1"/>
    <xf numFmtId="0" fontId="24" fillId="0" borderId="9" xfId="5" applyFont="1" applyBorder="1"/>
    <xf numFmtId="49" fontId="24" fillId="0" borderId="9" xfId="5" applyNumberFormat="1" applyFont="1" applyBorder="1" applyAlignment="1">
      <alignment horizontal="right"/>
    </xf>
    <xf numFmtId="49" fontId="23" fillId="0" borderId="9" xfId="5" applyNumberFormat="1" applyFont="1" applyBorder="1" applyAlignment="1">
      <alignment horizontal="right"/>
    </xf>
    <xf numFmtId="3" fontId="23" fillId="0" borderId="9" xfId="2" applyNumberFormat="1" applyFont="1" applyBorder="1" applyAlignment="1" applyProtection="1">
      <alignment horizontal="right"/>
      <protection locked="0"/>
    </xf>
    <xf numFmtId="3" fontId="23" fillId="0" borderId="15" xfId="2" applyNumberFormat="1" applyFont="1" applyBorder="1" applyAlignment="1" applyProtection="1">
      <alignment horizontal="right"/>
      <protection locked="0"/>
    </xf>
    <xf numFmtId="3" fontId="21" fillId="0" borderId="9" xfId="2" applyNumberFormat="1" applyFont="1" applyBorder="1" applyAlignment="1" applyProtection="1">
      <alignment horizontal="right" vertical="center"/>
      <protection locked="0"/>
    </xf>
    <xf numFmtId="3" fontId="21" fillId="0" borderId="15" xfId="2" applyNumberFormat="1" applyFont="1" applyBorder="1" applyAlignment="1" applyProtection="1">
      <alignment horizontal="right" vertical="center"/>
      <protection locked="0"/>
    </xf>
    <xf numFmtId="3" fontId="21" fillId="0" borderId="9" xfId="2" applyNumberFormat="1" applyFont="1" applyBorder="1" applyAlignment="1">
      <alignment horizontal="right"/>
    </xf>
    <xf numFmtId="49" fontId="21" fillId="0" borderId="12" xfId="5" applyNumberFormat="1" applyFont="1" applyBorder="1" applyAlignment="1">
      <alignment horizontal="left" vertical="top"/>
    </xf>
    <xf numFmtId="49" fontId="14" fillId="0" borderId="9" xfId="5" applyNumberFormat="1" applyFont="1" applyBorder="1" applyAlignment="1">
      <alignment horizontal="left" vertical="top"/>
    </xf>
    <xf numFmtId="0" fontId="14" fillId="8" borderId="9" xfId="5" applyFont="1" applyFill="1" applyBorder="1"/>
    <xf numFmtId="3" fontId="21" fillId="8" borderId="9" xfId="2" applyNumberFormat="1" applyFont="1" applyFill="1" applyBorder="1" applyAlignment="1">
      <alignment horizontal="right"/>
    </xf>
    <xf numFmtId="3" fontId="21" fillId="8" borderId="15" xfId="2" applyNumberFormat="1" applyFont="1" applyFill="1" applyBorder="1" applyAlignment="1">
      <alignment horizontal="right"/>
    </xf>
    <xf numFmtId="3" fontId="21" fillId="0" borderId="15" xfId="2" applyNumberFormat="1" applyFont="1" applyBorder="1" applyAlignment="1">
      <alignment horizontal="right"/>
    </xf>
    <xf numFmtId="49" fontId="21" fillId="8" borderId="12" xfId="5" quotePrefix="1" applyNumberFormat="1" applyFont="1" applyFill="1" applyBorder="1" applyAlignment="1">
      <alignment horizontal="left" vertical="top"/>
    </xf>
    <xf numFmtId="49" fontId="14" fillId="8" borderId="9" xfId="5" applyNumberFormat="1" applyFont="1" applyFill="1" applyBorder="1" applyAlignment="1">
      <alignment horizontal="left" vertical="top"/>
    </xf>
    <xf numFmtId="49" fontId="14" fillId="0" borderId="9" xfId="5" quotePrefix="1" applyNumberFormat="1" applyFont="1" applyBorder="1" applyAlignment="1">
      <alignment horizontal="left" vertical="top"/>
    </xf>
    <xf numFmtId="49" fontId="21" fillId="0" borderId="12" xfId="5" quotePrefix="1" applyNumberFormat="1" applyFont="1" applyBorder="1" applyAlignment="1">
      <alignment horizontal="left" vertical="top"/>
    </xf>
    <xf numFmtId="49" fontId="14" fillId="0" borderId="9" xfId="5" applyNumberFormat="1" applyFont="1" applyBorder="1" applyAlignment="1">
      <alignment horizontal="left" vertical="top" wrapText="1"/>
    </xf>
    <xf numFmtId="1" fontId="24" fillId="0" borderId="9" xfId="2" quotePrefix="1" applyNumberFormat="1" applyFont="1" applyBorder="1" applyAlignment="1">
      <alignment horizontal="right"/>
    </xf>
    <xf numFmtId="1" fontId="23" fillId="0" borderId="9" xfId="2" quotePrefix="1" applyNumberFormat="1" applyFont="1" applyBorder="1" applyAlignment="1">
      <alignment horizontal="right"/>
    </xf>
    <xf numFmtId="3" fontId="23" fillId="0" borderId="9" xfId="2" applyNumberFormat="1" applyFont="1" applyBorder="1" applyAlignment="1">
      <alignment horizontal="right" vertical="center"/>
    </xf>
    <xf numFmtId="3" fontId="23" fillId="0" borderId="15" xfId="2" applyNumberFormat="1" applyFont="1" applyBorder="1" applyAlignment="1">
      <alignment horizontal="right" vertical="center"/>
    </xf>
    <xf numFmtId="49" fontId="21" fillId="8" borderId="12" xfId="5" applyNumberFormat="1" applyFont="1" applyFill="1" applyBorder="1" applyAlignment="1">
      <alignment horizontal="left" vertical="center"/>
    </xf>
    <xf numFmtId="0" fontId="14" fillId="0" borderId="9" xfId="5" applyFont="1" applyBorder="1" applyAlignment="1">
      <alignment wrapText="1"/>
    </xf>
    <xf numFmtId="0" fontId="21" fillId="8" borderId="9" xfId="5" applyFont="1" applyFill="1" applyBorder="1"/>
    <xf numFmtId="164" fontId="21" fillId="8" borderId="12" xfId="1" applyFont="1" applyFill="1" applyBorder="1" applyAlignment="1">
      <alignment horizontal="left" vertical="top"/>
    </xf>
    <xf numFmtId="0" fontId="21" fillId="8" borderId="12" xfId="5" applyFont="1" applyFill="1" applyBorder="1"/>
    <xf numFmtId="3" fontId="21" fillId="8" borderId="9" xfId="2" applyNumberFormat="1" applyFont="1" applyFill="1" applyBorder="1" applyAlignment="1" applyProtection="1">
      <alignment horizontal="right"/>
      <protection locked="0"/>
    </xf>
    <xf numFmtId="3" fontId="21" fillId="8" borderId="15" xfId="2" applyNumberFormat="1" applyFont="1" applyFill="1" applyBorder="1" applyAlignment="1" applyProtection="1">
      <alignment horizontal="right"/>
      <protection locked="0"/>
    </xf>
    <xf numFmtId="0" fontId="14" fillId="0" borderId="9" xfId="6" applyFont="1" applyBorder="1" applyAlignment="1">
      <alignment horizontal="right"/>
    </xf>
    <xf numFmtId="0" fontId="21" fillId="0" borderId="9" xfId="6" applyFont="1" applyBorder="1" applyAlignment="1">
      <alignment horizontal="right"/>
    </xf>
    <xf numFmtId="49" fontId="22" fillId="7" borderId="12" xfId="5" applyNumberFormat="1" applyFont="1" applyFill="1" applyBorder="1" applyAlignment="1">
      <alignment horizontal="left" vertical="top"/>
    </xf>
    <xf numFmtId="3" fontId="22" fillId="7" borderId="9" xfId="2" applyNumberFormat="1" applyFont="1" applyFill="1" applyBorder="1" applyAlignment="1">
      <alignment horizontal="right"/>
    </xf>
    <xf numFmtId="3" fontId="22" fillId="7" borderId="15" xfId="2" applyNumberFormat="1" applyFont="1" applyFill="1" applyBorder="1" applyAlignment="1">
      <alignment horizontal="right"/>
    </xf>
    <xf numFmtId="49" fontId="21" fillId="8" borderId="12" xfId="5" applyNumberFormat="1" applyFont="1" applyFill="1" applyBorder="1"/>
    <xf numFmtId="49" fontId="21" fillId="8" borderId="9" xfId="5" applyNumberFormat="1" applyFont="1" applyFill="1" applyBorder="1"/>
    <xf numFmtId="49" fontId="21" fillId="0" borderId="12" xfId="5" applyNumberFormat="1" applyFont="1" applyBorder="1"/>
    <xf numFmtId="0" fontId="21" fillId="0" borderId="9" xfId="5" applyFont="1" applyBorder="1"/>
    <xf numFmtId="0" fontId="14" fillId="0" borderId="9" xfId="5" applyFont="1" applyBorder="1" applyAlignment="1">
      <alignment horizontal="right"/>
    </xf>
    <xf numFmtId="0" fontId="21" fillId="0" borderId="9" xfId="5" applyFont="1" applyBorder="1" applyAlignment="1">
      <alignment horizontal="right"/>
    </xf>
    <xf numFmtId="49" fontId="21" fillId="0" borderId="9" xfId="0" applyNumberFormat="1" applyFont="1" applyBorder="1" applyAlignment="1">
      <alignment horizontal="right"/>
    </xf>
    <xf numFmtId="0" fontId="21" fillId="0" borderId="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49" fontId="22" fillId="7" borderId="12" xfId="5" applyNumberFormat="1" applyFont="1" applyFill="1" applyBorder="1" applyAlignment="1">
      <alignment horizontal="left"/>
    </xf>
    <xf numFmtId="0" fontId="21" fillId="7" borderId="9" xfId="5" applyFont="1" applyFill="1" applyBorder="1"/>
    <xf numFmtId="49" fontId="22" fillId="7" borderId="9" xfId="5" applyNumberFormat="1" applyFont="1" applyFill="1" applyBorder="1" applyAlignment="1">
      <alignment horizontal="right" vertical="center"/>
    </xf>
    <xf numFmtId="3" fontId="21" fillId="7" borderId="9" xfId="2" applyNumberFormat="1" applyFont="1" applyFill="1" applyBorder="1" applyAlignment="1">
      <alignment horizontal="right"/>
    </xf>
    <xf numFmtId="3" fontId="21" fillId="7" borderId="15" xfId="2" applyNumberFormat="1" applyFont="1" applyFill="1" applyBorder="1" applyAlignment="1">
      <alignment horizontal="right"/>
    </xf>
    <xf numFmtId="0" fontId="14" fillId="0" borderId="12" xfId="5" applyFont="1" applyBorder="1"/>
    <xf numFmtId="0" fontId="25" fillId="0" borderId="12" xfId="5" applyFont="1" applyBorder="1"/>
    <xf numFmtId="0" fontId="25" fillId="0" borderId="9" xfId="5" applyFont="1" applyBorder="1" applyAlignment="1">
      <alignment wrapText="1"/>
    </xf>
    <xf numFmtId="49" fontId="25" fillId="0" borderId="9" xfId="5" applyNumberFormat="1" applyFont="1" applyBorder="1" applyAlignment="1">
      <alignment horizontal="right"/>
    </xf>
    <xf numFmtId="49" fontId="22" fillId="0" borderId="9" xfId="5" applyNumberFormat="1" applyFont="1" applyBorder="1" applyAlignment="1">
      <alignment horizontal="right"/>
    </xf>
    <xf numFmtId="3" fontId="22" fillId="0" borderId="9" xfId="2" applyNumberFormat="1" applyFont="1" applyBorder="1" applyAlignment="1" applyProtection="1">
      <alignment horizontal="right"/>
      <protection locked="0"/>
    </xf>
    <xf numFmtId="3" fontId="22" fillId="0" borderId="15" xfId="2" applyNumberFormat="1" applyFont="1" applyBorder="1" applyAlignment="1" applyProtection="1">
      <alignment horizontal="right"/>
      <protection locked="0"/>
    </xf>
    <xf numFmtId="0" fontId="14" fillId="0" borderId="12" xfId="2" applyFont="1" applyBorder="1"/>
    <xf numFmtId="49" fontId="21" fillId="7" borderId="12" xfId="5" applyNumberFormat="1" applyFont="1" applyFill="1" applyBorder="1" applyAlignment="1">
      <alignment horizontal="left" vertical="top"/>
    </xf>
    <xf numFmtId="0" fontId="14" fillId="7" borderId="9" xfId="5" applyFont="1" applyFill="1" applyBorder="1"/>
    <xf numFmtId="49" fontId="21" fillId="7" borderId="9" xfId="5" applyNumberFormat="1" applyFont="1" applyFill="1" applyBorder="1" applyAlignment="1">
      <alignment horizontal="right"/>
    </xf>
    <xf numFmtId="0" fontId="21" fillId="8" borderId="12" xfId="5" applyFont="1" applyFill="1" applyBorder="1" applyAlignment="1">
      <alignment horizontal="left" vertical="center"/>
    </xf>
    <xf numFmtId="0" fontId="14" fillId="0" borderId="9" xfId="5" applyFont="1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0" fontId="21" fillId="0" borderId="9" xfId="2" applyFont="1" applyBorder="1" applyAlignment="1">
      <alignment horizontal="right"/>
    </xf>
    <xf numFmtId="0" fontId="22" fillId="8" borderId="12" xfId="5" applyFont="1" applyFill="1" applyBorder="1"/>
    <xf numFmtId="49" fontId="26" fillId="8" borderId="9" xfId="5" applyNumberFormat="1" applyFont="1" applyFill="1" applyBorder="1" applyAlignment="1">
      <alignment horizontal="left" vertical="top"/>
    </xf>
    <xf numFmtId="0" fontId="26" fillId="0" borderId="12" xfId="5" applyFont="1" applyBorder="1"/>
    <xf numFmtId="49" fontId="26" fillId="0" borderId="9" xfId="5" applyNumberFormat="1" applyFont="1" applyBorder="1" applyAlignment="1">
      <alignment horizontal="left" vertical="top"/>
    </xf>
    <xf numFmtId="49" fontId="22" fillId="7" borderId="12" xfId="5" quotePrefix="1" applyNumberFormat="1" applyFont="1" applyFill="1" applyBorder="1" applyAlignment="1">
      <alignment horizontal="left" vertical="top"/>
    </xf>
    <xf numFmtId="3" fontId="21" fillId="9" borderId="9" xfId="2" applyNumberFormat="1" applyFont="1" applyFill="1" applyBorder="1" applyAlignment="1">
      <alignment horizontal="right"/>
    </xf>
    <xf numFmtId="0" fontId="27" fillId="0" borderId="12" xfId="5" applyFont="1" applyBorder="1"/>
    <xf numFmtId="3" fontId="28" fillId="0" borderId="9" xfId="2" applyNumberFormat="1" applyFont="1" applyBorder="1" applyAlignment="1" applyProtection="1">
      <alignment horizontal="right"/>
      <protection locked="0"/>
    </xf>
    <xf numFmtId="3" fontId="28" fillId="0" borderId="15" xfId="2" applyNumberFormat="1" applyFont="1" applyBorder="1" applyAlignment="1" applyProtection="1">
      <alignment horizontal="right"/>
      <protection locked="0"/>
    </xf>
    <xf numFmtId="0" fontId="29" fillId="0" borderId="12" xfId="5" applyFont="1" applyBorder="1"/>
    <xf numFmtId="0" fontId="25" fillId="0" borderId="9" xfId="0" applyFont="1" applyBorder="1" applyAlignment="1">
      <alignment wrapText="1"/>
    </xf>
    <xf numFmtId="3" fontId="30" fillId="0" borderId="9" xfId="2" applyNumberFormat="1" applyFont="1" applyBorder="1" applyAlignment="1" applyProtection="1">
      <alignment horizontal="right"/>
      <protection locked="0"/>
    </xf>
    <xf numFmtId="3" fontId="30" fillId="0" borderId="15" xfId="2" applyNumberFormat="1" applyFont="1" applyBorder="1" applyAlignment="1" applyProtection="1">
      <alignment horizontal="right"/>
      <protection locked="0"/>
    </xf>
    <xf numFmtId="0" fontId="14" fillId="0" borderId="16" xfId="0" applyFont="1" applyBorder="1" applyAlignment="1">
      <alignment wrapText="1"/>
    </xf>
    <xf numFmtId="3" fontId="30" fillId="0" borderId="9" xfId="2" applyNumberFormat="1" applyFont="1" applyBorder="1" applyAlignment="1">
      <alignment horizontal="right"/>
    </xf>
    <xf numFmtId="3" fontId="30" fillId="0" borderId="15" xfId="2" applyNumberFormat="1" applyFont="1" applyBorder="1" applyAlignment="1">
      <alignment horizontal="right"/>
    </xf>
    <xf numFmtId="49" fontId="21" fillId="5" borderId="12" xfId="5" applyNumberFormat="1" applyFont="1" applyFill="1" applyBorder="1" applyAlignment="1">
      <alignment horizontal="left" vertical="top"/>
    </xf>
    <xf numFmtId="49" fontId="21" fillId="5" borderId="9" xfId="5" applyNumberFormat="1" applyFont="1" applyFill="1" applyBorder="1" applyAlignment="1">
      <alignment horizontal="left" vertical="top"/>
    </xf>
    <xf numFmtId="3" fontId="21" fillId="5" borderId="9" xfId="2" applyNumberFormat="1" applyFont="1" applyFill="1" applyBorder="1" applyAlignment="1">
      <alignment horizontal="right"/>
    </xf>
    <xf numFmtId="3" fontId="21" fillId="5" borderId="15" xfId="2" applyNumberFormat="1" applyFont="1" applyFill="1" applyBorder="1" applyAlignment="1">
      <alignment horizontal="right"/>
    </xf>
    <xf numFmtId="49" fontId="21" fillId="0" borderId="12" xfId="5" applyNumberFormat="1" applyFont="1" applyBorder="1" applyAlignment="1">
      <alignment horizontal="center"/>
    </xf>
    <xf numFmtId="3" fontId="21" fillId="0" borderId="9" xfId="5" applyNumberFormat="1" applyFont="1" applyBorder="1" applyAlignment="1">
      <alignment horizontal="right"/>
    </xf>
    <xf numFmtId="3" fontId="21" fillId="8" borderId="9" xfId="5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left" wrapText="1" indent="2"/>
    </xf>
    <xf numFmtId="0" fontId="21" fillId="0" borderId="9" xfId="0" quotePrefix="1" applyFont="1" applyBorder="1" applyAlignment="1">
      <alignment horizontal="right"/>
    </xf>
    <xf numFmtId="3" fontId="21" fillId="0" borderId="9" xfId="0" quotePrefix="1" applyNumberFormat="1" applyFont="1" applyBorder="1" applyAlignment="1">
      <alignment horizontal="right"/>
    </xf>
    <xf numFmtId="0" fontId="21" fillId="8" borderId="9" xfId="0" applyFont="1" applyFill="1" applyBorder="1" applyAlignment="1">
      <alignment horizontal="right"/>
    </xf>
    <xf numFmtId="0" fontId="14" fillId="0" borderId="9" xfId="0" quotePrefix="1" applyFont="1" applyBorder="1" applyAlignment="1">
      <alignment horizontal="right"/>
    </xf>
    <xf numFmtId="0" fontId="21" fillId="0" borderId="12" xfId="0" applyFont="1" applyBorder="1"/>
    <xf numFmtId="0" fontId="14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0" fontId="21" fillId="9" borderId="9" xfId="0" applyFont="1" applyFill="1" applyBorder="1" applyAlignment="1">
      <alignment horizontal="right"/>
    </xf>
    <xf numFmtId="0" fontId="14" fillId="0" borderId="12" xfId="0" applyFont="1" applyBorder="1" applyAlignment="1">
      <alignment horizontal="left" wrapText="1"/>
    </xf>
    <xf numFmtId="49" fontId="21" fillId="6" borderId="12" xfId="5" quotePrefix="1" applyNumberFormat="1" applyFont="1" applyFill="1" applyBorder="1" applyAlignment="1">
      <alignment horizontal="left" vertical="top"/>
    </xf>
    <xf numFmtId="49" fontId="14" fillId="6" borderId="9" xfId="5" applyNumberFormat="1" applyFont="1" applyFill="1" applyBorder="1" applyAlignment="1">
      <alignment horizontal="left" vertical="top"/>
    </xf>
    <xf numFmtId="0" fontId="21" fillId="6" borderId="9" xfId="5" applyFont="1" applyFill="1" applyBorder="1" applyAlignment="1">
      <alignment horizontal="right"/>
    </xf>
    <xf numFmtId="3" fontId="21" fillId="6" borderId="9" xfId="2" applyNumberFormat="1" applyFont="1" applyFill="1" applyBorder="1" applyAlignment="1">
      <alignment horizontal="right"/>
    </xf>
    <xf numFmtId="0" fontId="21" fillId="8" borderId="9" xfId="5" applyFont="1" applyFill="1" applyBorder="1" applyAlignment="1">
      <alignment horizontal="right"/>
    </xf>
    <xf numFmtId="49" fontId="23" fillId="0" borderId="12" xfId="5" applyNumberFormat="1" applyFont="1" applyBorder="1" applyAlignment="1">
      <alignment horizontal="left" vertical="top"/>
    </xf>
    <xf numFmtId="49" fontId="21" fillId="3" borderId="12" xfId="5" applyNumberFormat="1" applyFont="1" applyFill="1" applyBorder="1" applyAlignment="1">
      <alignment horizontal="left" vertical="top"/>
    </xf>
    <xf numFmtId="49" fontId="21" fillId="3" borderId="9" xfId="5" applyNumberFormat="1" applyFont="1" applyFill="1" applyBorder="1" applyAlignment="1">
      <alignment horizontal="left" vertical="top"/>
    </xf>
    <xf numFmtId="0" fontId="21" fillId="3" borderId="9" xfId="5" applyFont="1" applyFill="1" applyBorder="1" applyAlignment="1">
      <alignment horizontal="right"/>
    </xf>
    <xf numFmtId="3" fontId="21" fillId="3" borderId="9" xfId="2" applyNumberFormat="1" applyFont="1" applyFill="1" applyBorder="1" applyAlignment="1">
      <alignment horizontal="right"/>
    </xf>
    <xf numFmtId="3" fontId="21" fillId="3" borderId="15" xfId="2" applyNumberFormat="1" applyFont="1" applyFill="1" applyBorder="1" applyAlignment="1">
      <alignment horizontal="right"/>
    </xf>
    <xf numFmtId="1" fontId="8" fillId="0" borderId="20" xfId="4" applyNumberFormat="1" applyFont="1" applyBorder="1" applyAlignment="1">
      <alignment horizontal="center" vertical="center" wrapText="1"/>
    </xf>
    <xf numFmtId="1" fontId="21" fillId="10" borderId="9" xfId="4" applyNumberFormat="1" applyFont="1" applyFill="1" applyBorder="1" applyAlignment="1">
      <alignment horizontal="center" vertical="center" wrapText="1"/>
    </xf>
    <xf numFmtId="3" fontId="21" fillId="10" borderId="9" xfId="4" applyNumberFormat="1" applyFont="1" applyFill="1" applyBorder="1" applyAlignment="1">
      <alignment vertical="center" wrapText="1"/>
    </xf>
    <xf numFmtId="49" fontId="22" fillId="11" borderId="9" xfId="5" applyNumberFormat="1" applyFont="1" applyFill="1" applyBorder="1" applyAlignment="1">
      <alignment horizontal="right"/>
    </xf>
    <xf numFmtId="3" fontId="22" fillId="11" borderId="9" xfId="2" applyNumberFormat="1" applyFont="1" applyFill="1" applyBorder="1" applyAlignment="1">
      <alignment horizontal="right"/>
    </xf>
    <xf numFmtId="3" fontId="22" fillId="11" borderId="15" xfId="2" applyNumberFormat="1" applyFont="1" applyFill="1" applyBorder="1" applyAlignment="1">
      <alignment horizontal="right"/>
    </xf>
    <xf numFmtId="49" fontId="21" fillId="0" borderId="9" xfId="0" applyNumberFormat="1" applyFont="1" applyBorder="1" applyAlignment="1">
      <alignment horizontal="left" vertical="top" wrapText="1"/>
    </xf>
    <xf numFmtId="3" fontId="22" fillId="11" borderId="9" xfId="5" applyNumberFormat="1" applyFont="1" applyFill="1" applyBorder="1" applyAlignment="1">
      <alignment horizontal="right"/>
    </xf>
    <xf numFmtId="49" fontId="21" fillId="8" borderId="10" xfId="5" applyNumberFormat="1" applyFont="1" applyFill="1" applyBorder="1" applyAlignment="1">
      <alignment horizontal="left" vertical="top"/>
    </xf>
    <xf numFmtId="0" fontId="14" fillId="8" borderId="11" xfId="5" applyFont="1" applyFill="1" applyBorder="1"/>
    <xf numFmtId="0" fontId="21" fillId="8" borderId="11" xfId="5" applyFont="1" applyFill="1" applyBorder="1" applyAlignment="1">
      <alignment horizontal="right"/>
    </xf>
    <xf numFmtId="3" fontId="21" fillId="8" borderId="11" xfId="2" applyNumberFormat="1" applyFont="1" applyFill="1" applyBorder="1" applyAlignment="1">
      <alignment horizontal="right"/>
    </xf>
    <xf numFmtId="3" fontId="21" fillId="8" borderId="21" xfId="2" applyNumberFormat="1" applyFont="1" applyFill="1" applyBorder="1" applyAlignment="1">
      <alignment horizontal="right"/>
    </xf>
    <xf numFmtId="1" fontId="8" fillId="0" borderId="22" xfId="4" applyNumberFormat="1" applyFont="1" applyBorder="1" applyAlignment="1">
      <alignment horizontal="center" vertical="center" wrapText="1"/>
    </xf>
    <xf numFmtId="3" fontId="21" fillId="10" borderId="15" xfId="4" applyNumberFormat="1" applyFont="1" applyFill="1" applyBorder="1" applyAlignment="1">
      <alignment vertical="center" wrapText="1"/>
    </xf>
    <xf numFmtId="3" fontId="21" fillId="6" borderId="15" xfId="4" applyNumberFormat="1" applyFont="1" applyFill="1" applyBorder="1" applyAlignment="1">
      <alignment vertical="center" wrapText="1"/>
    </xf>
    <xf numFmtId="3" fontId="21" fillId="5" borderId="15" xfId="4" applyNumberFormat="1" applyFont="1" applyFill="1" applyBorder="1" applyAlignment="1">
      <alignment vertical="center" wrapText="1"/>
    </xf>
    <xf numFmtId="3" fontId="22" fillId="11" borderId="15" xfId="5" applyNumberFormat="1" applyFont="1" applyFill="1" applyBorder="1" applyAlignment="1">
      <alignment horizontal="right"/>
    </xf>
    <xf numFmtId="3" fontId="21" fillId="9" borderId="15" xfId="2" applyNumberFormat="1" applyFont="1" applyFill="1" applyBorder="1" applyAlignment="1">
      <alignment horizontal="right"/>
    </xf>
    <xf numFmtId="3" fontId="21" fillId="6" borderId="15" xfId="2" applyNumberFormat="1" applyFont="1" applyFill="1" applyBorder="1" applyAlignment="1">
      <alignment horizontal="right"/>
    </xf>
    <xf numFmtId="49" fontId="21" fillId="0" borderId="17" xfId="5" applyNumberFormat="1" applyFont="1" applyBorder="1" applyAlignment="1">
      <alignment horizontal="left" vertical="top"/>
    </xf>
    <xf numFmtId="0" fontId="31" fillId="12" borderId="23" xfId="0" applyFont="1" applyFill="1" applyBorder="1" applyAlignment="1">
      <alignment horizontal="center" vertical="center" wrapText="1"/>
    </xf>
    <xf numFmtId="0" fontId="14" fillId="0" borderId="18" xfId="5" applyFont="1" applyBorder="1" applyAlignment="1">
      <alignment horizontal="right"/>
    </xf>
    <xf numFmtId="0" fontId="21" fillId="0" borderId="18" xfId="5" applyFont="1" applyBorder="1" applyAlignment="1">
      <alignment horizontal="right"/>
    </xf>
    <xf numFmtId="3" fontId="21" fillId="3" borderId="18" xfId="2" applyNumberFormat="1" applyFont="1" applyFill="1" applyBorder="1" applyAlignment="1">
      <alignment horizontal="right"/>
    </xf>
    <xf numFmtId="3" fontId="21" fillId="3" borderId="18" xfId="2" applyNumberFormat="1" applyFont="1" applyFill="1" applyBorder="1" applyAlignment="1" applyProtection="1">
      <alignment horizontal="right"/>
      <protection locked="0"/>
    </xf>
    <xf numFmtId="3" fontId="21" fillId="0" borderId="24" xfId="2" applyNumberFormat="1" applyFont="1" applyBorder="1" applyAlignment="1" applyProtection="1">
      <alignment horizontal="right"/>
      <protection locked="0"/>
    </xf>
    <xf numFmtId="0" fontId="9" fillId="0" borderId="25" xfId="2" applyFont="1" applyBorder="1" applyAlignment="1">
      <alignment horizontal="center"/>
    </xf>
    <xf numFmtId="49" fontId="21" fillId="8" borderId="12" xfId="5" applyNumberFormat="1" applyFont="1" applyFill="1" applyBorder="1" applyAlignment="1">
      <alignment horizontal="left" vertical="top"/>
    </xf>
    <xf numFmtId="49" fontId="21" fillId="8" borderId="9" xfId="5" applyNumberFormat="1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21" fillId="10" borderId="12" xfId="4" applyNumberFormat="1" applyFont="1" applyFill="1" applyBorder="1" applyAlignment="1">
      <alignment horizontal="center" vertical="center" wrapText="1"/>
    </xf>
    <xf numFmtId="1" fontId="21" fillId="10" borderId="9" xfId="4" applyNumberFormat="1" applyFont="1" applyFill="1" applyBorder="1" applyAlignment="1">
      <alignment horizontal="center" vertical="center" wrapText="1"/>
    </xf>
    <xf numFmtId="1" fontId="21" fillId="6" borderId="12" xfId="4" applyNumberFormat="1" applyFont="1" applyFill="1" applyBorder="1" applyAlignment="1">
      <alignment horizontal="center" vertical="center" wrapText="1"/>
    </xf>
    <xf numFmtId="1" fontId="21" fillId="6" borderId="9" xfId="4" applyNumberFormat="1" applyFont="1" applyFill="1" applyBorder="1" applyAlignment="1">
      <alignment horizontal="center" vertical="center" wrapText="1"/>
    </xf>
    <xf numFmtId="0" fontId="22" fillId="5" borderId="13" xfId="5" applyFont="1" applyFill="1" applyBorder="1" applyAlignment="1">
      <alignment horizontal="center" vertical="center" wrapText="1"/>
    </xf>
    <xf numFmtId="0" fontId="22" fillId="5" borderId="14" xfId="5" applyFont="1" applyFill="1" applyBorder="1" applyAlignment="1">
      <alignment horizontal="center" vertical="center"/>
    </xf>
    <xf numFmtId="0" fontId="22" fillId="11" borderId="12" xfId="5" applyFont="1" applyFill="1" applyBorder="1" applyAlignment="1">
      <alignment horizontal="center" vertical="center" wrapText="1"/>
    </xf>
    <xf numFmtId="0" fontId="22" fillId="11" borderId="9" xfId="5" applyFont="1" applyFill="1" applyBorder="1" applyAlignment="1">
      <alignment horizontal="center" vertical="center" wrapText="1"/>
    </xf>
    <xf numFmtId="49" fontId="21" fillId="8" borderId="12" xfId="5" applyNumberFormat="1" applyFont="1" applyFill="1" applyBorder="1" applyAlignment="1">
      <alignment horizontal="left" vertical="top" wrapText="1"/>
    </xf>
    <xf numFmtId="49" fontId="21" fillId="8" borderId="9" xfId="5" applyNumberFormat="1" applyFont="1" applyFill="1" applyBorder="1" applyAlignment="1">
      <alignment horizontal="left" vertical="top" wrapText="1"/>
    </xf>
    <xf numFmtId="0" fontId="21" fillId="8" borderId="12" xfId="6" applyFont="1" applyFill="1" applyBorder="1" applyAlignment="1">
      <alignment horizontal="left" wrapText="1"/>
    </xf>
    <xf numFmtId="0" fontId="21" fillId="8" borderId="9" xfId="6" applyFont="1" applyFill="1" applyBorder="1" applyAlignment="1">
      <alignment horizontal="left" wrapText="1"/>
    </xf>
    <xf numFmtId="49" fontId="22" fillId="7" borderId="12" xfId="5" applyNumberFormat="1" applyFont="1" applyFill="1" applyBorder="1" applyAlignment="1">
      <alignment horizontal="left" vertical="top" wrapText="1"/>
    </xf>
    <xf numFmtId="49" fontId="22" fillId="7" borderId="9" xfId="5" applyNumberFormat="1" applyFont="1" applyFill="1" applyBorder="1" applyAlignment="1">
      <alignment horizontal="left" vertical="top" wrapText="1"/>
    </xf>
    <xf numFmtId="0" fontId="14" fillId="8" borderId="9" xfId="0" applyFont="1" applyFill="1" applyBorder="1"/>
    <xf numFmtId="49" fontId="22" fillId="7" borderId="12" xfId="5" applyNumberFormat="1" applyFont="1" applyFill="1" applyBorder="1" applyAlignment="1">
      <alignment horizontal="left" vertical="center" wrapText="1"/>
    </xf>
    <xf numFmtId="49" fontId="22" fillId="7" borderId="9" xfId="5" applyNumberFormat="1" applyFont="1" applyFill="1" applyBorder="1" applyAlignment="1">
      <alignment horizontal="left" vertical="center" wrapText="1"/>
    </xf>
    <xf numFmtId="0" fontId="21" fillId="0" borderId="12" xfId="5" applyFont="1" applyBorder="1" applyAlignment="1">
      <alignment horizontal="left" wrapText="1"/>
    </xf>
    <xf numFmtId="0" fontId="21" fillId="0" borderId="9" xfId="5" applyFont="1" applyBorder="1" applyAlignment="1">
      <alignment horizontal="left" wrapText="1"/>
    </xf>
    <xf numFmtId="49" fontId="21" fillId="0" borderId="12" xfId="5" applyNumberFormat="1" applyFont="1" applyBorder="1" applyAlignment="1">
      <alignment horizontal="left" wrapText="1"/>
    </xf>
    <xf numFmtId="49" fontId="21" fillId="0" borderId="9" xfId="5" applyNumberFormat="1" applyFont="1" applyBorder="1" applyAlignment="1">
      <alignment horizontal="left" wrapText="1"/>
    </xf>
    <xf numFmtId="0" fontId="21" fillId="8" borderId="12" xfId="0" applyFont="1" applyFill="1" applyBorder="1" applyAlignment="1">
      <alignment wrapText="1"/>
    </xf>
    <xf numFmtId="0" fontId="19" fillId="8" borderId="9" xfId="0" applyFont="1" applyFill="1" applyBorder="1"/>
    <xf numFmtId="0" fontId="21" fillId="8" borderId="12" xfId="0" applyFont="1" applyFill="1" applyBorder="1" applyAlignment="1">
      <alignment horizontal="center" wrapText="1"/>
    </xf>
    <xf numFmtId="0" fontId="21" fillId="8" borderId="9" xfId="0" applyFont="1" applyFill="1" applyBorder="1" applyAlignment="1">
      <alignment horizontal="center" wrapText="1"/>
    </xf>
    <xf numFmtId="3" fontId="21" fillId="8" borderId="13" xfId="0" quotePrefix="1" applyNumberFormat="1" applyFont="1" applyFill="1" applyBorder="1" applyAlignment="1">
      <alignment horizontal="center" wrapText="1"/>
    </xf>
    <xf numFmtId="3" fontId="21" fillId="8" borderId="14" xfId="0" quotePrefix="1" applyNumberFormat="1" applyFont="1" applyFill="1" applyBorder="1" applyAlignment="1">
      <alignment horizontal="center" wrapText="1"/>
    </xf>
    <xf numFmtId="0" fontId="21" fillId="8" borderId="12" xfId="0" applyFont="1" applyFill="1" applyBorder="1" applyAlignment="1">
      <alignment horizontal="left" wrapText="1"/>
    </xf>
    <xf numFmtId="0" fontId="21" fillId="8" borderId="9" xfId="0" applyFont="1" applyFill="1" applyBorder="1" applyAlignment="1">
      <alignment horizontal="left" wrapText="1"/>
    </xf>
    <xf numFmtId="0" fontId="1" fillId="0" borderId="0" xfId="2" applyAlignment="1">
      <alignment horizontal="left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21" fillId="8" borderId="13" xfId="5" applyFont="1" applyFill="1" applyBorder="1" applyAlignment="1">
      <alignment horizontal="center"/>
    </xf>
    <xf numFmtId="0" fontId="21" fillId="8" borderId="14" xfId="5" applyFont="1" applyFill="1" applyBorder="1" applyAlignment="1">
      <alignment horizontal="center"/>
    </xf>
    <xf numFmtId="49" fontId="16" fillId="7" borderId="12" xfId="5" applyNumberFormat="1" applyFont="1" applyFill="1" applyBorder="1" applyAlignment="1">
      <alignment horizontal="left" vertical="center" wrapText="1"/>
    </xf>
    <xf numFmtId="49" fontId="16" fillId="7" borderId="9" xfId="5" applyNumberFormat="1" applyFont="1" applyFill="1" applyBorder="1" applyAlignment="1">
      <alignment horizontal="left" vertical="center" wrapText="1"/>
    </xf>
    <xf numFmtId="0" fontId="9" fillId="0" borderId="0" xfId="2" applyFont="1" applyAlignment="1">
      <alignment horizontal="center"/>
    </xf>
    <xf numFmtId="0" fontId="1" fillId="0" borderId="0" xfId="2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21C6A94B-B895-416C-A46D-AA57D0A482E8}"/>
    <cellStyle name="Normal_F 07" xfId="3" xr:uid="{EF68E3FF-8ECD-4682-B7B8-83776F4C193F}"/>
    <cellStyle name="Normal_mach03" xfId="4" xr:uid="{B9B4F5A2-2AFC-4979-AECF-D1C7FA0D5B91}"/>
    <cellStyle name="Normal_mach31" xfId="2" xr:uid="{A353F217-8048-4FB1-86DE-0128529252E4}"/>
    <cellStyle name="Normal_Machete buget 99" xfId="6" xr:uid="{3EA8E17E-8276-42CC-8B15-96904258EA76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D996AA0-F911-4F59-86A4-2832A0BB8F13}"/>
            </a:ext>
          </a:extLst>
        </xdr:cNvPr>
        <xdr:cNvSpPr>
          <a:spLocks/>
        </xdr:cNvSpPr>
      </xdr:nvSpPr>
      <xdr:spPr bwMode="auto">
        <a:xfrm>
          <a:off x="2990850" y="12058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3B4698E-BE85-4EB8-B1DB-DE469E7C9A3A}"/>
            </a:ext>
          </a:extLst>
        </xdr:cNvPr>
        <xdr:cNvSpPr>
          <a:spLocks/>
        </xdr:cNvSpPr>
      </xdr:nvSpPr>
      <xdr:spPr bwMode="auto">
        <a:xfrm>
          <a:off x="2990850" y="13354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D8A936BF-8956-4995-865F-713FEC2F9863}"/>
            </a:ext>
          </a:extLst>
        </xdr:cNvPr>
        <xdr:cNvSpPr>
          <a:spLocks/>
        </xdr:cNvSpPr>
      </xdr:nvSpPr>
      <xdr:spPr bwMode="auto">
        <a:xfrm>
          <a:off x="2990850" y="13354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8">
          <cell r="J8">
            <v>7992000</v>
          </cell>
          <cell r="K8">
            <v>8776000</v>
          </cell>
          <cell r="L8">
            <v>7992000</v>
          </cell>
          <cell r="M8">
            <v>8776000</v>
          </cell>
          <cell r="N8">
            <v>6965978</v>
          </cell>
          <cell r="O8">
            <v>6965978</v>
          </cell>
          <cell r="P8">
            <v>6965978</v>
          </cell>
          <cell r="Q8">
            <v>0</v>
          </cell>
        </row>
        <row r="13">
          <cell r="L13">
            <v>1728570</v>
          </cell>
          <cell r="M13">
            <v>2360100</v>
          </cell>
          <cell r="N13">
            <v>1742175</v>
          </cell>
          <cell r="O13">
            <v>1742175</v>
          </cell>
          <cell r="P13">
            <v>1742175</v>
          </cell>
          <cell r="Q13">
            <v>0</v>
          </cell>
          <cell r="R13">
            <v>445017</v>
          </cell>
        </row>
        <row r="14">
          <cell r="L14">
            <v>4878310</v>
          </cell>
          <cell r="M14">
            <v>4885700</v>
          </cell>
          <cell r="N14">
            <v>4872563</v>
          </cell>
          <cell r="O14">
            <v>4872563</v>
          </cell>
          <cell r="P14">
            <v>4872563</v>
          </cell>
          <cell r="Q14">
            <v>0</v>
          </cell>
          <cell r="R14">
            <v>2922446</v>
          </cell>
        </row>
        <row r="15">
          <cell r="L15">
            <v>1385120</v>
          </cell>
          <cell r="M15">
            <v>1530200</v>
          </cell>
          <cell r="N15">
            <v>351240</v>
          </cell>
          <cell r="O15">
            <v>351240</v>
          </cell>
          <cell r="P15">
            <v>351240</v>
          </cell>
          <cell r="Q15">
            <v>0</v>
          </cell>
          <cell r="R15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1698576</v>
          </cell>
        </row>
      </sheetData>
      <sheetData sheetId="51">
        <row r="8">
          <cell r="J8">
            <v>24516300</v>
          </cell>
          <cell r="K8">
            <v>38600500</v>
          </cell>
          <cell r="L8">
            <v>24516300</v>
          </cell>
          <cell r="M8">
            <v>38600500</v>
          </cell>
          <cell r="N8">
            <v>26656072</v>
          </cell>
          <cell r="O8">
            <v>26656072</v>
          </cell>
          <cell r="P8">
            <v>26656072</v>
          </cell>
          <cell r="Q8">
            <v>0</v>
          </cell>
        </row>
        <row r="13">
          <cell r="L13">
            <v>4516300</v>
          </cell>
          <cell r="M13">
            <v>12200000</v>
          </cell>
          <cell r="N13">
            <v>10239964</v>
          </cell>
          <cell r="O13">
            <v>10239964</v>
          </cell>
          <cell r="P13">
            <v>10239964</v>
          </cell>
          <cell r="Q13">
            <v>0</v>
          </cell>
          <cell r="R13">
            <v>0</v>
          </cell>
        </row>
        <row r="14">
          <cell r="L14">
            <v>10000000</v>
          </cell>
          <cell r="M14">
            <v>17400000</v>
          </cell>
          <cell r="N14">
            <v>15637569</v>
          </cell>
          <cell r="O14">
            <v>15637569</v>
          </cell>
          <cell r="P14">
            <v>15637569</v>
          </cell>
          <cell r="Q14">
            <v>0</v>
          </cell>
          <cell r="R14">
            <v>0</v>
          </cell>
        </row>
        <row r="15">
          <cell r="L15">
            <v>10000000</v>
          </cell>
          <cell r="M15">
            <v>9000500</v>
          </cell>
          <cell r="N15">
            <v>778539</v>
          </cell>
          <cell r="O15">
            <v>778539</v>
          </cell>
          <cell r="P15">
            <v>778539</v>
          </cell>
          <cell r="Q15">
            <v>0</v>
          </cell>
          <cell r="R15">
            <v>0</v>
          </cell>
        </row>
      </sheetData>
      <sheetData sheetId="52">
        <row r="8">
          <cell r="J8">
            <v>77103200</v>
          </cell>
          <cell r="K8">
            <v>77103200</v>
          </cell>
          <cell r="L8">
            <v>77103200</v>
          </cell>
          <cell r="M8">
            <v>77115200</v>
          </cell>
          <cell r="N8">
            <v>44590443</v>
          </cell>
          <cell r="O8">
            <v>44590443</v>
          </cell>
          <cell r="P8">
            <v>44590443</v>
          </cell>
          <cell r="Q8">
            <v>0</v>
          </cell>
        </row>
        <row r="13">
          <cell r="L13">
            <v>0</v>
          </cell>
          <cell r="M13">
            <v>12000</v>
          </cell>
          <cell r="N13">
            <v>11911</v>
          </cell>
          <cell r="O13">
            <v>11911</v>
          </cell>
          <cell r="P13">
            <v>11911</v>
          </cell>
        </row>
        <row r="18">
          <cell r="L18">
            <v>77103200</v>
          </cell>
          <cell r="M18">
            <v>77103200</v>
          </cell>
          <cell r="N18">
            <v>44578532</v>
          </cell>
          <cell r="O18">
            <v>44578532</v>
          </cell>
          <cell r="P18">
            <v>44578532</v>
          </cell>
        </row>
      </sheetData>
      <sheetData sheetId="53">
        <row r="8">
          <cell r="J8">
            <v>32112769</v>
          </cell>
          <cell r="K8">
            <v>6000</v>
          </cell>
          <cell r="L8">
            <v>54112769</v>
          </cell>
          <cell r="M8">
            <v>15775114</v>
          </cell>
          <cell r="N8">
            <v>15333541</v>
          </cell>
          <cell r="O8">
            <v>15333541</v>
          </cell>
          <cell r="P8">
            <v>15333541</v>
          </cell>
          <cell r="Q8">
            <v>0</v>
          </cell>
        </row>
        <row r="12">
          <cell r="L12">
            <v>22000000</v>
          </cell>
          <cell r="M12">
            <v>22000000</v>
          </cell>
          <cell r="N12">
            <v>21655482</v>
          </cell>
          <cell r="O12">
            <v>21655482</v>
          </cell>
          <cell r="P12">
            <v>21655482</v>
          </cell>
          <cell r="R12">
            <v>21364373</v>
          </cell>
        </row>
        <row r="18">
          <cell r="M18">
            <v>-6730886</v>
          </cell>
          <cell r="N18">
            <v>-6730886</v>
          </cell>
          <cell r="O18">
            <v>-6730886</v>
          </cell>
          <cell r="P18">
            <v>-6730886</v>
          </cell>
        </row>
        <row r="21">
          <cell r="L21">
            <v>0</v>
          </cell>
          <cell r="M21">
            <v>500000</v>
          </cell>
          <cell r="N21">
            <v>408445</v>
          </cell>
          <cell r="O21">
            <v>408445</v>
          </cell>
          <cell r="P21">
            <v>408445</v>
          </cell>
          <cell r="Q21">
            <v>0</v>
          </cell>
          <cell r="R21">
            <v>408445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150730</v>
          </cell>
        </row>
        <row r="30">
          <cell r="R30">
            <v>2672817</v>
          </cell>
        </row>
        <row r="36">
          <cell r="L36">
            <v>26985520</v>
          </cell>
          <cell r="M36">
            <v>840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L37">
            <v>0</v>
          </cell>
          <cell r="M37">
            <v>5000</v>
          </cell>
          <cell r="N37">
            <v>500</v>
          </cell>
          <cell r="O37">
            <v>500</v>
          </cell>
          <cell r="P37">
            <v>500</v>
          </cell>
          <cell r="Q37">
            <v>0</v>
          </cell>
          <cell r="R37">
            <v>500</v>
          </cell>
        </row>
        <row r="38">
          <cell r="L38">
            <v>5127249</v>
          </cell>
          <cell r="M38">
            <v>160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</sheetData>
      <sheetData sheetId="54">
        <row r="8">
          <cell r="J8">
            <v>14871000</v>
          </cell>
          <cell r="K8">
            <v>14439580</v>
          </cell>
          <cell r="L8">
            <v>50728000</v>
          </cell>
          <cell r="M8">
            <v>50682314</v>
          </cell>
          <cell r="N8">
            <v>43084811</v>
          </cell>
          <cell r="O8">
            <v>43084811</v>
          </cell>
          <cell r="P8">
            <v>43084811</v>
          </cell>
          <cell r="Q8">
            <v>0</v>
          </cell>
        </row>
        <row r="12">
          <cell r="L12">
            <v>32000000</v>
          </cell>
          <cell r="M12">
            <v>32505000</v>
          </cell>
          <cell r="N12">
            <v>31081552</v>
          </cell>
          <cell r="O12">
            <v>31081552</v>
          </cell>
          <cell r="P12">
            <v>31081552</v>
          </cell>
          <cell r="R12">
            <v>32661266</v>
          </cell>
        </row>
        <row r="18">
          <cell r="L18">
            <v>3857000</v>
          </cell>
          <cell r="M18">
            <v>3805000</v>
          </cell>
          <cell r="N18">
            <v>3803379</v>
          </cell>
          <cell r="O18">
            <v>3803379</v>
          </cell>
          <cell r="P18">
            <v>3803379</v>
          </cell>
        </row>
        <row r="21">
          <cell r="M21">
            <v>-67266</v>
          </cell>
          <cell r="N21">
            <v>-67266</v>
          </cell>
          <cell r="O21">
            <v>-67266</v>
          </cell>
          <cell r="P21">
            <v>-67266</v>
          </cell>
        </row>
        <row r="26">
          <cell r="L26">
            <v>14871000</v>
          </cell>
          <cell r="M26">
            <v>14439580</v>
          </cell>
          <cell r="N26">
            <v>8267146</v>
          </cell>
          <cell r="O26">
            <v>8267146</v>
          </cell>
          <cell r="P26">
            <v>8267146</v>
          </cell>
          <cell r="R26">
            <v>2646662</v>
          </cell>
        </row>
        <row r="27">
          <cell r="R27">
            <v>13390</v>
          </cell>
        </row>
      </sheetData>
      <sheetData sheetId="55">
        <row r="8">
          <cell r="J8">
            <v>6556920</v>
          </cell>
          <cell r="K8">
            <v>5150230</v>
          </cell>
          <cell r="L8">
            <v>6556887</v>
          </cell>
          <cell r="M8">
            <v>5150197</v>
          </cell>
          <cell r="N8">
            <v>2873571</v>
          </cell>
          <cell r="O8">
            <v>2873571</v>
          </cell>
          <cell r="P8">
            <v>2873571</v>
          </cell>
          <cell r="Q8">
            <v>0</v>
          </cell>
        </row>
        <row r="13">
          <cell r="L13">
            <v>500000</v>
          </cell>
          <cell r="M13">
            <v>462000</v>
          </cell>
          <cell r="N13">
            <v>460745</v>
          </cell>
          <cell r="O13">
            <v>460745</v>
          </cell>
          <cell r="P13">
            <v>460745</v>
          </cell>
          <cell r="Q13">
            <v>0</v>
          </cell>
          <cell r="R13">
            <v>3731882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250</v>
          </cell>
        </row>
        <row r="15">
          <cell r="L15">
            <v>6056920</v>
          </cell>
          <cell r="M15">
            <v>4688230</v>
          </cell>
          <cell r="N15">
            <v>2412859</v>
          </cell>
          <cell r="O15">
            <v>2412859</v>
          </cell>
          <cell r="P15">
            <v>2412859</v>
          </cell>
          <cell r="Q15">
            <v>0</v>
          </cell>
          <cell r="R15">
            <v>149055</v>
          </cell>
        </row>
        <row r="16">
          <cell r="L16">
            <v>-33</v>
          </cell>
          <cell r="M16">
            <v>-33</v>
          </cell>
          <cell r="N16">
            <v>-33</v>
          </cell>
          <cell r="O16">
            <v>-33</v>
          </cell>
          <cell r="P16">
            <v>-33</v>
          </cell>
          <cell r="Q16">
            <v>0</v>
          </cell>
          <cell r="R16">
            <v>0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52FC-3BF4-4612-95A7-271E7F26E4C7}">
  <sheetPr>
    <tabColor indexed="52"/>
  </sheetPr>
  <dimension ref="A1:L287"/>
  <sheetViews>
    <sheetView tabSelected="1" zoomScaleNormal="100" zoomScaleSheetLayoutView="85" workbookViewId="0">
      <selection activeCell="K1" sqref="K1:L1"/>
    </sheetView>
  </sheetViews>
  <sheetFormatPr defaultRowHeight="12.75"/>
  <cols>
    <col min="1" max="1" width="5.140625" style="1" customWidth="1"/>
    <col min="2" max="2" width="39.7109375" style="55" customWidth="1"/>
    <col min="3" max="3" width="8.42578125" style="1" customWidth="1"/>
    <col min="4" max="4" width="14.85546875" style="1" customWidth="1"/>
    <col min="5" max="5" width="13.42578125" style="1" customWidth="1"/>
    <col min="6" max="6" width="14.5703125" style="1" customWidth="1"/>
    <col min="7" max="7" width="15" style="1" customWidth="1"/>
    <col min="8" max="8" width="14.140625" style="1" customWidth="1"/>
    <col min="9" max="9" width="13.85546875" style="1" customWidth="1"/>
    <col min="10" max="10" width="13.7109375" style="1" customWidth="1"/>
    <col min="11" max="11" width="11.5703125" style="1" customWidth="1"/>
    <col min="12" max="12" width="13" style="1" customWidth="1"/>
    <col min="13" max="221" width="9.140625" style="1"/>
    <col min="222" max="222" width="5.140625" style="1" customWidth="1"/>
    <col min="223" max="223" width="39.7109375" style="1" customWidth="1"/>
    <col min="224" max="224" width="7.7109375" style="1" customWidth="1"/>
    <col min="225" max="225" width="14.85546875" style="1" customWidth="1"/>
    <col min="226" max="226" width="13.42578125" style="1" customWidth="1"/>
    <col min="227" max="227" width="14.5703125" style="1" customWidth="1"/>
    <col min="228" max="228" width="15" style="1" customWidth="1"/>
    <col min="229" max="229" width="14.140625" style="1" customWidth="1"/>
    <col min="230" max="230" width="13.85546875" style="1" customWidth="1"/>
    <col min="231" max="231" width="13.7109375" style="1" customWidth="1"/>
    <col min="232" max="232" width="15.5703125" style="1" customWidth="1"/>
    <col min="233" max="233" width="13" style="1" customWidth="1"/>
    <col min="234" max="235" width="9.140625" style="1"/>
    <col min="236" max="236" width="13" style="1" customWidth="1"/>
    <col min="237" max="477" width="9.140625" style="1"/>
    <col min="478" max="478" width="5.140625" style="1" customWidth="1"/>
    <col min="479" max="479" width="39.7109375" style="1" customWidth="1"/>
    <col min="480" max="480" width="7.7109375" style="1" customWidth="1"/>
    <col min="481" max="481" width="14.85546875" style="1" customWidth="1"/>
    <col min="482" max="482" width="13.42578125" style="1" customWidth="1"/>
    <col min="483" max="483" width="14.5703125" style="1" customWidth="1"/>
    <col min="484" max="484" width="15" style="1" customWidth="1"/>
    <col min="485" max="485" width="14.140625" style="1" customWidth="1"/>
    <col min="486" max="486" width="13.85546875" style="1" customWidth="1"/>
    <col min="487" max="487" width="13.7109375" style="1" customWidth="1"/>
    <col min="488" max="488" width="15.5703125" style="1" customWidth="1"/>
    <col min="489" max="489" width="13" style="1" customWidth="1"/>
    <col min="490" max="491" width="9.140625" style="1"/>
    <col min="492" max="492" width="13" style="1" customWidth="1"/>
    <col min="493" max="733" width="9.140625" style="1"/>
    <col min="734" max="734" width="5.140625" style="1" customWidth="1"/>
    <col min="735" max="735" width="39.7109375" style="1" customWidth="1"/>
    <col min="736" max="736" width="7.7109375" style="1" customWidth="1"/>
    <col min="737" max="737" width="14.85546875" style="1" customWidth="1"/>
    <col min="738" max="738" width="13.42578125" style="1" customWidth="1"/>
    <col min="739" max="739" width="14.5703125" style="1" customWidth="1"/>
    <col min="740" max="740" width="15" style="1" customWidth="1"/>
    <col min="741" max="741" width="14.140625" style="1" customWidth="1"/>
    <col min="742" max="742" width="13.85546875" style="1" customWidth="1"/>
    <col min="743" max="743" width="13.7109375" style="1" customWidth="1"/>
    <col min="744" max="744" width="15.5703125" style="1" customWidth="1"/>
    <col min="745" max="745" width="13" style="1" customWidth="1"/>
    <col min="746" max="747" width="9.140625" style="1"/>
    <col min="748" max="748" width="13" style="1" customWidth="1"/>
    <col min="749" max="989" width="9.140625" style="1"/>
    <col min="990" max="990" width="5.140625" style="1" customWidth="1"/>
    <col min="991" max="991" width="39.7109375" style="1" customWidth="1"/>
    <col min="992" max="992" width="7.7109375" style="1" customWidth="1"/>
    <col min="993" max="993" width="14.85546875" style="1" customWidth="1"/>
    <col min="994" max="994" width="13.42578125" style="1" customWidth="1"/>
    <col min="995" max="995" width="14.5703125" style="1" customWidth="1"/>
    <col min="996" max="996" width="15" style="1" customWidth="1"/>
    <col min="997" max="997" width="14.140625" style="1" customWidth="1"/>
    <col min="998" max="998" width="13.85546875" style="1" customWidth="1"/>
    <col min="999" max="999" width="13.7109375" style="1" customWidth="1"/>
    <col min="1000" max="1000" width="15.5703125" style="1" customWidth="1"/>
    <col min="1001" max="1001" width="13" style="1" customWidth="1"/>
    <col min="1002" max="1003" width="9.140625" style="1"/>
    <col min="1004" max="1004" width="13" style="1" customWidth="1"/>
    <col min="1005" max="1245" width="9.140625" style="1"/>
    <col min="1246" max="1246" width="5.140625" style="1" customWidth="1"/>
    <col min="1247" max="1247" width="39.7109375" style="1" customWidth="1"/>
    <col min="1248" max="1248" width="7.7109375" style="1" customWidth="1"/>
    <col min="1249" max="1249" width="14.85546875" style="1" customWidth="1"/>
    <col min="1250" max="1250" width="13.42578125" style="1" customWidth="1"/>
    <col min="1251" max="1251" width="14.5703125" style="1" customWidth="1"/>
    <col min="1252" max="1252" width="15" style="1" customWidth="1"/>
    <col min="1253" max="1253" width="14.140625" style="1" customWidth="1"/>
    <col min="1254" max="1254" width="13.85546875" style="1" customWidth="1"/>
    <col min="1255" max="1255" width="13.7109375" style="1" customWidth="1"/>
    <col min="1256" max="1256" width="15.5703125" style="1" customWidth="1"/>
    <col min="1257" max="1257" width="13" style="1" customWidth="1"/>
    <col min="1258" max="1259" width="9.140625" style="1"/>
    <col min="1260" max="1260" width="13" style="1" customWidth="1"/>
    <col min="1261" max="1501" width="9.140625" style="1"/>
    <col min="1502" max="1502" width="5.140625" style="1" customWidth="1"/>
    <col min="1503" max="1503" width="39.7109375" style="1" customWidth="1"/>
    <col min="1504" max="1504" width="7.7109375" style="1" customWidth="1"/>
    <col min="1505" max="1505" width="14.85546875" style="1" customWidth="1"/>
    <col min="1506" max="1506" width="13.42578125" style="1" customWidth="1"/>
    <col min="1507" max="1507" width="14.5703125" style="1" customWidth="1"/>
    <col min="1508" max="1508" width="15" style="1" customWidth="1"/>
    <col min="1509" max="1509" width="14.140625" style="1" customWidth="1"/>
    <col min="1510" max="1510" width="13.85546875" style="1" customWidth="1"/>
    <col min="1511" max="1511" width="13.7109375" style="1" customWidth="1"/>
    <col min="1512" max="1512" width="15.5703125" style="1" customWidth="1"/>
    <col min="1513" max="1513" width="13" style="1" customWidth="1"/>
    <col min="1514" max="1515" width="9.140625" style="1"/>
    <col min="1516" max="1516" width="13" style="1" customWidth="1"/>
    <col min="1517" max="1757" width="9.140625" style="1"/>
    <col min="1758" max="1758" width="5.140625" style="1" customWidth="1"/>
    <col min="1759" max="1759" width="39.7109375" style="1" customWidth="1"/>
    <col min="1760" max="1760" width="7.7109375" style="1" customWidth="1"/>
    <col min="1761" max="1761" width="14.85546875" style="1" customWidth="1"/>
    <col min="1762" max="1762" width="13.42578125" style="1" customWidth="1"/>
    <col min="1763" max="1763" width="14.5703125" style="1" customWidth="1"/>
    <col min="1764" max="1764" width="15" style="1" customWidth="1"/>
    <col min="1765" max="1765" width="14.140625" style="1" customWidth="1"/>
    <col min="1766" max="1766" width="13.85546875" style="1" customWidth="1"/>
    <col min="1767" max="1767" width="13.7109375" style="1" customWidth="1"/>
    <col min="1768" max="1768" width="15.5703125" style="1" customWidth="1"/>
    <col min="1769" max="1769" width="13" style="1" customWidth="1"/>
    <col min="1770" max="1771" width="9.140625" style="1"/>
    <col min="1772" max="1772" width="13" style="1" customWidth="1"/>
    <col min="1773" max="2013" width="9.140625" style="1"/>
    <col min="2014" max="2014" width="5.140625" style="1" customWidth="1"/>
    <col min="2015" max="2015" width="39.7109375" style="1" customWidth="1"/>
    <col min="2016" max="2016" width="7.7109375" style="1" customWidth="1"/>
    <col min="2017" max="2017" width="14.85546875" style="1" customWidth="1"/>
    <col min="2018" max="2018" width="13.42578125" style="1" customWidth="1"/>
    <col min="2019" max="2019" width="14.5703125" style="1" customWidth="1"/>
    <col min="2020" max="2020" width="15" style="1" customWidth="1"/>
    <col min="2021" max="2021" width="14.140625" style="1" customWidth="1"/>
    <col min="2022" max="2022" width="13.85546875" style="1" customWidth="1"/>
    <col min="2023" max="2023" width="13.7109375" style="1" customWidth="1"/>
    <col min="2024" max="2024" width="15.5703125" style="1" customWidth="1"/>
    <col min="2025" max="2025" width="13" style="1" customWidth="1"/>
    <col min="2026" max="2027" width="9.140625" style="1"/>
    <col min="2028" max="2028" width="13" style="1" customWidth="1"/>
    <col min="2029" max="2269" width="9.140625" style="1"/>
    <col min="2270" max="2270" width="5.140625" style="1" customWidth="1"/>
    <col min="2271" max="2271" width="39.7109375" style="1" customWidth="1"/>
    <col min="2272" max="2272" width="7.7109375" style="1" customWidth="1"/>
    <col min="2273" max="2273" width="14.85546875" style="1" customWidth="1"/>
    <col min="2274" max="2274" width="13.42578125" style="1" customWidth="1"/>
    <col min="2275" max="2275" width="14.5703125" style="1" customWidth="1"/>
    <col min="2276" max="2276" width="15" style="1" customWidth="1"/>
    <col min="2277" max="2277" width="14.140625" style="1" customWidth="1"/>
    <col min="2278" max="2278" width="13.85546875" style="1" customWidth="1"/>
    <col min="2279" max="2279" width="13.7109375" style="1" customWidth="1"/>
    <col min="2280" max="2280" width="15.5703125" style="1" customWidth="1"/>
    <col min="2281" max="2281" width="13" style="1" customWidth="1"/>
    <col min="2282" max="2283" width="9.140625" style="1"/>
    <col min="2284" max="2284" width="13" style="1" customWidth="1"/>
    <col min="2285" max="2525" width="9.140625" style="1"/>
    <col min="2526" max="2526" width="5.140625" style="1" customWidth="1"/>
    <col min="2527" max="2527" width="39.7109375" style="1" customWidth="1"/>
    <col min="2528" max="2528" width="7.7109375" style="1" customWidth="1"/>
    <col min="2529" max="2529" width="14.85546875" style="1" customWidth="1"/>
    <col min="2530" max="2530" width="13.42578125" style="1" customWidth="1"/>
    <col min="2531" max="2531" width="14.5703125" style="1" customWidth="1"/>
    <col min="2532" max="2532" width="15" style="1" customWidth="1"/>
    <col min="2533" max="2533" width="14.140625" style="1" customWidth="1"/>
    <col min="2534" max="2534" width="13.85546875" style="1" customWidth="1"/>
    <col min="2535" max="2535" width="13.7109375" style="1" customWidth="1"/>
    <col min="2536" max="2536" width="15.5703125" style="1" customWidth="1"/>
    <col min="2537" max="2537" width="13" style="1" customWidth="1"/>
    <col min="2538" max="2539" width="9.140625" style="1"/>
    <col min="2540" max="2540" width="13" style="1" customWidth="1"/>
    <col min="2541" max="2781" width="9.140625" style="1"/>
    <col min="2782" max="2782" width="5.140625" style="1" customWidth="1"/>
    <col min="2783" max="2783" width="39.7109375" style="1" customWidth="1"/>
    <col min="2784" max="2784" width="7.7109375" style="1" customWidth="1"/>
    <col min="2785" max="2785" width="14.85546875" style="1" customWidth="1"/>
    <col min="2786" max="2786" width="13.42578125" style="1" customWidth="1"/>
    <col min="2787" max="2787" width="14.5703125" style="1" customWidth="1"/>
    <col min="2788" max="2788" width="15" style="1" customWidth="1"/>
    <col min="2789" max="2789" width="14.140625" style="1" customWidth="1"/>
    <col min="2790" max="2790" width="13.85546875" style="1" customWidth="1"/>
    <col min="2791" max="2791" width="13.7109375" style="1" customWidth="1"/>
    <col min="2792" max="2792" width="15.5703125" style="1" customWidth="1"/>
    <col min="2793" max="2793" width="13" style="1" customWidth="1"/>
    <col min="2794" max="2795" width="9.140625" style="1"/>
    <col min="2796" max="2796" width="13" style="1" customWidth="1"/>
    <col min="2797" max="3037" width="9.140625" style="1"/>
    <col min="3038" max="3038" width="5.140625" style="1" customWidth="1"/>
    <col min="3039" max="3039" width="39.7109375" style="1" customWidth="1"/>
    <col min="3040" max="3040" width="7.7109375" style="1" customWidth="1"/>
    <col min="3041" max="3041" width="14.85546875" style="1" customWidth="1"/>
    <col min="3042" max="3042" width="13.42578125" style="1" customWidth="1"/>
    <col min="3043" max="3043" width="14.5703125" style="1" customWidth="1"/>
    <col min="3044" max="3044" width="15" style="1" customWidth="1"/>
    <col min="3045" max="3045" width="14.140625" style="1" customWidth="1"/>
    <col min="3046" max="3046" width="13.85546875" style="1" customWidth="1"/>
    <col min="3047" max="3047" width="13.7109375" style="1" customWidth="1"/>
    <col min="3048" max="3048" width="15.5703125" style="1" customWidth="1"/>
    <col min="3049" max="3049" width="13" style="1" customWidth="1"/>
    <col min="3050" max="3051" width="9.140625" style="1"/>
    <col min="3052" max="3052" width="13" style="1" customWidth="1"/>
    <col min="3053" max="3293" width="9.140625" style="1"/>
    <col min="3294" max="3294" width="5.140625" style="1" customWidth="1"/>
    <col min="3295" max="3295" width="39.7109375" style="1" customWidth="1"/>
    <col min="3296" max="3296" width="7.7109375" style="1" customWidth="1"/>
    <col min="3297" max="3297" width="14.85546875" style="1" customWidth="1"/>
    <col min="3298" max="3298" width="13.42578125" style="1" customWidth="1"/>
    <col min="3299" max="3299" width="14.5703125" style="1" customWidth="1"/>
    <col min="3300" max="3300" width="15" style="1" customWidth="1"/>
    <col min="3301" max="3301" width="14.140625" style="1" customWidth="1"/>
    <col min="3302" max="3302" width="13.85546875" style="1" customWidth="1"/>
    <col min="3303" max="3303" width="13.7109375" style="1" customWidth="1"/>
    <col min="3304" max="3304" width="15.5703125" style="1" customWidth="1"/>
    <col min="3305" max="3305" width="13" style="1" customWidth="1"/>
    <col min="3306" max="3307" width="9.140625" style="1"/>
    <col min="3308" max="3308" width="13" style="1" customWidth="1"/>
    <col min="3309" max="3549" width="9.140625" style="1"/>
    <col min="3550" max="3550" width="5.140625" style="1" customWidth="1"/>
    <col min="3551" max="3551" width="39.7109375" style="1" customWidth="1"/>
    <col min="3552" max="3552" width="7.7109375" style="1" customWidth="1"/>
    <col min="3553" max="3553" width="14.85546875" style="1" customWidth="1"/>
    <col min="3554" max="3554" width="13.42578125" style="1" customWidth="1"/>
    <col min="3555" max="3555" width="14.5703125" style="1" customWidth="1"/>
    <col min="3556" max="3556" width="15" style="1" customWidth="1"/>
    <col min="3557" max="3557" width="14.140625" style="1" customWidth="1"/>
    <col min="3558" max="3558" width="13.85546875" style="1" customWidth="1"/>
    <col min="3559" max="3559" width="13.7109375" style="1" customWidth="1"/>
    <col min="3560" max="3560" width="15.5703125" style="1" customWidth="1"/>
    <col min="3561" max="3561" width="13" style="1" customWidth="1"/>
    <col min="3562" max="3563" width="9.140625" style="1"/>
    <col min="3564" max="3564" width="13" style="1" customWidth="1"/>
    <col min="3565" max="3805" width="9.140625" style="1"/>
    <col min="3806" max="3806" width="5.140625" style="1" customWidth="1"/>
    <col min="3807" max="3807" width="39.7109375" style="1" customWidth="1"/>
    <col min="3808" max="3808" width="7.7109375" style="1" customWidth="1"/>
    <col min="3809" max="3809" width="14.85546875" style="1" customWidth="1"/>
    <col min="3810" max="3810" width="13.42578125" style="1" customWidth="1"/>
    <col min="3811" max="3811" width="14.5703125" style="1" customWidth="1"/>
    <col min="3812" max="3812" width="15" style="1" customWidth="1"/>
    <col min="3813" max="3813" width="14.140625" style="1" customWidth="1"/>
    <col min="3814" max="3814" width="13.85546875" style="1" customWidth="1"/>
    <col min="3815" max="3815" width="13.7109375" style="1" customWidth="1"/>
    <col min="3816" max="3816" width="15.5703125" style="1" customWidth="1"/>
    <col min="3817" max="3817" width="13" style="1" customWidth="1"/>
    <col min="3818" max="3819" width="9.140625" style="1"/>
    <col min="3820" max="3820" width="13" style="1" customWidth="1"/>
    <col min="3821" max="4061" width="9.140625" style="1"/>
    <col min="4062" max="4062" width="5.140625" style="1" customWidth="1"/>
    <col min="4063" max="4063" width="39.7109375" style="1" customWidth="1"/>
    <col min="4064" max="4064" width="7.7109375" style="1" customWidth="1"/>
    <col min="4065" max="4065" width="14.85546875" style="1" customWidth="1"/>
    <col min="4066" max="4066" width="13.42578125" style="1" customWidth="1"/>
    <col min="4067" max="4067" width="14.5703125" style="1" customWidth="1"/>
    <col min="4068" max="4068" width="15" style="1" customWidth="1"/>
    <col min="4069" max="4069" width="14.140625" style="1" customWidth="1"/>
    <col min="4070" max="4070" width="13.85546875" style="1" customWidth="1"/>
    <col min="4071" max="4071" width="13.7109375" style="1" customWidth="1"/>
    <col min="4072" max="4072" width="15.5703125" style="1" customWidth="1"/>
    <col min="4073" max="4073" width="13" style="1" customWidth="1"/>
    <col min="4074" max="4075" width="9.140625" style="1"/>
    <col min="4076" max="4076" width="13" style="1" customWidth="1"/>
    <col min="4077" max="4317" width="9.140625" style="1"/>
    <col min="4318" max="4318" width="5.140625" style="1" customWidth="1"/>
    <col min="4319" max="4319" width="39.7109375" style="1" customWidth="1"/>
    <col min="4320" max="4320" width="7.7109375" style="1" customWidth="1"/>
    <col min="4321" max="4321" width="14.85546875" style="1" customWidth="1"/>
    <col min="4322" max="4322" width="13.42578125" style="1" customWidth="1"/>
    <col min="4323" max="4323" width="14.5703125" style="1" customWidth="1"/>
    <col min="4324" max="4324" width="15" style="1" customWidth="1"/>
    <col min="4325" max="4325" width="14.140625" style="1" customWidth="1"/>
    <col min="4326" max="4326" width="13.85546875" style="1" customWidth="1"/>
    <col min="4327" max="4327" width="13.7109375" style="1" customWidth="1"/>
    <col min="4328" max="4328" width="15.5703125" style="1" customWidth="1"/>
    <col min="4329" max="4329" width="13" style="1" customWidth="1"/>
    <col min="4330" max="4331" width="9.140625" style="1"/>
    <col min="4332" max="4332" width="13" style="1" customWidth="1"/>
    <col min="4333" max="4573" width="9.140625" style="1"/>
    <col min="4574" max="4574" width="5.140625" style="1" customWidth="1"/>
    <col min="4575" max="4575" width="39.7109375" style="1" customWidth="1"/>
    <col min="4576" max="4576" width="7.7109375" style="1" customWidth="1"/>
    <col min="4577" max="4577" width="14.85546875" style="1" customWidth="1"/>
    <col min="4578" max="4578" width="13.42578125" style="1" customWidth="1"/>
    <col min="4579" max="4579" width="14.5703125" style="1" customWidth="1"/>
    <col min="4580" max="4580" width="15" style="1" customWidth="1"/>
    <col min="4581" max="4581" width="14.140625" style="1" customWidth="1"/>
    <col min="4582" max="4582" width="13.85546875" style="1" customWidth="1"/>
    <col min="4583" max="4583" width="13.7109375" style="1" customWidth="1"/>
    <col min="4584" max="4584" width="15.5703125" style="1" customWidth="1"/>
    <col min="4585" max="4585" width="13" style="1" customWidth="1"/>
    <col min="4586" max="4587" width="9.140625" style="1"/>
    <col min="4588" max="4588" width="13" style="1" customWidth="1"/>
    <col min="4589" max="4829" width="9.140625" style="1"/>
    <col min="4830" max="4830" width="5.140625" style="1" customWidth="1"/>
    <col min="4831" max="4831" width="39.7109375" style="1" customWidth="1"/>
    <col min="4832" max="4832" width="7.7109375" style="1" customWidth="1"/>
    <col min="4833" max="4833" width="14.85546875" style="1" customWidth="1"/>
    <col min="4834" max="4834" width="13.42578125" style="1" customWidth="1"/>
    <col min="4835" max="4835" width="14.5703125" style="1" customWidth="1"/>
    <col min="4836" max="4836" width="15" style="1" customWidth="1"/>
    <col min="4837" max="4837" width="14.140625" style="1" customWidth="1"/>
    <col min="4838" max="4838" width="13.85546875" style="1" customWidth="1"/>
    <col min="4839" max="4839" width="13.7109375" style="1" customWidth="1"/>
    <col min="4840" max="4840" width="15.5703125" style="1" customWidth="1"/>
    <col min="4841" max="4841" width="13" style="1" customWidth="1"/>
    <col min="4842" max="4843" width="9.140625" style="1"/>
    <col min="4844" max="4844" width="13" style="1" customWidth="1"/>
    <col min="4845" max="5085" width="9.140625" style="1"/>
    <col min="5086" max="5086" width="5.140625" style="1" customWidth="1"/>
    <col min="5087" max="5087" width="39.7109375" style="1" customWidth="1"/>
    <col min="5088" max="5088" width="7.7109375" style="1" customWidth="1"/>
    <col min="5089" max="5089" width="14.85546875" style="1" customWidth="1"/>
    <col min="5090" max="5090" width="13.42578125" style="1" customWidth="1"/>
    <col min="5091" max="5091" width="14.5703125" style="1" customWidth="1"/>
    <col min="5092" max="5092" width="15" style="1" customWidth="1"/>
    <col min="5093" max="5093" width="14.140625" style="1" customWidth="1"/>
    <col min="5094" max="5094" width="13.85546875" style="1" customWidth="1"/>
    <col min="5095" max="5095" width="13.7109375" style="1" customWidth="1"/>
    <col min="5096" max="5096" width="15.5703125" style="1" customWidth="1"/>
    <col min="5097" max="5097" width="13" style="1" customWidth="1"/>
    <col min="5098" max="5099" width="9.140625" style="1"/>
    <col min="5100" max="5100" width="13" style="1" customWidth="1"/>
    <col min="5101" max="5341" width="9.140625" style="1"/>
    <col min="5342" max="5342" width="5.140625" style="1" customWidth="1"/>
    <col min="5343" max="5343" width="39.7109375" style="1" customWidth="1"/>
    <col min="5344" max="5344" width="7.7109375" style="1" customWidth="1"/>
    <col min="5345" max="5345" width="14.85546875" style="1" customWidth="1"/>
    <col min="5346" max="5346" width="13.42578125" style="1" customWidth="1"/>
    <col min="5347" max="5347" width="14.5703125" style="1" customWidth="1"/>
    <col min="5348" max="5348" width="15" style="1" customWidth="1"/>
    <col min="5349" max="5349" width="14.140625" style="1" customWidth="1"/>
    <col min="5350" max="5350" width="13.85546875" style="1" customWidth="1"/>
    <col min="5351" max="5351" width="13.7109375" style="1" customWidth="1"/>
    <col min="5352" max="5352" width="15.5703125" style="1" customWidth="1"/>
    <col min="5353" max="5353" width="13" style="1" customWidth="1"/>
    <col min="5354" max="5355" width="9.140625" style="1"/>
    <col min="5356" max="5356" width="13" style="1" customWidth="1"/>
    <col min="5357" max="5597" width="9.140625" style="1"/>
    <col min="5598" max="5598" width="5.140625" style="1" customWidth="1"/>
    <col min="5599" max="5599" width="39.7109375" style="1" customWidth="1"/>
    <col min="5600" max="5600" width="7.7109375" style="1" customWidth="1"/>
    <col min="5601" max="5601" width="14.85546875" style="1" customWidth="1"/>
    <col min="5602" max="5602" width="13.42578125" style="1" customWidth="1"/>
    <col min="5603" max="5603" width="14.5703125" style="1" customWidth="1"/>
    <col min="5604" max="5604" width="15" style="1" customWidth="1"/>
    <col min="5605" max="5605" width="14.140625" style="1" customWidth="1"/>
    <col min="5606" max="5606" width="13.85546875" style="1" customWidth="1"/>
    <col min="5607" max="5607" width="13.7109375" style="1" customWidth="1"/>
    <col min="5608" max="5608" width="15.5703125" style="1" customWidth="1"/>
    <col min="5609" max="5609" width="13" style="1" customWidth="1"/>
    <col min="5610" max="5611" width="9.140625" style="1"/>
    <col min="5612" max="5612" width="13" style="1" customWidth="1"/>
    <col min="5613" max="5853" width="9.140625" style="1"/>
    <col min="5854" max="5854" width="5.140625" style="1" customWidth="1"/>
    <col min="5855" max="5855" width="39.7109375" style="1" customWidth="1"/>
    <col min="5856" max="5856" width="7.7109375" style="1" customWidth="1"/>
    <col min="5857" max="5857" width="14.85546875" style="1" customWidth="1"/>
    <col min="5858" max="5858" width="13.42578125" style="1" customWidth="1"/>
    <col min="5859" max="5859" width="14.5703125" style="1" customWidth="1"/>
    <col min="5860" max="5860" width="15" style="1" customWidth="1"/>
    <col min="5861" max="5861" width="14.140625" style="1" customWidth="1"/>
    <col min="5862" max="5862" width="13.85546875" style="1" customWidth="1"/>
    <col min="5863" max="5863" width="13.7109375" style="1" customWidth="1"/>
    <col min="5864" max="5864" width="15.5703125" style="1" customWidth="1"/>
    <col min="5865" max="5865" width="13" style="1" customWidth="1"/>
    <col min="5866" max="5867" width="9.140625" style="1"/>
    <col min="5868" max="5868" width="13" style="1" customWidth="1"/>
    <col min="5869" max="6109" width="9.140625" style="1"/>
    <col min="6110" max="6110" width="5.140625" style="1" customWidth="1"/>
    <col min="6111" max="6111" width="39.7109375" style="1" customWidth="1"/>
    <col min="6112" max="6112" width="7.7109375" style="1" customWidth="1"/>
    <col min="6113" max="6113" width="14.85546875" style="1" customWidth="1"/>
    <col min="6114" max="6114" width="13.42578125" style="1" customWidth="1"/>
    <col min="6115" max="6115" width="14.5703125" style="1" customWidth="1"/>
    <col min="6116" max="6116" width="15" style="1" customWidth="1"/>
    <col min="6117" max="6117" width="14.140625" style="1" customWidth="1"/>
    <col min="6118" max="6118" width="13.85546875" style="1" customWidth="1"/>
    <col min="6119" max="6119" width="13.7109375" style="1" customWidth="1"/>
    <col min="6120" max="6120" width="15.5703125" style="1" customWidth="1"/>
    <col min="6121" max="6121" width="13" style="1" customWidth="1"/>
    <col min="6122" max="6123" width="9.140625" style="1"/>
    <col min="6124" max="6124" width="13" style="1" customWidth="1"/>
    <col min="6125" max="6365" width="9.140625" style="1"/>
    <col min="6366" max="6366" width="5.140625" style="1" customWidth="1"/>
    <col min="6367" max="6367" width="39.7109375" style="1" customWidth="1"/>
    <col min="6368" max="6368" width="7.7109375" style="1" customWidth="1"/>
    <col min="6369" max="6369" width="14.85546875" style="1" customWidth="1"/>
    <col min="6370" max="6370" width="13.42578125" style="1" customWidth="1"/>
    <col min="6371" max="6371" width="14.5703125" style="1" customWidth="1"/>
    <col min="6372" max="6372" width="15" style="1" customWidth="1"/>
    <col min="6373" max="6373" width="14.140625" style="1" customWidth="1"/>
    <col min="6374" max="6374" width="13.85546875" style="1" customWidth="1"/>
    <col min="6375" max="6375" width="13.7109375" style="1" customWidth="1"/>
    <col min="6376" max="6376" width="15.5703125" style="1" customWidth="1"/>
    <col min="6377" max="6377" width="13" style="1" customWidth="1"/>
    <col min="6378" max="6379" width="9.140625" style="1"/>
    <col min="6380" max="6380" width="13" style="1" customWidth="1"/>
    <col min="6381" max="6621" width="9.140625" style="1"/>
    <col min="6622" max="6622" width="5.140625" style="1" customWidth="1"/>
    <col min="6623" max="6623" width="39.7109375" style="1" customWidth="1"/>
    <col min="6624" max="6624" width="7.7109375" style="1" customWidth="1"/>
    <col min="6625" max="6625" width="14.85546875" style="1" customWidth="1"/>
    <col min="6626" max="6626" width="13.42578125" style="1" customWidth="1"/>
    <col min="6627" max="6627" width="14.5703125" style="1" customWidth="1"/>
    <col min="6628" max="6628" width="15" style="1" customWidth="1"/>
    <col min="6629" max="6629" width="14.140625" style="1" customWidth="1"/>
    <col min="6630" max="6630" width="13.85546875" style="1" customWidth="1"/>
    <col min="6631" max="6631" width="13.7109375" style="1" customWidth="1"/>
    <col min="6632" max="6632" width="15.5703125" style="1" customWidth="1"/>
    <col min="6633" max="6633" width="13" style="1" customWidth="1"/>
    <col min="6634" max="6635" width="9.140625" style="1"/>
    <col min="6636" max="6636" width="13" style="1" customWidth="1"/>
    <col min="6637" max="6877" width="9.140625" style="1"/>
    <col min="6878" max="6878" width="5.140625" style="1" customWidth="1"/>
    <col min="6879" max="6879" width="39.7109375" style="1" customWidth="1"/>
    <col min="6880" max="6880" width="7.7109375" style="1" customWidth="1"/>
    <col min="6881" max="6881" width="14.85546875" style="1" customWidth="1"/>
    <col min="6882" max="6882" width="13.42578125" style="1" customWidth="1"/>
    <col min="6883" max="6883" width="14.5703125" style="1" customWidth="1"/>
    <col min="6884" max="6884" width="15" style="1" customWidth="1"/>
    <col min="6885" max="6885" width="14.140625" style="1" customWidth="1"/>
    <col min="6886" max="6886" width="13.85546875" style="1" customWidth="1"/>
    <col min="6887" max="6887" width="13.7109375" style="1" customWidth="1"/>
    <col min="6888" max="6888" width="15.5703125" style="1" customWidth="1"/>
    <col min="6889" max="6889" width="13" style="1" customWidth="1"/>
    <col min="6890" max="6891" width="9.140625" style="1"/>
    <col min="6892" max="6892" width="13" style="1" customWidth="1"/>
    <col min="6893" max="7133" width="9.140625" style="1"/>
    <col min="7134" max="7134" width="5.140625" style="1" customWidth="1"/>
    <col min="7135" max="7135" width="39.7109375" style="1" customWidth="1"/>
    <col min="7136" max="7136" width="7.7109375" style="1" customWidth="1"/>
    <col min="7137" max="7137" width="14.85546875" style="1" customWidth="1"/>
    <col min="7138" max="7138" width="13.42578125" style="1" customWidth="1"/>
    <col min="7139" max="7139" width="14.5703125" style="1" customWidth="1"/>
    <col min="7140" max="7140" width="15" style="1" customWidth="1"/>
    <col min="7141" max="7141" width="14.140625" style="1" customWidth="1"/>
    <col min="7142" max="7142" width="13.85546875" style="1" customWidth="1"/>
    <col min="7143" max="7143" width="13.7109375" style="1" customWidth="1"/>
    <col min="7144" max="7144" width="15.5703125" style="1" customWidth="1"/>
    <col min="7145" max="7145" width="13" style="1" customWidth="1"/>
    <col min="7146" max="7147" width="9.140625" style="1"/>
    <col min="7148" max="7148" width="13" style="1" customWidth="1"/>
    <col min="7149" max="7389" width="9.140625" style="1"/>
    <col min="7390" max="7390" width="5.140625" style="1" customWidth="1"/>
    <col min="7391" max="7391" width="39.7109375" style="1" customWidth="1"/>
    <col min="7392" max="7392" width="7.7109375" style="1" customWidth="1"/>
    <col min="7393" max="7393" width="14.85546875" style="1" customWidth="1"/>
    <col min="7394" max="7394" width="13.42578125" style="1" customWidth="1"/>
    <col min="7395" max="7395" width="14.5703125" style="1" customWidth="1"/>
    <col min="7396" max="7396" width="15" style="1" customWidth="1"/>
    <col min="7397" max="7397" width="14.140625" style="1" customWidth="1"/>
    <col min="7398" max="7398" width="13.85546875" style="1" customWidth="1"/>
    <col min="7399" max="7399" width="13.7109375" style="1" customWidth="1"/>
    <col min="7400" max="7400" width="15.5703125" style="1" customWidth="1"/>
    <col min="7401" max="7401" width="13" style="1" customWidth="1"/>
    <col min="7402" max="7403" width="9.140625" style="1"/>
    <col min="7404" max="7404" width="13" style="1" customWidth="1"/>
    <col min="7405" max="7645" width="9.140625" style="1"/>
    <col min="7646" max="7646" width="5.140625" style="1" customWidth="1"/>
    <col min="7647" max="7647" width="39.7109375" style="1" customWidth="1"/>
    <col min="7648" max="7648" width="7.7109375" style="1" customWidth="1"/>
    <col min="7649" max="7649" width="14.85546875" style="1" customWidth="1"/>
    <col min="7650" max="7650" width="13.42578125" style="1" customWidth="1"/>
    <col min="7651" max="7651" width="14.5703125" style="1" customWidth="1"/>
    <col min="7652" max="7652" width="15" style="1" customWidth="1"/>
    <col min="7653" max="7653" width="14.140625" style="1" customWidth="1"/>
    <col min="7654" max="7654" width="13.85546875" style="1" customWidth="1"/>
    <col min="7655" max="7655" width="13.7109375" style="1" customWidth="1"/>
    <col min="7656" max="7656" width="15.5703125" style="1" customWidth="1"/>
    <col min="7657" max="7657" width="13" style="1" customWidth="1"/>
    <col min="7658" max="7659" width="9.140625" style="1"/>
    <col min="7660" max="7660" width="13" style="1" customWidth="1"/>
    <col min="7661" max="7901" width="9.140625" style="1"/>
    <col min="7902" max="7902" width="5.140625" style="1" customWidth="1"/>
    <col min="7903" max="7903" width="39.7109375" style="1" customWidth="1"/>
    <col min="7904" max="7904" width="7.7109375" style="1" customWidth="1"/>
    <col min="7905" max="7905" width="14.85546875" style="1" customWidth="1"/>
    <col min="7906" max="7906" width="13.42578125" style="1" customWidth="1"/>
    <col min="7907" max="7907" width="14.5703125" style="1" customWidth="1"/>
    <col min="7908" max="7908" width="15" style="1" customWidth="1"/>
    <col min="7909" max="7909" width="14.140625" style="1" customWidth="1"/>
    <col min="7910" max="7910" width="13.85546875" style="1" customWidth="1"/>
    <col min="7911" max="7911" width="13.7109375" style="1" customWidth="1"/>
    <col min="7912" max="7912" width="15.5703125" style="1" customWidth="1"/>
    <col min="7913" max="7913" width="13" style="1" customWidth="1"/>
    <col min="7914" max="7915" width="9.140625" style="1"/>
    <col min="7916" max="7916" width="13" style="1" customWidth="1"/>
    <col min="7917" max="8157" width="9.140625" style="1"/>
    <col min="8158" max="8158" width="5.140625" style="1" customWidth="1"/>
    <col min="8159" max="8159" width="39.7109375" style="1" customWidth="1"/>
    <col min="8160" max="8160" width="7.7109375" style="1" customWidth="1"/>
    <col min="8161" max="8161" width="14.85546875" style="1" customWidth="1"/>
    <col min="8162" max="8162" width="13.42578125" style="1" customWidth="1"/>
    <col min="8163" max="8163" width="14.5703125" style="1" customWidth="1"/>
    <col min="8164" max="8164" width="15" style="1" customWidth="1"/>
    <col min="8165" max="8165" width="14.140625" style="1" customWidth="1"/>
    <col min="8166" max="8166" width="13.85546875" style="1" customWidth="1"/>
    <col min="8167" max="8167" width="13.7109375" style="1" customWidth="1"/>
    <col min="8168" max="8168" width="15.5703125" style="1" customWidth="1"/>
    <col min="8169" max="8169" width="13" style="1" customWidth="1"/>
    <col min="8170" max="8171" width="9.140625" style="1"/>
    <col min="8172" max="8172" width="13" style="1" customWidth="1"/>
    <col min="8173" max="8413" width="9.140625" style="1"/>
    <col min="8414" max="8414" width="5.140625" style="1" customWidth="1"/>
    <col min="8415" max="8415" width="39.7109375" style="1" customWidth="1"/>
    <col min="8416" max="8416" width="7.7109375" style="1" customWidth="1"/>
    <col min="8417" max="8417" width="14.85546875" style="1" customWidth="1"/>
    <col min="8418" max="8418" width="13.42578125" style="1" customWidth="1"/>
    <col min="8419" max="8419" width="14.5703125" style="1" customWidth="1"/>
    <col min="8420" max="8420" width="15" style="1" customWidth="1"/>
    <col min="8421" max="8421" width="14.140625" style="1" customWidth="1"/>
    <col min="8422" max="8422" width="13.85546875" style="1" customWidth="1"/>
    <col min="8423" max="8423" width="13.7109375" style="1" customWidth="1"/>
    <col min="8424" max="8424" width="15.5703125" style="1" customWidth="1"/>
    <col min="8425" max="8425" width="13" style="1" customWidth="1"/>
    <col min="8426" max="8427" width="9.140625" style="1"/>
    <col min="8428" max="8428" width="13" style="1" customWidth="1"/>
    <col min="8429" max="8669" width="9.140625" style="1"/>
    <col min="8670" max="8670" width="5.140625" style="1" customWidth="1"/>
    <col min="8671" max="8671" width="39.7109375" style="1" customWidth="1"/>
    <col min="8672" max="8672" width="7.7109375" style="1" customWidth="1"/>
    <col min="8673" max="8673" width="14.85546875" style="1" customWidth="1"/>
    <col min="8674" max="8674" width="13.42578125" style="1" customWidth="1"/>
    <col min="8675" max="8675" width="14.5703125" style="1" customWidth="1"/>
    <col min="8676" max="8676" width="15" style="1" customWidth="1"/>
    <col min="8677" max="8677" width="14.140625" style="1" customWidth="1"/>
    <col min="8678" max="8678" width="13.85546875" style="1" customWidth="1"/>
    <col min="8679" max="8679" width="13.7109375" style="1" customWidth="1"/>
    <col min="8680" max="8680" width="15.5703125" style="1" customWidth="1"/>
    <col min="8681" max="8681" width="13" style="1" customWidth="1"/>
    <col min="8682" max="8683" width="9.140625" style="1"/>
    <col min="8684" max="8684" width="13" style="1" customWidth="1"/>
    <col min="8685" max="8925" width="9.140625" style="1"/>
    <col min="8926" max="8926" width="5.140625" style="1" customWidth="1"/>
    <col min="8927" max="8927" width="39.7109375" style="1" customWidth="1"/>
    <col min="8928" max="8928" width="7.7109375" style="1" customWidth="1"/>
    <col min="8929" max="8929" width="14.85546875" style="1" customWidth="1"/>
    <col min="8930" max="8930" width="13.42578125" style="1" customWidth="1"/>
    <col min="8931" max="8931" width="14.5703125" style="1" customWidth="1"/>
    <col min="8932" max="8932" width="15" style="1" customWidth="1"/>
    <col min="8933" max="8933" width="14.140625" style="1" customWidth="1"/>
    <col min="8934" max="8934" width="13.85546875" style="1" customWidth="1"/>
    <col min="8935" max="8935" width="13.7109375" style="1" customWidth="1"/>
    <col min="8936" max="8936" width="15.5703125" style="1" customWidth="1"/>
    <col min="8937" max="8937" width="13" style="1" customWidth="1"/>
    <col min="8938" max="8939" width="9.140625" style="1"/>
    <col min="8940" max="8940" width="13" style="1" customWidth="1"/>
    <col min="8941" max="9181" width="9.140625" style="1"/>
    <col min="9182" max="9182" width="5.140625" style="1" customWidth="1"/>
    <col min="9183" max="9183" width="39.7109375" style="1" customWidth="1"/>
    <col min="9184" max="9184" width="7.7109375" style="1" customWidth="1"/>
    <col min="9185" max="9185" width="14.85546875" style="1" customWidth="1"/>
    <col min="9186" max="9186" width="13.42578125" style="1" customWidth="1"/>
    <col min="9187" max="9187" width="14.5703125" style="1" customWidth="1"/>
    <col min="9188" max="9188" width="15" style="1" customWidth="1"/>
    <col min="9189" max="9189" width="14.140625" style="1" customWidth="1"/>
    <col min="9190" max="9190" width="13.85546875" style="1" customWidth="1"/>
    <col min="9191" max="9191" width="13.7109375" style="1" customWidth="1"/>
    <col min="9192" max="9192" width="15.5703125" style="1" customWidth="1"/>
    <col min="9193" max="9193" width="13" style="1" customWidth="1"/>
    <col min="9194" max="9195" width="9.140625" style="1"/>
    <col min="9196" max="9196" width="13" style="1" customWidth="1"/>
    <col min="9197" max="9437" width="9.140625" style="1"/>
    <col min="9438" max="9438" width="5.140625" style="1" customWidth="1"/>
    <col min="9439" max="9439" width="39.7109375" style="1" customWidth="1"/>
    <col min="9440" max="9440" width="7.7109375" style="1" customWidth="1"/>
    <col min="9441" max="9441" width="14.85546875" style="1" customWidth="1"/>
    <col min="9442" max="9442" width="13.42578125" style="1" customWidth="1"/>
    <col min="9443" max="9443" width="14.5703125" style="1" customWidth="1"/>
    <col min="9444" max="9444" width="15" style="1" customWidth="1"/>
    <col min="9445" max="9445" width="14.140625" style="1" customWidth="1"/>
    <col min="9446" max="9446" width="13.85546875" style="1" customWidth="1"/>
    <col min="9447" max="9447" width="13.7109375" style="1" customWidth="1"/>
    <col min="9448" max="9448" width="15.5703125" style="1" customWidth="1"/>
    <col min="9449" max="9449" width="13" style="1" customWidth="1"/>
    <col min="9450" max="9451" width="9.140625" style="1"/>
    <col min="9452" max="9452" width="13" style="1" customWidth="1"/>
    <col min="9453" max="9693" width="9.140625" style="1"/>
    <col min="9694" max="9694" width="5.140625" style="1" customWidth="1"/>
    <col min="9695" max="9695" width="39.7109375" style="1" customWidth="1"/>
    <col min="9696" max="9696" width="7.7109375" style="1" customWidth="1"/>
    <col min="9697" max="9697" width="14.85546875" style="1" customWidth="1"/>
    <col min="9698" max="9698" width="13.42578125" style="1" customWidth="1"/>
    <col min="9699" max="9699" width="14.5703125" style="1" customWidth="1"/>
    <col min="9700" max="9700" width="15" style="1" customWidth="1"/>
    <col min="9701" max="9701" width="14.140625" style="1" customWidth="1"/>
    <col min="9702" max="9702" width="13.85546875" style="1" customWidth="1"/>
    <col min="9703" max="9703" width="13.7109375" style="1" customWidth="1"/>
    <col min="9704" max="9704" width="15.5703125" style="1" customWidth="1"/>
    <col min="9705" max="9705" width="13" style="1" customWidth="1"/>
    <col min="9706" max="9707" width="9.140625" style="1"/>
    <col min="9708" max="9708" width="13" style="1" customWidth="1"/>
    <col min="9709" max="9949" width="9.140625" style="1"/>
    <col min="9950" max="9950" width="5.140625" style="1" customWidth="1"/>
    <col min="9951" max="9951" width="39.7109375" style="1" customWidth="1"/>
    <col min="9952" max="9952" width="7.7109375" style="1" customWidth="1"/>
    <col min="9953" max="9953" width="14.85546875" style="1" customWidth="1"/>
    <col min="9954" max="9954" width="13.42578125" style="1" customWidth="1"/>
    <col min="9955" max="9955" width="14.5703125" style="1" customWidth="1"/>
    <col min="9956" max="9956" width="15" style="1" customWidth="1"/>
    <col min="9957" max="9957" width="14.140625" style="1" customWidth="1"/>
    <col min="9958" max="9958" width="13.85546875" style="1" customWidth="1"/>
    <col min="9959" max="9959" width="13.7109375" style="1" customWidth="1"/>
    <col min="9960" max="9960" width="15.5703125" style="1" customWidth="1"/>
    <col min="9961" max="9961" width="13" style="1" customWidth="1"/>
    <col min="9962" max="9963" width="9.140625" style="1"/>
    <col min="9964" max="9964" width="13" style="1" customWidth="1"/>
    <col min="9965" max="10205" width="9.140625" style="1"/>
    <col min="10206" max="10206" width="5.140625" style="1" customWidth="1"/>
    <col min="10207" max="10207" width="39.7109375" style="1" customWidth="1"/>
    <col min="10208" max="10208" width="7.7109375" style="1" customWidth="1"/>
    <col min="10209" max="10209" width="14.85546875" style="1" customWidth="1"/>
    <col min="10210" max="10210" width="13.42578125" style="1" customWidth="1"/>
    <col min="10211" max="10211" width="14.5703125" style="1" customWidth="1"/>
    <col min="10212" max="10212" width="15" style="1" customWidth="1"/>
    <col min="10213" max="10213" width="14.140625" style="1" customWidth="1"/>
    <col min="10214" max="10214" width="13.85546875" style="1" customWidth="1"/>
    <col min="10215" max="10215" width="13.7109375" style="1" customWidth="1"/>
    <col min="10216" max="10216" width="15.5703125" style="1" customWidth="1"/>
    <col min="10217" max="10217" width="13" style="1" customWidth="1"/>
    <col min="10218" max="10219" width="9.140625" style="1"/>
    <col min="10220" max="10220" width="13" style="1" customWidth="1"/>
    <col min="10221" max="10461" width="9.140625" style="1"/>
    <col min="10462" max="10462" width="5.140625" style="1" customWidth="1"/>
    <col min="10463" max="10463" width="39.7109375" style="1" customWidth="1"/>
    <col min="10464" max="10464" width="7.7109375" style="1" customWidth="1"/>
    <col min="10465" max="10465" width="14.85546875" style="1" customWidth="1"/>
    <col min="10466" max="10466" width="13.42578125" style="1" customWidth="1"/>
    <col min="10467" max="10467" width="14.5703125" style="1" customWidth="1"/>
    <col min="10468" max="10468" width="15" style="1" customWidth="1"/>
    <col min="10469" max="10469" width="14.140625" style="1" customWidth="1"/>
    <col min="10470" max="10470" width="13.85546875" style="1" customWidth="1"/>
    <col min="10471" max="10471" width="13.7109375" style="1" customWidth="1"/>
    <col min="10472" max="10472" width="15.5703125" style="1" customWidth="1"/>
    <col min="10473" max="10473" width="13" style="1" customWidth="1"/>
    <col min="10474" max="10475" width="9.140625" style="1"/>
    <col min="10476" max="10476" width="13" style="1" customWidth="1"/>
    <col min="10477" max="10717" width="9.140625" style="1"/>
    <col min="10718" max="10718" width="5.140625" style="1" customWidth="1"/>
    <col min="10719" max="10719" width="39.7109375" style="1" customWidth="1"/>
    <col min="10720" max="10720" width="7.7109375" style="1" customWidth="1"/>
    <col min="10721" max="10721" width="14.85546875" style="1" customWidth="1"/>
    <col min="10722" max="10722" width="13.42578125" style="1" customWidth="1"/>
    <col min="10723" max="10723" width="14.5703125" style="1" customWidth="1"/>
    <col min="10724" max="10724" width="15" style="1" customWidth="1"/>
    <col min="10725" max="10725" width="14.140625" style="1" customWidth="1"/>
    <col min="10726" max="10726" width="13.85546875" style="1" customWidth="1"/>
    <col min="10727" max="10727" width="13.7109375" style="1" customWidth="1"/>
    <col min="10728" max="10728" width="15.5703125" style="1" customWidth="1"/>
    <col min="10729" max="10729" width="13" style="1" customWidth="1"/>
    <col min="10730" max="10731" width="9.140625" style="1"/>
    <col min="10732" max="10732" width="13" style="1" customWidth="1"/>
    <col min="10733" max="10973" width="9.140625" style="1"/>
    <col min="10974" max="10974" width="5.140625" style="1" customWidth="1"/>
    <col min="10975" max="10975" width="39.7109375" style="1" customWidth="1"/>
    <col min="10976" max="10976" width="7.7109375" style="1" customWidth="1"/>
    <col min="10977" max="10977" width="14.85546875" style="1" customWidth="1"/>
    <col min="10978" max="10978" width="13.42578125" style="1" customWidth="1"/>
    <col min="10979" max="10979" width="14.5703125" style="1" customWidth="1"/>
    <col min="10980" max="10980" width="15" style="1" customWidth="1"/>
    <col min="10981" max="10981" width="14.140625" style="1" customWidth="1"/>
    <col min="10982" max="10982" width="13.85546875" style="1" customWidth="1"/>
    <col min="10983" max="10983" width="13.7109375" style="1" customWidth="1"/>
    <col min="10984" max="10984" width="15.5703125" style="1" customWidth="1"/>
    <col min="10985" max="10985" width="13" style="1" customWidth="1"/>
    <col min="10986" max="10987" width="9.140625" style="1"/>
    <col min="10988" max="10988" width="13" style="1" customWidth="1"/>
    <col min="10989" max="11229" width="9.140625" style="1"/>
    <col min="11230" max="11230" width="5.140625" style="1" customWidth="1"/>
    <col min="11231" max="11231" width="39.7109375" style="1" customWidth="1"/>
    <col min="11232" max="11232" width="7.7109375" style="1" customWidth="1"/>
    <col min="11233" max="11233" width="14.85546875" style="1" customWidth="1"/>
    <col min="11234" max="11234" width="13.42578125" style="1" customWidth="1"/>
    <col min="11235" max="11235" width="14.5703125" style="1" customWidth="1"/>
    <col min="11236" max="11236" width="15" style="1" customWidth="1"/>
    <col min="11237" max="11237" width="14.140625" style="1" customWidth="1"/>
    <col min="11238" max="11238" width="13.85546875" style="1" customWidth="1"/>
    <col min="11239" max="11239" width="13.7109375" style="1" customWidth="1"/>
    <col min="11240" max="11240" width="15.5703125" style="1" customWidth="1"/>
    <col min="11241" max="11241" width="13" style="1" customWidth="1"/>
    <col min="11242" max="11243" width="9.140625" style="1"/>
    <col min="11244" max="11244" width="13" style="1" customWidth="1"/>
    <col min="11245" max="11485" width="9.140625" style="1"/>
    <col min="11486" max="11486" width="5.140625" style="1" customWidth="1"/>
    <col min="11487" max="11487" width="39.7109375" style="1" customWidth="1"/>
    <col min="11488" max="11488" width="7.7109375" style="1" customWidth="1"/>
    <col min="11489" max="11489" width="14.85546875" style="1" customWidth="1"/>
    <col min="11490" max="11490" width="13.42578125" style="1" customWidth="1"/>
    <col min="11491" max="11491" width="14.5703125" style="1" customWidth="1"/>
    <col min="11492" max="11492" width="15" style="1" customWidth="1"/>
    <col min="11493" max="11493" width="14.140625" style="1" customWidth="1"/>
    <col min="11494" max="11494" width="13.85546875" style="1" customWidth="1"/>
    <col min="11495" max="11495" width="13.7109375" style="1" customWidth="1"/>
    <col min="11496" max="11496" width="15.5703125" style="1" customWidth="1"/>
    <col min="11497" max="11497" width="13" style="1" customWidth="1"/>
    <col min="11498" max="11499" width="9.140625" style="1"/>
    <col min="11500" max="11500" width="13" style="1" customWidth="1"/>
    <col min="11501" max="11741" width="9.140625" style="1"/>
    <col min="11742" max="11742" width="5.140625" style="1" customWidth="1"/>
    <col min="11743" max="11743" width="39.7109375" style="1" customWidth="1"/>
    <col min="11744" max="11744" width="7.7109375" style="1" customWidth="1"/>
    <col min="11745" max="11745" width="14.85546875" style="1" customWidth="1"/>
    <col min="11746" max="11746" width="13.42578125" style="1" customWidth="1"/>
    <col min="11747" max="11747" width="14.5703125" style="1" customWidth="1"/>
    <col min="11748" max="11748" width="15" style="1" customWidth="1"/>
    <col min="11749" max="11749" width="14.140625" style="1" customWidth="1"/>
    <col min="11750" max="11750" width="13.85546875" style="1" customWidth="1"/>
    <col min="11751" max="11751" width="13.7109375" style="1" customWidth="1"/>
    <col min="11752" max="11752" width="15.5703125" style="1" customWidth="1"/>
    <col min="11753" max="11753" width="13" style="1" customWidth="1"/>
    <col min="11754" max="11755" width="9.140625" style="1"/>
    <col min="11756" max="11756" width="13" style="1" customWidth="1"/>
    <col min="11757" max="11997" width="9.140625" style="1"/>
    <col min="11998" max="11998" width="5.140625" style="1" customWidth="1"/>
    <col min="11999" max="11999" width="39.7109375" style="1" customWidth="1"/>
    <col min="12000" max="12000" width="7.7109375" style="1" customWidth="1"/>
    <col min="12001" max="12001" width="14.85546875" style="1" customWidth="1"/>
    <col min="12002" max="12002" width="13.42578125" style="1" customWidth="1"/>
    <col min="12003" max="12003" width="14.5703125" style="1" customWidth="1"/>
    <col min="12004" max="12004" width="15" style="1" customWidth="1"/>
    <col min="12005" max="12005" width="14.140625" style="1" customWidth="1"/>
    <col min="12006" max="12006" width="13.85546875" style="1" customWidth="1"/>
    <col min="12007" max="12007" width="13.7109375" style="1" customWidth="1"/>
    <col min="12008" max="12008" width="15.5703125" style="1" customWidth="1"/>
    <col min="12009" max="12009" width="13" style="1" customWidth="1"/>
    <col min="12010" max="12011" width="9.140625" style="1"/>
    <col min="12012" max="12012" width="13" style="1" customWidth="1"/>
    <col min="12013" max="12253" width="9.140625" style="1"/>
    <col min="12254" max="12254" width="5.140625" style="1" customWidth="1"/>
    <col min="12255" max="12255" width="39.7109375" style="1" customWidth="1"/>
    <col min="12256" max="12256" width="7.7109375" style="1" customWidth="1"/>
    <col min="12257" max="12257" width="14.85546875" style="1" customWidth="1"/>
    <col min="12258" max="12258" width="13.42578125" style="1" customWidth="1"/>
    <col min="12259" max="12259" width="14.5703125" style="1" customWidth="1"/>
    <col min="12260" max="12260" width="15" style="1" customWidth="1"/>
    <col min="12261" max="12261" width="14.140625" style="1" customWidth="1"/>
    <col min="12262" max="12262" width="13.85546875" style="1" customWidth="1"/>
    <col min="12263" max="12263" width="13.7109375" style="1" customWidth="1"/>
    <col min="12264" max="12264" width="15.5703125" style="1" customWidth="1"/>
    <col min="12265" max="12265" width="13" style="1" customWidth="1"/>
    <col min="12266" max="12267" width="9.140625" style="1"/>
    <col min="12268" max="12268" width="13" style="1" customWidth="1"/>
    <col min="12269" max="12509" width="9.140625" style="1"/>
    <col min="12510" max="12510" width="5.140625" style="1" customWidth="1"/>
    <col min="12511" max="12511" width="39.7109375" style="1" customWidth="1"/>
    <col min="12512" max="12512" width="7.7109375" style="1" customWidth="1"/>
    <col min="12513" max="12513" width="14.85546875" style="1" customWidth="1"/>
    <col min="12514" max="12514" width="13.42578125" style="1" customWidth="1"/>
    <col min="12515" max="12515" width="14.5703125" style="1" customWidth="1"/>
    <col min="12516" max="12516" width="15" style="1" customWidth="1"/>
    <col min="12517" max="12517" width="14.140625" style="1" customWidth="1"/>
    <col min="12518" max="12518" width="13.85546875" style="1" customWidth="1"/>
    <col min="12519" max="12519" width="13.7109375" style="1" customWidth="1"/>
    <col min="12520" max="12520" width="15.5703125" style="1" customWidth="1"/>
    <col min="12521" max="12521" width="13" style="1" customWidth="1"/>
    <col min="12522" max="12523" width="9.140625" style="1"/>
    <col min="12524" max="12524" width="13" style="1" customWidth="1"/>
    <col min="12525" max="12765" width="9.140625" style="1"/>
    <col min="12766" max="12766" width="5.140625" style="1" customWidth="1"/>
    <col min="12767" max="12767" width="39.7109375" style="1" customWidth="1"/>
    <col min="12768" max="12768" width="7.7109375" style="1" customWidth="1"/>
    <col min="12769" max="12769" width="14.85546875" style="1" customWidth="1"/>
    <col min="12770" max="12770" width="13.42578125" style="1" customWidth="1"/>
    <col min="12771" max="12771" width="14.5703125" style="1" customWidth="1"/>
    <col min="12772" max="12772" width="15" style="1" customWidth="1"/>
    <col min="12773" max="12773" width="14.140625" style="1" customWidth="1"/>
    <col min="12774" max="12774" width="13.85546875" style="1" customWidth="1"/>
    <col min="12775" max="12775" width="13.7109375" style="1" customWidth="1"/>
    <col min="12776" max="12776" width="15.5703125" style="1" customWidth="1"/>
    <col min="12777" max="12777" width="13" style="1" customWidth="1"/>
    <col min="12778" max="12779" width="9.140625" style="1"/>
    <col min="12780" max="12780" width="13" style="1" customWidth="1"/>
    <col min="12781" max="13021" width="9.140625" style="1"/>
    <col min="13022" max="13022" width="5.140625" style="1" customWidth="1"/>
    <col min="13023" max="13023" width="39.7109375" style="1" customWidth="1"/>
    <col min="13024" max="13024" width="7.7109375" style="1" customWidth="1"/>
    <col min="13025" max="13025" width="14.85546875" style="1" customWidth="1"/>
    <col min="13026" max="13026" width="13.42578125" style="1" customWidth="1"/>
    <col min="13027" max="13027" width="14.5703125" style="1" customWidth="1"/>
    <col min="13028" max="13028" width="15" style="1" customWidth="1"/>
    <col min="13029" max="13029" width="14.140625" style="1" customWidth="1"/>
    <col min="13030" max="13030" width="13.85546875" style="1" customWidth="1"/>
    <col min="13031" max="13031" width="13.7109375" style="1" customWidth="1"/>
    <col min="13032" max="13032" width="15.5703125" style="1" customWidth="1"/>
    <col min="13033" max="13033" width="13" style="1" customWidth="1"/>
    <col min="13034" max="13035" width="9.140625" style="1"/>
    <col min="13036" max="13036" width="13" style="1" customWidth="1"/>
    <col min="13037" max="13277" width="9.140625" style="1"/>
    <col min="13278" max="13278" width="5.140625" style="1" customWidth="1"/>
    <col min="13279" max="13279" width="39.7109375" style="1" customWidth="1"/>
    <col min="13280" max="13280" width="7.7109375" style="1" customWidth="1"/>
    <col min="13281" max="13281" width="14.85546875" style="1" customWidth="1"/>
    <col min="13282" max="13282" width="13.42578125" style="1" customWidth="1"/>
    <col min="13283" max="13283" width="14.5703125" style="1" customWidth="1"/>
    <col min="13284" max="13284" width="15" style="1" customWidth="1"/>
    <col min="13285" max="13285" width="14.140625" style="1" customWidth="1"/>
    <col min="13286" max="13286" width="13.85546875" style="1" customWidth="1"/>
    <col min="13287" max="13287" width="13.7109375" style="1" customWidth="1"/>
    <col min="13288" max="13288" width="15.5703125" style="1" customWidth="1"/>
    <col min="13289" max="13289" width="13" style="1" customWidth="1"/>
    <col min="13290" max="13291" width="9.140625" style="1"/>
    <col min="13292" max="13292" width="13" style="1" customWidth="1"/>
    <col min="13293" max="13533" width="9.140625" style="1"/>
    <col min="13534" max="13534" width="5.140625" style="1" customWidth="1"/>
    <col min="13535" max="13535" width="39.7109375" style="1" customWidth="1"/>
    <col min="13536" max="13536" width="7.7109375" style="1" customWidth="1"/>
    <col min="13537" max="13537" width="14.85546875" style="1" customWidth="1"/>
    <col min="13538" max="13538" width="13.42578125" style="1" customWidth="1"/>
    <col min="13539" max="13539" width="14.5703125" style="1" customWidth="1"/>
    <col min="13540" max="13540" width="15" style="1" customWidth="1"/>
    <col min="13541" max="13541" width="14.140625" style="1" customWidth="1"/>
    <col min="13542" max="13542" width="13.85546875" style="1" customWidth="1"/>
    <col min="13543" max="13543" width="13.7109375" style="1" customWidth="1"/>
    <col min="13544" max="13544" width="15.5703125" style="1" customWidth="1"/>
    <col min="13545" max="13545" width="13" style="1" customWidth="1"/>
    <col min="13546" max="13547" width="9.140625" style="1"/>
    <col min="13548" max="13548" width="13" style="1" customWidth="1"/>
    <col min="13549" max="13789" width="9.140625" style="1"/>
    <col min="13790" max="13790" width="5.140625" style="1" customWidth="1"/>
    <col min="13791" max="13791" width="39.7109375" style="1" customWidth="1"/>
    <col min="13792" max="13792" width="7.7109375" style="1" customWidth="1"/>
    <col min="13793" max="13793" width="14.85546875" style="1" customWidth="1"/>
    <col min="13794" max="13794" width="13.42578125" style="1" customWidth="1"/>
    <col min="13795" max="13795" width="14.5703125" style="1" customWidth="1"/>
    <col min="13796" max="13796" width="15" style="1" customWidth="1"/>
    <col min="13797" max="13797" width="14.140625" style="1" customWidth="1"/>
    <col min="13798" max="13798" width="13.85546875" style="1" customWidth="1"/>
    <col min="13799" max="13799" width="13.7109375" style="1" customWidth="1"/>
    <col min="13800" max="13800" width="15.5703125" style="1" customWidth="1"/>
    <col min="13801" max="13801" width="13" style="1" customWidth="1"/>
    <col min="13802" max="13803" width="9.140625" style="1"/>
    <col min="13804" max="13804" width="13" style="1" customWidth="1"/>
    <col min="13805" max="14045" width="9.140625" style="1"/>
    <col min="14046" max="14046" width="5.140625" style="1" customWidth="1"/>
    <col min="14047" max="14047" width="39.7109375" style="1" customWidth="1"/>
    <col min="14048" max="14048" width="7.7109375" style="1" customWidth="1"/>
    <col min="14049" max="14049" width="14.85546875" style="1" customWidth="1"/>
    <col min="14050" max="14050" width="13.42578125" style="1" customWidth="1"/>
    <col min="14051" max="14051" width="14.5703125" style="1" customWidth="1"/>
    <col min="14052" max="14052" width="15" style="1" customWidth="1"/>
    <col min="14053" max="14053" width="14.140625" style="1" customWidth="1"/>
    <col min="14054" max="14054" width="13.85546875" style="1" customWidth="1"/>
    <col min="14055" max="14055" width="13.7109375" style="1" customWidth="1"/>
    <col min="14056" max="14056" width="15.5703125" style="1" customWidth="1"/>
    <col min="14057" max="14057" width="13" style="1" customWidth="1"/>
    <col min="14058" max="14059" width="9.140625" style="1"/>
    <col min="14060" max="14060" width="13" style="1" customWidth="1"/>
    <col min="14061" max="14301" width="9.140625" style="1"/>
    <col min="14302" max="14302" width="5.140625" style="1" customWidth="1"/>
    <col min="14303" max="14303" width="39.7109375" style="1" customWidth="1"/>
    <col min="14304" max="14304" width="7.7109375" style="1" customWidth="1"/>
    <col min="14305" max="14305" width="14.85546875" style="1" customWidth="1"/>
    <col min="14306" max="14306" width="13.42578125" style="1" customWidth="1"/>
    <col min="14307" max="14307" width="14.5703125" style="1" customWidth="1"/>
    <col min="14308" max="14308" width="15" style="1" customWidth="1"/>
    <col min="14309" max="14309" width="14.140625" style="1" customWidth="1"/>
    <col min="14310" max="14310" width="13.85546875" style="1" customWidth="1"/>
    <col min="14311" max="14311" width="13.7109375" style="1" customWidth="1"/>
    <col min="14312" max="14312" width="15.5703125" style="1" customWidth="1"/>
    <col min="14313" max="14313" width="13" style="1" customWidth="1"/>
    <col min="14314" max="14315" width="9.140625" style="1"/>
    <col min="14316" max="14316" width="13" style="1" customWidth="1"/>
    <col min="14317" max="14557" width="9.140625" style="1"/>
    <col min="14558" max="14558" width="5.140625" style="1" customWidth="1"/>
    <col min="14559" max="14559" width="39.7109375" style="1" customWidth="1"/>
    <col min="14560" max="14560" width="7.7109375" style="1" customWidth="1"/>
    <col min="14561" max="14561" width="14.85546875" style="1" customWidth="1"/>
    <col min="14562" max="14562" width="13.42578125" style="1" customWidth="1"/>
    <col min="14563" max="14563" width="14.5703125" style="1" customWidth="1"/>
    <col min="14564" max="14564" width="15" style="1" customWidth="1"/>
    <col min="14565" max="14565" width="14.140625" style="1" customWidth="1"/>
    <col min="14566" max="14566" width="13.85546875" style="1" customWidth="1"/>
    <col min="14567" max="14567" width="13.7109375" style="1" customWidth="1"/>
    <col min="14568" max="14568" width="15.5703125" style="1" customWidth="1"/>
    <col min="14569" max="14569" width="13" style="1" customWidth="1"/>
    <col min="14570" max="14571" width="9.140625" style="1"/>
    <col min="14572" max="14572" width="13" style="1" customWidth="1"/>
    <col min="14573" max="14813" width="9.140625" style="1"/>
    <col min="14814" max="14814" width="5.140625" style="1" customWidth="1"/>
    <col min="14815" max="14815" width="39.7109375" style="1" customWidth="1"/>
    <col min="14816" max="14816" width="7.7109375" style="1" customWidth="1"/>
    <col min="14817" max="14817" width="14.85546875" style="1" customWidth="1"/>
    <col min="14818" max="14818" width="13.42578125" style="1" customWidth="1"/>
    <col min="14819" max="14819" width="14.5703125" style="1" customWidth="1"/>
    <col min="14820" max="14820" width="15" style="1" customWidth="1"/>
    <col min="14821" max="14821" width="14.140625" style="1" customWidth="1"/>
    <col min="14822" max="14822" width="13.85546875" style="1" customWidth="1"/>
    <col min="14823" max="14823" width="13.7109375" style="1" customWidth="1"/>
    <col min="14824" max="14824" width="15.5703125" style="1" customWidth="1"/>
    <col min="14825" max="14825" width="13" style="1" customWidth="1"/>
    <col min="14826" max="14827" width="9.140625" style="1"/>
    <col min="14828" max="14828" width="13" style="1" customWidth="1"/>
    <col min="14829" max="15069" width="9.140625" style="1"/>
    <col min="15070" max="15070" width="5.140625" style="1" customWidth="1"/>
    <col min="15071" max="15071" width="39.7109375" style="1" customWidth="1"/>
    <col min="15072" max="15072" width="7.7109375" style="1" customWidth="1"/>
    <col min="15073" max="15073" width="14.85546875" style="1" customWidth="1"/>
    <col min="15074" max="15074" width="13.42578125" style="1" customWidth="1"/>
    <col min="15075" max="15075" width="14.5703125" style="1" customWidth="1"/>
    <col min="15076" max="15076" width="15" style="1" customWidth="1"/>
    <col min="15077" max="15077" width="14.140625" style="1" customWidth="1"/>
    <col min="15078" max="15078" width="13.85546875" style="1" customWidth="1"/>
    <col min="15079" max="15079" width="13.7109375" style="1" customWidth="1"/>
    <col min="15080" max="15080" width="15.5703125" style="1" customWidth="1"/>
    <col min="15081" max="15081" width="13" style="1" customWidth="1"/>
    <col min="15082" max="15083" width="9.140625" style="1"/>
    <col min="15084" max="15084" width="13" style="1" customWidth="1"/>
    <col min="15085" max="15325" width="9.140625" style="1"/>
    <col min="15326" max="15326" width="5.140625" style="1" customWidth="1"/>
    <col min="15327" max="15327" width="39.7109375" style="1" customWidth="1"/>
    <col min="15328" max="15328" width="7.7109375" style="1" customWidth="1"/>
    <col min="15329" max="15329" width="14.85546875" style="1" customWidth="1"/>
    <col min="15330" max="15330" width="13.42578125" style="1" customWidth="1"/>
    <col min="15331" max="15331" width="14.5703125" style="1" customWidth="1"/>
    <col min="15332" max="15332" width="15" style="1" customWidth="1"/>
    <col min="15333" max="15333" width="14.140625" style="1" customWidth="1"/>
    <col min="15334" max="15334" width="13.85546875" style="1" customWidth="1"/>
    <col min="15335" max="15335" width="13.7109375" style="1" customWidth="1"/>
    <col min="15336" max="15336" width="15.5703125" style="1" customWidth="1"/>
    <col min="15337" max="15337" width="13" style="1" customWidth="1"/>
    <col min="15338" max="15339" width="9.140625" style="1"/>
    <col min="15340" max="15340" width="13" style="1" customWidth="1"/>
    <col min="15341" max="15581" width="9.140625" style="1"/>
    <col min="15582" max="15582" width="5.140625" style="1" customWidth="1"/>
    <col min="15583" max="15583" width="39.7109375" style="1" customWidth="1"/>
    <col min="15584" max="15584" width="7.7109375" style="1" customWidth="1"/>
    <col min="15585" max="15585" width="14.85546875" style="1" customWidth="1"/>
    <col min="15586" max="15586" width="13.42578125" style="1" customWidth="1"/>
    <col min="15587" max="15587" width="14.5703125" style="1" customWidth="1"/>
    <col min="15588" max="15588" width="15" style="1" customWidth="1"/>
    <col min="15589" max="15589" width="14.140625" style="1" customWidth="1"/>
    <col min="15590" max="15590" width="13.85546875" style="1" customWidth="1"/>
    <col min="15591" max="15591" width="13.7109375" style="1" customWidth="1"/>
    <col min="15592" max="15592" width="15.5703125" style="1" customWidth="1"/>
    <col min="15593" max="15593" width="13" style="1" customWidth="1"/>
    <col min="15594" max="15595" width="9.140625" style="1"/>
    <col min="15596" max="15596" width="13" style="1" customWidth="1"/>
    <col min="15597" max="15837" width="9.140625" style="1"/>
    <col min="15838" max="15838" width="5.140625" style="1" customWidth="1"/>
    <col min="15839" max="15839" width="39.7109375" style="1" customWidth="1"/>
    <col min="15840" max="15840" width="7.7109375" style="1" customWidth="1"/>
    <col min="15841" max="15841" width="14.85546875" style="1" customWidth="1"/>
    <col min="15842" max="15842" width="13.42578125" style="1" customWidth="1"/>
    <col min="15843" max="15843" width="14.5703125" style="1" customWidth="1"/>
    <col min="15844" max="15844" width="15" style="1" customWidth="1"/>
    <col min="15845" max="15845" width="14.140625" style="1" customWidth="1"/>
    <col min="15846" max="15846" width="13.85546875" style="1" customWidth="1"/>
    <col min="15847" max="15847" width="13.7109375" style="1" customWidth="1"/>
    <col min="15848" max="15848" width="15.5703125" style="1" customWidth="1"/>
    <col min="15849" max="15849" width="13" style="1" customWidth="1"/>
    <col min="15850" max="15851" width="9.140625" style="1"/>
    <col min="15852" max="15852" width="13" style="1" customWidth="1"/>
    <col min="15853" max="16093" width="9.140625" style="1"/>
    <col min="16094" max="16094" width="5.140625" style="1" customWidth="1"/>
    <col min="16095" max="16095" width="39.7109375" style="1" customWidth="1"/>
    <col min="16096" max="16096" width="7.7109375" style="1" customWidth="1"/>
    <col min="16097" max="16097" width="14.85546875" style="1" customWidth="1"/>
    <col min="16098" max="16098" width="13.42578125" style="1" customWidth="1"/>
    <col min="16099" max="16099" width="14.5703125" style="1" customWidth="1"/>
    <col min="16100" max="16100" width="15" style="1" customWidth="1"/>
    <col min="16101" max="16101" width="14.140625" style="1" customWidth="1"/>
    <col min="16102" max="16102" width="13.85546875" style="1" customWidth="1"/>
    <col min="16103" max="16103" width="13.7109375" style="1" customWidth="1"/>
    <col min="16104" max="16104" width="15.5703125" style="1" customWidth="1"/>
    <col min="16105" max="16105" width="13" style="1" customWidth="1"/>
    <col min="16106" max="16107" width="9.140625" style="1"/>
    <col min="16108" max="16108" width="13" style="1" customWidth="1"/>
    <col min="16109" max="16384" width="9.140625" style="1"/>
  </cols>
  <sheetData>
    <row r="1" spans="1:12" ht="20.100000000000001" customHeight="1" thickBot="1">
      <c r="B1" s="63" t="s">
        <v>462</v>
      </c>
      <c r="C1" s="2"/>
      <c r="D1" s="2"/>
      <c r="E1" s="2"/>
      <c r="F1" s="2"/>
      <c r="G1" s="2"/>
      <c r="H1" s="2"/>
      <c r="I1" s="2"/>
      <c r="K1" s="221" t="s">
        <v>478</v>
      </c>
      <c r="L1" s="221"/>
    </row>
    <row r="2" spans="1:12" ht="15.75" customHeight="1" thickBot="1">
      <c r="B2" s="63" t="s">
        <v>463</v>
      </c>
      <c r="C2" s="224" t="s">
        <v>0</v>
      </c>
      <c r="D2" s="225"/>
      <c r="E2" s="225"/>
      <c r="F2" s="225"/>
      <c r="G2" s="225"/>
      <c r="H2" s="225"/>
      <c r="I2" s="225"/>
      <c r="J2" s="225"/>
      <c r="K2" s="225"/>
      <c r="L2" s="226"/>
    </row>
    <row r="3" spans="1:12" ht="15.75" hidden="1" customHeight="1">
      <c r="B3" s="63"/>
      <c r="C3" s="2"/>
      <c r="D3" s="2"/>
      <c r="E3" s="2"/>
      <c r="F3" s="2"/>
      <c r="G3" s="2"/>
      <c r="H3" s="2"/>
      <c r="I3" s="2"/>
    </row>
    <row r="4" spans="1:12" ht="17.25" hidden="1" customHeight="1">
      <c r="B4" s="2"/>
      <c r="C4" s="2"/>
      <c r="D4" s="2"/>
      <c r="E4" s="2"/>
      <c r="F4" s="2"/>
      <c r="G4" s="2"/>
      <c r="H4" s="2"/>
      <c r="I4" s="2"/>
    </row>
    <row r="5" spans="1:12" ht="15.75">
      <c r="B5" s="227" t="s">
        <v>1</v>
      </c>
      <c r="C5" s="227"/>
      <c r="D5" s="227"/>
      <c r="E5" s="227"/>
      <c r="F5" s="227"/>
      <c r="G5" s="227"/>
      <c r="H5" s="227"/>
      <c r="I5" s="227"/>
      <c r="J5" s="227"/>
      <c r="K5" s="227"/>
    </row>
    <row r="6" spans="1:12" ht="15">
      <c r="B6" s="228" t="str">
        <f>'[1]51'!B6:K6</f>
        <v>la data de  31.12.2023</v>
      </c>
      <c r="C6" s="228"/>
      <c r="D6" s="228"/>
      <c r="E6" s="228"/>
      <c r="F6" s="228"/>
      <c r="G6" s="228"/>
      <c r="H6" s="228"/>
      <c r="I6" s="228"/>
      <c r="J6" s="228"/>
      <c r="K6" s="228"/>
      <c r="L6" s="3"/>
    </row>
    <row r="7" spans="1:12" hidden="1">
      <c r="B7" s="229"/>
      <c r="C7" s="229"/>
      <c r="D7" s="229"/>
      <c r="E7" s="229"/>
      <c r="F7" s="229"/>
      <c r="G7" s="229"/>
      <c r="H7" s="229"/>
      <c r="I7" s="229"/>
      <c r="J7" s="229"/>
      <c r="K7" s="229"/>
    </row>
    <row r="8" spans="1:12" hidden="1">
      <c r="A8" s="4"/>
      <c r="B8" s="5"/>
      <c r="C8" s="5"/>
      <c r="D8" s="6">
        <f>D12-D9</f>
        <v>0</v>
      </c>
      <c r="E8" s="6">
        <f t="shared" ref="E8:K8" si="0">E12-E9</f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 t="e">
        <f>L12-#REF!</f>
        <v>#REF!</v>
      </c>
    </row>
    <row r="9" spans="1:12" ht="13.5" thickBot="1">
      <c r="A9" s="4"/>
      <c r="B9" s="7"/>
      <c r="C9" s="7"/>
      <c r="D9" s="8">
        <f>'[1]84 term  (2)'!J8+'[1]84 pasarela'!J8+'[1]84,03,01'!J8+'[1]84,03,02'!J8+'[1]84,03,03'!J8+'[1]84,50'!J8+'[1]84 term  (2)'!J18</f>
        <v>163152189</v>
      </c>
      <c r="E9" s="8">
        <f>'[1]84 term  (2)'!K8+'[1]84 pasarela'!K8+'[1]84,03,01'!K8+'[1]84,03,02'!K8+'[1]84,03,03'!K8+'[1]84,50'!K8+'[1]84 term  (2)'!K18</f>
        <v>144075510</v>
      </c>
      <c r="F9" s="8">
        <f>'[1]84 term  (2)'!L8+'[1]84 pasarela'!L8+'[1]84,03,01'!L8+'[1]84,03,02'!L8+'[1]84,03,03'!L8+'[1]84,50'!L8+'[1]84 term  (2)'!L18</f>
        <v>221009156</v>
      </c>
      <c r="G9" s="8">
        <f>'[1]84 term  (2)'!M8+'[1]84 pasarela'!M8+'[1]84,03,01'!M8+'[1]84,03,02'!M8+'[1]84,03,03'!M8+'[1]84,50'!M8+'[1]84 term  (2)'!M18</f>
        <v>196099325</v>
      </c>
      <c r="H9" s="8">
        <f>'[1]84 term  (2)'!N8+'[1]84 pasarela'!N8+'[1]84,03,01'!N8+'[1]84,03,02'!N8+'[1]84,03,03'!N8+'[1]84,50'!N8+'[1]84 term  (2)'!N18</f>
        <v>139504416</v>
      </c>
      <c r="I9" s="8">
        <f>'[1]84 term  (2)'!O8+'[1]84 pasarela'!O8+'[1]84,03,01'!O8+'[1]84,03,02'!O8+'[1]84,03,03'!O8+'[1]84,50'!O8+'[1]84 term  (2)'!O18</f>
        <v>139504416</v>
      </c>
      <c r="J9" s="8">
        <f>'[1]84 term  (2)'!P8+'[1]84 pasarela'!P8+'[1]84,03,01'!P8+'[1]84,03,02'!P8+'[1]84,03,03'!P8+'[1]84,50'!P8+'[1]84 term  (2)'!P18</f>
        <v>139504416</v>
      </c>
      <c r="K9" s="8">
        <f>'[1]84 term  (2)'!Q8+'[1]84 pasarela'!Q8+'[1]84,03,01'!Q8+'[1]84,03,02'!Q8+'[1]84,03,03'!Q8+'[1]84,50'!Q8+'[1]84 term  (2)'!Q18</f>
        <v>0</v>
      </c>
      <c r="L9" s="60" t="s">
        <v>2</v>
      </c>
    </row>
    <row r="10" spans="1:12" ht="103.5" customHeight="1" thickBot="1">
      <c r="A10" s="230" t="s">
        <v>3</v>
      </c>
      <c r="B10" s="231"/>
      <c r="C10" s="9" t="str">
        <f>'[1]51'!C9</f>
        <v>Cod indica tor</v>
      </c>
      <c r="D10" s="9" t="str">
        <f>'[1]51'!D9</f>
        <v>Credite de angajament initiale</v>
      </c>
      <c r="E10" s="9" t="str">
        <f>'[1]51'!E9</f>
        <v xml:space="preserve">Credite de angajament  finale </v>
      </c>
      <c r="F10" s="9" t="str">
        <f>'[1]51'!F9</f>
        <v xml:space="preserve">Credite  bugetare  initiale </v>
      </c>
      <c r="G10" s="9" t="str">
        <f>'[1]51'!G9</f>
        <v>Credite bugetare  finale</v>
      </c>
      <c r="H10" s="9" t="str">
        <f>'[1]51'!H9</f>
        <v>Angajamente 
bugetare</v>
      </c>
      <c r="I10" s="9" t="str">
        <f>'[1]51'!I9</f>
        <v>Angajamente 
legale</v>
      </c>
      <c r="J10" s="9" t="str">
        <f>'[1]51'!J9</f>
        <v>Plati 
efectuate</v>
      </c>
      <c r="K10" s="9" t="str">
        <f>'[1]51'!K9</f>
        <v>Angajamente 
legale de platit</v>
      </c>
      <c r="L10" s="9" t="str">
        <f>'[1]51'!L9</f>
        <v>Cheltuieli efective</v>
      </c>
    </row>
    <row r="11" spans="1:12" ht="12" customHeight="1">
      <c r="A11" s="232">
        <v>0</v>
      </c>
      <c r="B11" s="233"/>
      <c r="C11" s="194">
        <v>1</v>
      </c>
      <c r="D11" s="194">
        <v>1</v>
      </c>
      <c r="E11" s="194">
        <v>2</v>
      </c>
      <c r="F11" s="194">
        <v>3</v>
      </c>
      <c r="G11" s="194">
        <v>4</v>
      </c>
      <c r="H11" s="194">
        <v>5</v>
      </c>
      <c r="I11" s="194">
        <v>6</v>
      </c>
      <c r="J11" s="194">
        <v>7</v>
      </c>
      <c r="K11" s="194">
        <v>8</v>
      </c>
      <c r="L11" s="207">
        <v>9</v>
      </c>
    </row>
    <row r="12" spans="1:12" ht="34.5" customHeight="1">
      <c r="A12" s="234" t="s">
        <v>4</v>
      </c>
      <c r="B12" s="235"/>
      <c r="C12" s="195"/>
      <c r="D12" s="196">
        <f>D13+D185</f>
        <v>163152189</v>
      </c>
      <c r="E12" s="196">
        <f>E13+E185</f>
        <v>144075510</v>
      </c>
      <c r="F12" s="196">
        <f>F13+F185</f>
        <v>221009156</v>
      </c>
      <c r="G12" s="196">
        <f t="shared" ref="G12:L12" si="1">G13+G185</f>
        <v>196099325</v>
      </c>
      <c r="H12" s="196">
        <f t="shared" si="1"/>
        <v>139504416</v>
      </c>
      <c r="I12" s="196">
        <f t="shared" si="1"/>
        <v>139504416</v>
      </c>
      <c r="J12" s="196">
        <f t="shared" si="1"/>
        <v>139504416</v>
      </c>
      <c r="K12" s="196">
        <f t="shared" si="1"/>
        <v>0</v>
      </c>
      <c r="L12" s="208">
        <f t="shared" si="1"/>
        <v>68865409</v>
      </c>
    </row>
    <row r="13" spans="1:12" ht="33.75" customHeight="1">
      <c r="A13" s="236" t="s">
        <v>464</v>
      </c>
      <c r="B13" s="237"/>
      <c r="C13" s="64"/>
      <c r="D13" s="65"/>
      <c r="E13" s="65"/>
      <c r="F13" s="65">
        <f>F50+F124+F172+F182</f>
        <v>57857000</v>
      </c>
      <c r="G13" s="65">
        <f t="shared" ref="G13:L13" si="2">G50+G124+G172+G182</f>
        <v>51523848</v>
      </c>
      <c r="H13" s="65">
        <f t="shared" si="2"/>
        <v>49754172</v>
      </c>
      <c r="I13" s="65">
        <f t="shared" si="2"/>
        <v>49754172</v>
      </c>
      <c r="J13" s="65">
        <f t="shared" si="2"/>
        <v>49754172</v>
      </c>
      <c r="K13" s="65">
        <f t="shared" si="2"/>
        <v>0</v>
      </c>
      <c r="L13" s="209">
        <f t="shared" si="2"/>
        <v>54025639</v>
      </c>
    </row>
    <row r="14" spans="1:12" ht="27.75" customHeight="1">
      <c r="A14" s="238" t="s">
        <v>465</v>
      </c>
      <c r="B14" s="239"/>
      <c r="C14" s="66" t="s">
        <v>5</v>
      </c>
      <c r="D14" s="67">
        <f>D50+D124+D198+D211+D250+D254</f>
        <v>64621069</v>
      </c>
      <c r="E14" s="67">
        <f>E50+E124+E198+E211+E250+E254</f>
        <v>47382500</v>
      </c>
      <c r="F14" s="67">
        <f>F50+F124+F198+F211+F250+F254+F186</f>
        <v>118621069</v>
      </c>
      <c r="G14" s="67">
        <f t="shared" ref="G14:L14" si="3">G50+G124+G198+G211+G250+G254+G186</f>
        <v>102387500</v>
      </c>
      <c r="H14" s="67">
        <f t="shared" si="3"/>
        <v>86768029</v>
      </c>
      <c r="I14" s="67">
        <f t="shared" si="3"/>
        <v>86768029</v>
      </c>
      <c r="J14" s="67">
        <f t="shared" si="3"/>
        <v>86768029</v>
      </c>
      <c r="K14" s="67">
        <f t="shared" si="3"/>
        <v>0</v>
      </c>
      <c r="L14" s="210">
        <f t="shared" si="3"/>
        <v>59651353</v>
      </c>
    </row>
    <row r="15" spans="1:12" s="11" customFormat="1" ht="27.75" hidden="1" customHeight="1">
      <c r="A15" s="68" t="s">
        <v>6</v>
      </c>
      <c r="B15" s="69"/>
      <c r="C15" s="70" t="s">
        <v>7</v>
      </c>
      <c r="D15" s="70"/>
      <c r="E15" s="70"/>
      <c r="F15" s="71">
        <f t="shared" ref="F15:L15" si="4">F16+F34+F42</f>
        <v>0</v>
      </c>
      <c r="G15" s="71">
        <f t="shared" si="4"/>
        <v>0</v>
      </c>
      <c r="H15" s="71">
        <f t="shared" si="4"/>
        <v>0</v>
      </c>
      <c r="I15" s="71">
        <f t="shared" si="4"/>
        <v>0</v>
      </c>
      <c r="J15" s="71">
        <f t="shared" si="4"/>
        <v>0</v>
      </c>
      <c r="K15" s="71">
        <f t="shared" si="4"/>
        <v>0</v>
      </c>
      <c r="L15" s="72">
        <f t="shared" si="4"/>
        <v>0</v>
      </c>
    </row>
    <row r="16" spans="1:12" ht="17.25" hidden="1" customHeight="1">
      <c r="A16" s="73" t="s">
        <v>8</v>
      </c>
      <c r="B16" s="74"/>
      <c r="C16" s="75" t="s">
        <v>9</v>
      </c>
      <c r="D16" s="75"/>
      <c r="E16" s="75"/>
      <c r="F16" s="76">
        <f t="shared" ref="F16:L16" si="5">F17+F21+F22+F27+F26+F28+F29+F30+F31+F32+F33</f>
        <v>0</v>
      </c>
      <c r="G16" s="76">
        <f t="shared" si="5"/>
        <v>0</v>
      </c>
      <c r="H16" s="76">
        <f t="shared" si="5"/>
        <v>0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7">
        <f t="shared" si="5"/>
        <v>0</v>
      </c>
    </row>
    <row r="17" spans="1:12" ht="17.25" hidden="1" customHeight="1">
      <c r="A17" s="78"/>
      <c r="B17" s="79" t="s">
        <v>10</v>
      </c>
      <c r="C17" s="80" t="s">
        <v>11</v>
      </c>
      <c r="D17" s="81"/>
      <c r="E17" s="81"/>
      <c r="F17" s="82"/>
      <c r="G17" s="83"/>
      <c r="H17" s="83"/>
      <c r="I17" s="83"/>
      <c r="J17" s="83"/>
      <c r="K17" s="83">
        <f t="shared" ref="K17:K33" si="6">H17-J17</f>
        <v>0</v>
      </c>
      <c r="L17" s="84"/>
    </row>
    <row r="18" spans="1:12" s="17" customFormat="1" ht="16.5" hidden="1" customHeight="1">
      <c r="A18" s="85"/>
      <c r="B18" s="86" t="s">
        <v>12</v>
      </c>
      <c r="C18" s="87" t="s">
        <v>13</v>
      </c>
      <c r="D18" s="88"/>
      <c r="E18" s="88"/>
      <c r="F18" s="82"/>
      <c r="G18" s="89"/>
      <c r="H18" s="89"/>
      <c r="I18" s="89"/>
      <c r="J18" s="89"/>
      <c r="K18" s="83">
        <f t="shared" si="6"/>
        <v>0</v>
      </c>
      <c r="L18" s="90"/>
    </row>
    <row r="19" spans="1:12" s="17" customFormat="1" ht="17.25" hidden="1" customHeight="1">
      <c r="A19" s="85"/>
      <c r="B19" s="86" t="s">
        <v>14</v>
      </c>
      <c r="C19" s="87" t="s">
        <v>15</v>
      </c>
      <c r="D19" s="88"/>
      <c r="E19" s="88"/>
      <c r="F19" s="82"/>
      <c r="G19" s="89"/>
      <c r="H19" s="89"/>
      <c r="I19" s="89"/>
      <c r="J19" s="89"/>
      <c r="K19" s="83">
        <f t="shared" si="6"/>
        <v>0</v>
      </c>
      <c r="L19" s="90"/>
    </row>
    <row r="20" spans="1:12" s="17" customFormat="1" ht="17.25" hidden="1" customHeight="1">
      <c r="A20" s="85"/>
      <c r="B20" s="86" t="s">
        <v>16</v>
      </c>
      <c r="C20" s="87" t="s">
        <v>17</v>
      </c>
      <c r="D20" s="88"/>
      <c r="E20" s="88"/>
      <c r="F20" s="82"/>
      <c r="G20" s="89"/>
      <c r="H20" s="89"/>
      <c r="I20" s="89"/>
      <c r="J20" s="89"/>
      <c r="K20" s="83">
        <f t="shared" si="6"/>
        <v>0</v>
      </c>
      <c r="L20" s="90"/>
    </row>
    <row r="21" spans="1:12" ht="17.25" hidden="1" customHeight="1">
      <c r="A21" s="78"/>
      <c r="B21" s="79" t="s">
        <v>18</v>
      </c>
      <c r="C21" s="80" t="s">
        <v>19</v>
      </c>
      <c r="D21" s="81"/>
      <c r="E21" s="81"/>
      <c r="F21" s="82"/>
      <c r="G21" s="83"/>
      <c r="H21" s="91"/>
      <c r="I21" s="91"/>
      <c r="J21" s="91"/>
      <c r="K21" s="83">
        <f t="shared" si="6"/>
        <v>0</v>
      </c>
      <c r="L21" s="92"/>
    </row>
    <row r="22" spans="1:12" ht="17.25" hidden="1" customHeight="1">
      <c r="A22" s="78"/>
      <c r="B22" s="79" t="s">
        <v>20</v>
      </c>
      <c r="C22" s="80" t="s">
        <v>21</v>
      </c>
      <c r="D22" s="81"/>
      <c r="E22" s="81"/>
      <c r="F22" s="82"/>
      <c r="G22" s="83"/>
      <c r="H22" s="91"/>
      <c r="I22" s="91"/>
      <c r="J22" s="91"/>
      <c r="K22" s="83">
        <f t="shared" si="6"/>
        <v>0</v>
      </c>
      <c r="L22" s="92"/>
    </row>
    <row r="23" spans="1:12" ht="17.25" hidden="1" customHeight="1">
      <c r="A23" s="78"/>
      <c r="B23" s="79" t="s">
        <v>22</v>
      </c>
      <c r="C23" s="80" t="s">
        <v>23</v>
      </c>
      <c r="D23" s="81"/>
      <c r="E23" s="81"/>
      <c r="F23" s="93"/>
      <c r="G23" s="83" t="s">
        <v>24</v>
      </c>
      <c r="H23" s="83" t="s">
        <v>24</v>
      </c>
      <c r="I23" s="83" t="s">
        <v>24</v>
      </c>
      <c r="J23" s="83" t="s">
        <v>24</v>
      </c>
      <c r="K23" s="83" t="e">
        <f t="shared" si="6"/>
        <v>#VALUE!</v>
      </c>
      <c r="L23" s="84" t="s">
        <v>24</v>
      </c>
    </row>
    <row r="24" spans="1:12" ht="17.25" hidden="1" customHeight="1">
      <c r="A24" s="78"/>
      <c r="B24" s="79" t="s">
        <v>25</v>
      </c>
      <c r="C24" s="80" t="s">
        <v>26</v>
      </c>
      <c r="D24" s="81"/>
      <c r="E24" s="81"/>
      <c r="F24" s="93"/>
      <c r="G24" s="83" t="s">
        <v>24</v>
      </c>
      <c r="H24" s="91" t="s">
        <v>24</v>
      </c>
      <c r="I24" s="91" t="s">
        <v>24</v>
      </c>
      <c r="J24" s="91" t="s">
        <v>24</v>
      </c>
      <c r="K24" s="83" t="e">
        <f t="shared" si="6"/>
        <v>#VALUE!</v>
      </c>
      <c r="L24" s="92" t="s">
        <v>24</v>
      </c>
    </row>
    <row r="25" spans="1:12" ht="14.25" hidden="1" customHeight="1">
      <c r="A25" s="78"/>
      <c r="B25" s="79" t="s">
        <v>27</v>
      </c>
      <c r="C25" s="80" t="s">
        <v>28</v>
      </c>
      <c r="D25" s="81"/>
      <c r="E25" s="81"/>
      <c r="F25" s="93"/>
      <c r="G25" s="83" t="s">
        <v>24</v>
      </c>
      <c r="H25" s="83" t="s">
        <v>24</v>
      </c>
      <c r="I25" s="83" t="s">
        <v>24</v>
      </c>
      <c r="J25" s="83" t="s">
        <v>24</v>
      </c>
      <c r="K25" s="83" t="e">
        <f t="shared" si="6"/>
        <v>#VALUE!</v>
      </c>
      <c r="L25" s="84" t="s">
        <v>24</v>
      </c>
    </row>
    <row r="26" spans="1:12" ht="17.25" hidden="1" customHeight="1">
      <c r="A26" s="78"/>
      <c r="B26" s="79" t="s">
        <v>29</v>
      </c>
      <c r="C26" s="80" t="s">
        <v>30</v>
      </c>
      <c r="D26" s="81"/>
      <c r="E26" s="81"/>
      <c r="F26" s="93"/>
      <c r="G26" s="83"/>
      <c r="H26" s="83"/>
      <c r="I26" s="83"/>
      <c r="J26" s="83"/>
      <c r="K26" s="83">
        <f t="shared" si="6"/>
        <v>0</v>
      </c>
      <c r="L26" s="84"/>
    </row>
    <row r="27" spans="1:12" ht="17.25" hidden="1" customHeight="1">
      <c r="A27" s="78"/>
      <c r="B27" s="79" t="s">
        <v>31</v>
      </c>
      <c r="C27" s="80" t="s">
        <v>32</v>
      </c>
      <c r="D27" s="81"/>
      <c r="E27" s="81"/>
      <c r="F27" s="93"/>
      <c r="G27" s="83"/>
      <c r="H27" s="83"/>
      <c r="I27" s="83"/>
      <c r="J27" s="83"/>
      <c r="K27" s="83">
        <f t="shared" si="6"/>
        <v>0</v>
      </c>
      <c r="L27" s="84"/>
    </row>
    <row r="28" spans="1:12" ht="15" hidden="1" customHeight="1">
      <c r="A28" s="78"/>
      <c r="B28" s="79" t="s">
        <v>33</v>
      </c>
      <c r="C28" s="80" t="s">
        <v>34</v>
      </c>
      <c r="D28" s="81"/>
      <c r="E28" s="81"/>
      <c r="F28" s="93"/>
      <c r="G28" s="83"/>
      <c r="H28" s="83"/>
      <c r="I28" s="83"/>
      <c r="J28" s="83"/>
      <c r="K28" s="83">
        <f t="shared" si="6"/>
        <v>0</v>
      </c>
      <c r="L28" s="84"/>
    </row>
    <row r="29" spans="1:12" ht="15" hidden="1" customHeight="1">
      <c r="A29" s="94"/>
      <c r="B29" s="95" t="s">
        <v>35</v>
      </c>
      <c r="C29" s="80" t="s">
        <v>36</v>
      </c>
      <c r="D29" s="81"/>
      <c r="E29" s="81"/>
      <c r="F29" s="93"/>
      <c r="G29" s="83"/>
      <c r="H29" s="83"/>
      <c r="I29" s="83"/>
      <c r="J29" s="83"/>
      <c r="K29" s="83">
        <f t="shared" si="6"/>
        <v>0</v>
      </c>
      <c r="L29" s="84"/>
    </row>
    <row r="30" spans="1:12" ht="15" hidden="1" customHeight="1">
      <c r="A30" s="94"/>
      <c r="B30" s="95" t="s">
        <v>37</v>
      </c>
      <c r="C30" s="80" t="s">
        <v>38</v>
      </c>
      <c r="D30" s="81"/>
      <c r="E30" s="81"/>
      <c r="F30" s="93"/>
      <c r="G30" s="83"/>
      <c r="H30" s="83"/>
      <c r="I30" s="83"/>
      <c r="J30" s="83"/>
      <c r="K30" s="83">
        <f t="shared" si="6"/>
        <v>0</v>
      </c>
      <c r="L30" s="84"/>
    </row>
    <row r="31" spans="1:12" ht="15" hidden="1" customHeight="1">
      <c r="A31" s="94"/>
      <c r="B31" s="95" t="s">
        <v>39</v>
      </c>
      <c r="C31" s="80" t="s">
        <v>40</v>
      </c>
      <c r="D31" s="81"/>
      <c r="E31" s="81"/>
      <c r="F31" s="93"/>
      <c r="G31" s="83"/>
      <c r="H31" s="83"/>
      <c r="I31" s="83"/>
      <c r="J31" s="83"/>
      <c r="K31" s="83">
        <f t="shared" si="6"/>
        <v>0</v>
      </c>
      <c r="L31" s="84"/>
    </row>
    <row r="32" spans="1:12" ht="15" hidden="1" customHeight="1">
      <c r="A32" s="94"/>
      <c r="B32" s="95" t="s">
        <v>41</v>
      </c>
      <c r="C32" s="80" t="s">
        <v>42</v>
      </c>
      <c r="D32" s="81"/>
      <c r="E32" s="81"/>
      <c r="F32" s="93"/>
      <c r="G32" s="83"/>
      <c r="H32" s="83"/>
      <c r="I32" s="83"/>
      <c r="J32" s="83"/>
      <c r="K32" s="83">
        <f t="shared" si="6"/>
        <v>0</v>
      </c>
      <c r="L32" s="84"/>
    </row>
    <row r="33" spans="1:12" ht="15" hidden="1" customHeight="1">
      <c r="A33" s="94"/>
      <c r="B33" s="79" t="s">
        <v>43</v>
      </c>
      <c r="C33" s="80" t="s">
        <v>44</v>
      </c>
      <c r="D33" s="81"/>
      <c r="E33" s="81"/>
      <c r="F33" s="93"/>
      <c r="G33" s="83"/>
      <c r="H33" s="83"/>
      <c r="I33" s="83"/>
      <c r="J33" s="83"/>
      <c r="K33" s="83">
        <f t="shared" si="6"/>
        <v>0</v>
      </c>
      <c r="L33" s="84"/>
    </row>
    <row r="34" spans="1:12" ht="17.25" hidden="1" customHeight="1">
      <c r="A34" s="73" t="s">
        <v>45</v>
      </c>
      <c r="B34" s="96"/>
      <c r="C34" s="75" t="s">
        <v>46</v>
      </c>
      <c r="D34" s="75"/>
      <c r="E34" s="75"/>
      <c r="F34" s="97">
        <f t="shared" ref="F34:L34" si="7">F35+F36+F37+F38+F39+F41</f>
        <v>0</v>
      </c>
      <c r="G34" s="97">
        <f t="shared" si="7"/>
        <v>0</v>
      </c>
      <c r="H34" s="97">
        <f t="shared" si="7"/>
        <v>0</v>
      </c>
      <c r="I34" s="97">
        <f t="shared" si="7"/>
        <v>0</v>
      </c>
      <c r="J34" s="97">
        <f t="shared" si="7"/>
        <v>0</v>
      </c>
      <c r="K34" s="97">
        <f t="shared" si="7"/>
        <v>0</v>
      </c>
      <c r="L34" s="98">
        <f t="shared" si="7"/>
        <v>0</v>
      </c>
    </row>
    <row r="35" spans="1:12" ht="13.5" hidden="1" customHeight="1">
      <c r="A35" s="94"/>
      <c r="B35" s="79" t="s">
        <v>47</v>
      </c>
      <c r="C35" s="80" t="s">
        <v>48</v>
      </c>
      <c r="D35" s="81"/>
      <c r="E35" s="81"/>
      <c r="F35" s="93"/>
      <c r="G35" s="93"/>
      <c r="H35" s="93"/>
      <c r="I35" s="93"/>
      <c r="J35" s="93"/>
      <c r="K35" s="93">
        <f t="shared" ref="K35:K41" si="8">H35-J35</f>
        <v>0</v>
      </c>
      <c r="L35" s="99"/>
    </row>
    <row r="36" spans="1:12" ht="13.5" hidden="1" customHeight="1">
      <c r="A36" s="94"/>
      <c r="B36" s="79" t="s">
        <v>49</v>
      </c>
      <c r="C36" s="80" t="s">
        <v>50</v>
      </c>
      <c r="D36" s="81"/>
      <c r="E36" s="81"/>
      <c r="F36" s="93"/>
      <c r="G36" s="93"/>
      <c r="H36" s="93"/>
      <c r="I36" s="93"/>
      <c r="J36" s="93"/>
      <c r="K36" s="93">
        <f t="shared" si="8"/>
        <v>0</v>
      </c>
      <c r="L36" s="99"/>
    </row>
    <row r="37" spans="1:12" ht="17.25" hidden="1" customHeight="1">
      <c r="A37" s="94"/>
      <c r="B37" s="79" t="s">
        <v>51</v>
      </c>
      <c r="C37" s="80" t="s">
        <v>52</v>
      </c>
      <c r="D37" s="81"/>
      <c r="E37" s="81"/>
      <c r="F37" s="93"/>
      <c r="G37" s="93"/>
      <c r="H37" s="93"/>
      <c r="I37" s="93"/>
      <c r="J37" s="93"/>
      <c r="K37" s="93">
        <f t="shared" si="8"/>
        <v>0</v>
      </c>
      <c r="L37" s="99"/>
    </row>
    <row r="38" spans="1:12" ht="15.75" hidden="1" customHeight="1">
      <c r="A38" s="94"/>
      <c r="B38" s="79" t="s">
        <v>53</v>
      </c>
      <c r="C38" s="80" t="s">
        <v>54</v>
      </c>
      <c r="D38" s="81"/>
      <c r="E38" s="81"/>
      <c r="F38" s="93"/>
      <c r="G38" s="93"/>
      <c r="H38" s="93"/>
      <c r="I38" s="93"/>
      <c r="J38" s="93"/>
      <c r="K38" s="93">
        <f t="shared" si="8"/>
        <v>0</v>
      </c>
      <c r="L38" s="99"/>
    </row>
    <row r="39" spans="1:12" ht="15.75" hidden="1" customHeight="1">
      <c r="A39" s="94"/>
      <c r="B39" s="95" t="s">
        <v>55</v>
      </c>
      <c r="C39" s="80" t="s">
        <v>56</v>
      </c>
      <c r="D39" s="81"/>
      <c r="E39" s="81"/>
      <c r="F39" s="93"/>
      <c r="G39" s="93"/>
      <c r="H39" s="93"/>
      <c r="I39" s="93"/>
      <c r="J39" s="93"/>
      <c r="K39" s="93">
        <f t="shared" si="8"/>
        <v>0</v>
      </c>
      <c r="L39" s="99"/>
    </row>
    <row r="40" spans="1:12" ht="15.75" hidden="1" customHeight="1">
      <c r="A40" s="94"/>
      <c r="B40" s="95" t="s">
        <v>57</v>
      </c>
      <c r="C40" s="80" t="s">
        <v>58</v>
      </c>
      <c r="D40" s="81"/>
      <c r="E40" s="81"/>
      <c r="F40" s="93"/>
      <c r="G40" s="93" t="s">
        <v>24</v>
      </c>
      <c r="H40" s="93" t="s">
        <v>24</v>
      </c>
      <c r="I40" s="93" t="s">
        <v>24</v>
      </c>
      <c r="J40" s="93" t="s">
        <v>24</v>
      </c>
      <c r="K40" s="93" t="e">
        <f t="shared" si="8"/>
        <v>#VALUE!</v>
      </c>
      <c r="L40" s="99" t="s">
        <v>24</v>
      </c>
    </row>
    <row r="41" spans="1:12" ht="13.5" hidden="1" customHeight="1">
      <c r="A41" s="78"/>
      <c r="B41" s="79" t="s">
        <v>59</v>
      </c>
      <c r="C41" s="80" t="s">
        <v>60</v>
      </c>
      <c r="D41" s="81"/>
      <c r="E41" s="81"/>
      <c r="F41" s="93"/>
      <c r="G41" s="93"/>
      <c r="H41" s="93"/>
      <c r="I41" s="93"/>
      <c r="J41" s="93"/>
      <c r="K41" s="93">
        <f t="shared" si="8"/>
        <v>0</v>
      </c>
      <c r="L41" s="99"/>
    </row>
    <row r="42" spans="1:12" ht="16.5" hidden="1" customHeight="1">
      <c r="A42" s="100" t="s">
        <v>61</v>
      </c>
      <c r="B42" s="101"/>
      <c r="C42" s="75" t="s">
        <v>62</v>
      </c>
      <c r="D42" s="75"/>
      <c r="E42" s="75"/>
      <c r="F42" s="97">
        <f t="shared" ref="F42:L42" si="9">F43+F44+F45+F46+F47+F48</f>
        <v>0</v>
      </c>
      <c r="G42" s="97">
        <f t="shared" si="9"/>
        <v>0</v>
      </c>
      <c r="H42" s="97">
        <f t="shared" si="9"/>
        <v>0</v>
      </c>
      <c r="I42" s="97">
        <f t="shared" si="9"/>
        <v>0</v>
      </c>
      <c r="J42" s="97">
        <f t="shared" si="9"/>
        <v>0</v>
      </c>
      <c r="K42" s="97">
        <f t="shared" si="9"/>
        <v>0</v>
      </c>
      <c r="L42" s="98">
        <f t="shared" si="9"/>
        <v>0</v>
      </c>
    </row>
    <row r="43" spans="1:12" ht="16.5" hidden="1" customHeight="1">
      <c r="A43" s="94"/>
      <c r="B43" s="102" t="s">
        <v>63</v>
      </c>
      <c r="C43" s="80" t="s">
        <v>64</v>
      </c>
      <c r="D43" s="81"/>
      <c r="E43" s="81"/>
      <c r="F43" s="93"/>
      <c r="G43" s="83"/>
      <c r="H43" s="83"/>
      <c r="I43" s="83"/>
      <c r="J43" s="83"/>
      <c r="K43" s="83">
        <f t="shared" ref="K43:K49" si="10">H43-J43</f>
        <v>0</v>
      </c>
      <c r="L43" s="84"/>
    </row>
    <row r="44" spans="1:12" ht="16.5" hidden="1" customHeight="1">
      <c r="A44" s="103"/>
      <c r="B44" s="95" t="s">
        <v>65</v>
      </c>
      <c r="C44" s="80" t="s">
        <v>66</v>
      </c>
      <c r="D44" s="81"/>
      <c r="E44" s="81"/>
      <c r="F44" s="93"/>
      <c r="G44" s="83"/>
      <c r="H44" s="83"/>
      <c r="I44" s="83"/>
      <c r="J44" s="83"/>
      <c r="K44" s="83">
        <f t="shared" si="10"/>
        <v>0</v>
      </c>
      <c r="L44" s="84"/>
    </row>
    <row r="45" spans="1:12" ht="16.5" hidden="1" customHeight="1">
      <c r="A45" s="103"/>
      <c r="B45" s="95" t="s">
        <v>67</v>
      </c>
      <c r="C45" s="80" t="s">
        <v>68</v>
      </c>
      <c r="D45" s="81"/>
      <c r="E45" s="81"/>
      <c r="F45" s="93"/>
      <c r="G45" s="83"/>
      <c r="H45" s="83"/>
      <c r="I45" s="83"/>
      <c r="J45" s="83"/>
      <c r="K45" s="83">
        <f t="shared" si="10"/>
        <v>0</v>
      </c>
      <c r="L45" s="84"/>
    </row>
    <row r="46" spans="1:12" ht="16.5" hidden="1" customHeight="1">
      <c r="A46" s="103"/>
      <c r="B46" s="104" t="s">
        <v>69</v>
      </c>
      <c r="C46" s="80" t="s">
        <v>70</v>
      </c>
      <c r="D46" s="81"/>
      <c r="E46" s="81"/>
      <c r="F46" s="93"/>
      <c r="G46" s="83"/>
      <c r="H46" s="83"/>
      <c r="I46" s="83"/>
      <c r="J46" s="83"/>
      <c r="K46" s="83">
        <f t="shared" si="10"/>
        <v>0</v>
      </c>
      <c r="L46" s="84"/>
    </row>
    <row r="47" spans="1:12" ht="16.5" hidden="1" customHeight="1">
      <c r="A47" s="103"/>
      <c r="B47" s="104" t="s">
        <v>71</v>
      </c>
      <c r="C47" s="80" t="s">
        <v>72</v>
      </c>
      <c r="D47" s="81"/>
      <c r="E47" s="81"/>
      <c r="F47" s="93"/>
      <c r="G47" s="83"/>
      <c r="H47" s="83"/>
      <c r="I47" s="83"/>
      <c r="J47" s="83"/>
      <c r="K47" s="83">
        <f t="shared" si="10"/>
        <v>0</v>
      </c>
      <c r="L47" s="84"/>
    </row>
    <row r="48" spans="1:12" ht="16.5" hidden="1" customHeight="1">
      <c r="A48" s="103"/>
      <c r="B48" s="95" t="s">
        <v>73</v>
      </c>
      <c r="C48" s="80" t="s">
        <v>74</v>
      </c>
      <c r="D48" s="81"/>
      <c r="E48" s="81"/>
      <c r="F48" s="93"/>
      <c r="G48" s="83"/>
      <c r="H48" s="83"/>
      <c r="I48" s="83"/>
      <c r="J48" s="83"/>
      <c r="K48" s="83">
        <f t="shared" si="10"/>
        <v>0</v>
      </c>
      <c r="L48" s="84"/>
    </row>
    <row r="49" spans="1:12" ht="14.25" hidden="1" customHeight="1">
      <c r="A49" s="103"/>
      <c r="B49" s="86" t="s">
        <v>75</v>
      </c>
      <c r="C49" s="105" t="s">
        <v>76</v>
      </c>
      <c r="D49" s="106"/>
      <c r="E49" s="106"/>
      <c r="F49" s="93" t="e">
        <f>H49+I49+J49+K49</f>
        <v>#VALUE!</v>
      </c>
      <c r="G49" s="107" t="s">
        <v>24</v>
      </c>
      <c r="H49" s="107" t="s">
        <v>24</v>
      </c>
      <c r="I49" s="107" t="s">
        <v>24</v>
      </c>
      <c r="J49" s="107" t="s">
        <v>24</v>
      </c>
      <c r="K49" s="83" t="e">
        <f t="shared" si="10"/>
        <v>#VALUE!</v>
      </c>
      <c r="L49" s="108" t="s">
        <v>24</v>
      </c>
    </row>
    <row r="50" spans="1:12" s="11" customFormat="1" ht="29.25" customHeight="1">
      <c r="A50" s="240" t="s">
        <v>466</v>
      </c>
      <c r="B50" s="241"/>
      <c r="C50" s="197" t="s">
        <v>77</v>
      </c>
      <c r="D50" s="197"/>
      <c r="E50" s="197"/>
      <c r="F50" s="198">
        <f t="shared" ref="F50:L50" si="11">F51+F62+F63+F66+F71+F75+F78+F79+F80+F81+F82+F83+F84+F85+F86+F87+F88+F89+F90+F91+F92+F96+F97+F98</f>
        <v>32000000</v>
      </c>
      <c r="G50" s="198">
        <f t="shared" si="11"/>
        <v>32505000</v>
      </c>
      <c r="H50" s="198">
        <f t="shared" si="11"/>
        <v>31081552</v>
      </c>
      <c r="I50" s="198">
        <f t="shared" si="11"/>
        <v>31081552</v>
      </c>
      <c r="J50" s="198">
        <f t="shared" si="11"/>
        <v>31081552</v>
      </c>
      <c r="K50" s="198">
        <f t="shared" si="11"/>
        <v>0</v>
      </c>
      <c r="L50" s="199">
        <f t="shared" si="11"/>
        <v>32661266</v>
      </c>
    </row>
    <row r="51" spans="1:12" ht="14.25" hidden="1" customHeight="1">
      <c r="A51" s="109" t="s">
        <v>78</v>
      </c>
      <c r="B51" s="96"/>
      <c r="C51" s="75" t="s">
        <v>79</v>
      </c>
      <c r="D51" s="75"/>
      <c r="E51" s="75"/>
      <c r="F51" s="97">
        <f t="shared" ref="F51:L51" si="12">F52+F53+F54+F55+F56+F57+F59+F58+F60+F61</f>
        <v>0</v>
      </c>
      <c r="G51" s="97">
        <f t="shared" si="12"/>
        <v>0</v>
      </c>
      <c r="H51" s="97">
        <f t="shared" si="12"/>
        <v>0</v>
      </c>
      <c r="I51" s="97">
        <f t="shared" si="12"/>
        <v>0</v>
      </c>
      <c r="J51" s="97">
        <f t="shared" si="12"/>
        <v>0</v>
      </c>
      <c r="K51" s="97">
        <f t="shared" si="12"/>
        <v>0</v>
      </c>
      <c r="L51" s="98">
        <f t="shared" si="12"/>
        <v>0</v>
      </c>
    </row>
    <row r="52" spans="1:12" ht="12.75" hidden="1" customHeight="1">
      <c r="A52" s="103"/>
      <c r="B52" s="95" t="s">
        <v>80</v>
      </c>
      <c r="C52" s="80" t="s">
        <v>81</v>
      </c>
      <c r="D52" s="81"/>
      <c r="E52" s="81"/>
      <c r="F52" s="93"/>
      <c r="G52" s="83"/>
      <c r="H52" s="83"/>
      <c r="I52" s="83"/>
      <c r="J52" s="83"/>
      <c r="K52" s="83">
        <f t="shared" ref="K52:K61" si="13">H52-J52</f>
        <v>0</v>
      </c>
      <c r="L52" s="84"/>
    </row>
    <row r="53" spans="1:12" ht="17.25" hidden="1" customHeight="1">
      <c r="A53" s="103"/>
      <c r="B53" s="95" t="s">
        <v>82</v>
      </c>
      <c r="C53" s="80" t="s">
        <v>83</v>
      </c>
      <c r="D53" s="81"/>
      <c r="E53" s="81"/>
      <c r="F53" s="93"/>
      <c r="G53" s="83"/>
      <c r="H53" s="83"/>
      <c r="I53" s="83"/>
      <c r="J53" s="83"/>
      <c r="K53" s="83">
        <f t="shared" si="13"/>
        <v>0</v>
      </c>
      <c r="L53" s="84"/>
    </row>
    <row r="54" spans="1:12" ht="17.25" hidden="1" customHeight="1">
      <c r="A54" s="103"/>
      <c r="B54" s="95" t="s">
        <v>84</v>
      </c>
      <c r="C54" s="80" t="s">
        <v>85</v>
      </c>
      <c r="D54" s="81"/>
      <c r="E54" s="81"/>
      <c r="F54" s="93"/>
      <c r="G54" s="83"/>
      <c r="H54" s="83"/>
      <c r="I54" s="83"/>
      <c r="J54" s="83"/>
      <c r="K54" s="83">
        <f t="shared" si="13"/>
        <v>0</v>
      </c>
      <c r="L54" s="84"/>
    </row>
    <row r="55" spans="1:12" ht="17.25" hidden="1" customHeight="1">
      <c r="A55" s="103"/>
      <c r="B55" s="95" t="s">
        <v>86</v>
      </c>
      <c r="C55" s="80" t="s">
        <v>87</v>
      </c>
      <c r="D55" s="81"/>
      <c r="E55" s="81"/>
      <c r="F55" s="93"/>
      <c r="G55" s="83"/>
      <c r="H55" s="83"/>
      <c r="I55" s="83"/>
      <c r="J55" s="83"/>
      <c r="K55" s="83">
        <f t="shared" si="13"/>
        <v>0</v>
      </c>
      <c r="L55" s="84"/>
    </row>
    <row r="56" spans="1:12" ht="17.25" hidden="1" customHeight="1">
      <c r="A56" s="103"/>
      <c r="B56" s="95" t="s">
        <v>88</v>
      </c>
      <c r="C56" s="80" t="s">
        <v>89</v>
      </c>
      <c r="D56" s="81"/>
      <c r="E56" s="81"/>
      <c r="F56" s="93"/>
      <c r="G56" s="83"/>
      <c r="H56" s="83"/>
      <c r="I56" s="83"/>
      <c r="J56" s="83"/>
      <c r="K56" s="83">
        <f t="shared" si="13"/>
        <v>0</v>
      </c>
      <c r="L56" s="84"/>
    </row>
    <row r="57" spans="1:12" ht="17.25" hidden="1" customHeight="1">
      <c r="A57" s="103"/>
      <c r="B57" s="95" t="s">
        <v>90</v>
      </c>
      <c r="C57" s="80" t="s">
        <v>91</v>
      </c>
      <c r="D57" s="81"/>
      <c r="E57" s="81"/>
      <c r="F57" s="93"/>
      <c r="G57" s="83"/>
      <c r="H57" s="83"/>
      <c r="I57" s="83"/>
      <c r="J57" s="83"/>
      <c r="K57" s="83">
        <f t="shared" si="13"/>
        <v>0</v>
      </c>
      <c r="L57" s="84"/>
    </row>
    <row r="58" spans="1:12" ht="17.25" hidden="1" customHeight="1">
      <c r="A58" s="103"/>
      <c r="B58" s="95" t="s">
        <v>92</v>
      </c>
      <c r="C58" s="80" t="s">
        <v>93</v>
      </c>
      <c r="D58" s="81"/>
      <c r="E58" s="81"/>
      <c r="F58" s="93"/>
      <c r="G58" s="83"/>
      <c r="H58" s="83"/>
      <c r="I58" s="83"/>
      <c r="J58" s="83"/>
      <c r="K58" s="83">
        <f t="shared" si="13"/>
        <v>0</v>
      </c>
      <c r="L58" s="84"/>
    </row>
    <row r="59" spans="1:12" ht="15" hidden="1" customHeight="1">
      <c r="A59" s="103"/>
      <c r="B59" s="95" t="s">
        <v>94</v>
      </c>
      <c r="C59" s="80" t="s">
        <v>95</v>
      </c>
      <c r="D59" s="81"/>
      <c r="E59" s="81"/>
      <c r="F59" s="93"/>
      <c r="G59" s="83"/>
      <c r="H59" s="83"/>
      <c r="I59" s="83"/>
      <c r="J59" s="83"/>
      <c r="K59" s="83">
        <f t="shared" si="13"/>
        <v>0</v>
      </c>
      <c r="L59" s="84"/>
    </row>
    <row r="60" spans="1:12" ht="15" hidden="1" customHeight="1">
      <c r="A60" s="103"/>
      <c r="B60" s="110" t="s">
        <v>96</v>
      </c>
      <c r="C60" s="80" t="s">
        <v>97</v>
      </c>
      <c r="D60" s="81"/>
      <c r="E60" s="81"/>
      <c r="F60" s="93"/>
      <c r="G60" s="83"/>
      <c r="H60" s="83"/>
      <c r="I60" s="83"/>
      <c r="J60" s="83"/>
      <c r="K60" s="83">
        <f t="shared" si="13"/>
        <v>0</v>
      </c>
      <c r="L60" s="84"/>
    </row>
    <row r="61" spans="1:12" ht="20.100000000000001" hidden="1" customHeight="1">
      <c r="A61" s="103"/>
      <c r="B61" s="95" t="s">
        <v>98</v>
      </c>
      <c r="C61" s="80" t="s">
        <v>99</v>
      </c>
      <c r="D61" s="81"/>
      <c r="E61" s="81"/>
      <c r="F61" s="93"/>
      <c r="G61" s="83"/>
      <c r="H61" s="83"/>
      <c r="I61" s="83"/>
      <c r="J61" s="83"/>
      <c r="K61" s="83">
        <f t="shared" si="13"/>
        <v>0</v>
      </c>
      <c r="L61" s="84"/>
    </row>
    <row r="62" spans="1:12" ht="18" customHeight="1">
      <c r="A62" s="73" t="s">
        <v>100</v>
      </c>
      <c r="B62" s="96"/>
      <c r="C62" s="75" t="s">
        <v>101</v>
      </c>
      <c r="D62" s="75"/>
      <c r="E62" s="75"/>
      <c r="F62" s="97">
        <f>'[1]84,03,03'!L12</f>
        <v>32000000</v>
      </c>
      <c r="G62" s="97">
        <f>'[1]84,03,03'!M12</f>
        <v>32505000</v>
      </c>
      <c r="H62" s="97">
        <f>'[1]84,03,03'!N12</f>
        <v>31081552</v>
      </c>
      <c r="I62" s="97">
        <f>'[1]84,03,03'!O12</f>
        <v>31081552</v>
      </c>
      <c r="J62" s="97">
        <f>'[1]84,03,03'!P12</f>
        <v>31081552</v>
      </c>
      <c r="K62" s="97">
        <f>'[1]84,03,03'!Q12</f>
        <v>0</v>
      </c>
      <c r="L62" s="98">
        <f>'[1]84,03,03'!R12</f>
        <v>32661266</v>
      </c>
    </row>
    <row r="63" spans="1:12" ht="17.25" hidden="1" customHeight="1">
      <c r="A63" s="73" t="s">
        <v>102</v>
      </c>
      <c r="B63" s="111"/>
      <c r="C63" s="75" t="s">
        <v>103</v>
      </c>
      <c r="D63" s="75"/>
      <c r="E63" s="75"/>
      <c r="F63" s="97">
        <f t="shared" ref="F63:L63" si="14">F64+F65</f>
        <v>0</v>
      </c>
      <c r="G63" s="97">
        <f t="shared" si="14"/>
        <v>0</v>
      </c>
      <c r="H63" s="97">
        <f t="shared" si="14"/>
        <v>0</v>
      </c>
      <c r="I63" s="97">
        <f t="shared" si="14"/>
        <v>0</v>
      </c>
      <c r="J63" s="97">
        <f t="shared" si="14"/>
        <v>0</v>
      </c>
      <c r="K63" s="97">
        <f t="shared" si="14"/>
        <v>0</v>
      </c>
      <c r="L63" s="98">
        <f t="shared" si="14"/>
        <v>0</v>
      </c>
    </row>
    <row r="64" spans="1:12" ht="17.25" hidden="1" customHeight="1">
      <c r="A64" s="94"/>
      <c r="B64" s="110" t="s">
        <v>104</v>
      </c>
      <c r="C64" s="80" t="s">
        <v>105</v>
      </c>
      <c r="D64" s="81"/>
      <c r="E64" s="81"/>
      <c r="F64" s="93"/>
      <c r="G64" s="83"/>
      <c r="H64" s="83"/>
      <c r="I64" s="83"/>
      <c r="J64" s="83"/>
      <c r="K64" s="83">
        <f>H64-J64</f>
        <v>0</v>
      </c>
      <c r="L64" s="84"/>
    </row>
    <row r="65" spans="1:12" ht="17.25" hidden="1" customHeight="1">
      <c r="A65" s="94"/>
      <c r="B65" s="110" t="s">
        <v>106</v>
      </c>
      <c r="C65" s="80" t="s">
        <v>107</v>
      </c>
      <c r="D65" s="81"/>
      <c r="E65" s="81"/>
      <c r="F65" s="93"/>
      <c r="G65" s="83"/>
      <c r="H65" s="83"/>
      <c r="I65" s="83"/>
      <c r="J65" s="83"/>
      <c r="K65" s="83">
        <f>H65-J65</f>
        <v>0</v>
      </c>
      <c r="L65" s="84"/>
    </row>
    <row r="66" spans="1:12" ht="15" hidden="1" customHeight="1">
      <c r="A66" s="73" t="s">
        <v>108</v>
      </c>
      <c r="B66" s="111"/>
      <c r="C66" s="75" t="s">
        <v>109</v>
      </c>
      <c r="D66" s="75"/>
      <c r="E66" s="75"/>
      <c r="F66" s="97">
        <f t="shared" ref="F66:L66" si="15">F67+F68+F69+F70</f>
        <v>0</v>
      </c>
      <c r="G66" s="97">
        <f t="shared" si="15"/>
        <v>0</v>
      </c>
      <c r="H66" s="97">
        <f t="shared" si="15"/>
        <v>0</v>
      </c>
      <c r="I66" s="97">
        <f t="shared" si="15"/>
        <v>0</v>
      </c>
      <c r="J66" s="97">
        <f t="shared" si="15"/>
        <v>0</v>
      </c>
      <c r="K66" s="97">
        <f t="shared" si="15"/>
        <v>0</v>
      </c>
      <c r="L66" s="98">
        <f t="shared" si="15"/>
        <v>0</v>
      </c>
    </row>
    <row r="67" spans="1:12" ht="12.75" hidden="1" customHeight="1">
      <c r="A67" s="103"/>
      <c r="B67" s="95" t="s">
        <v>110</v>
      </c>
      <c r="C67" s="80" t="s">
        <v>111</v>
      </c>
      <c r="D67" s="81"/>
      <c r="E67" s="81"/>
      <c r="F67" s="93"/>
      <c r="G67" s="83"/>
      <c r="H67" s="83"/>
      <c r="I67" s="83"/>
      <c r="J67" s="83"/>
      <c r="K67" s="83">
        <f>H67-J67</f>
        <v>0</v>
      </c>
      <c r="L67" s="84"/>
    </row>
    <row r="68" spans="1:12" ht="17.25" hidden="1" customHeight="1">
      <c r="A68" s="103"/>
      <c r="B68" s="95" t="s">
        <v>112</v>
      </c>
      <c r="C68" s="80" t="s">
        <v>113</v>
      </c>
      <c r="D68" s="81"/>
      <c r="E68" s="81"/>
      <c r="F68" s="93"/>
      <c r="G68" s="83"/>
      <c r="H68" s="83"/>
      <c r="I68" s="83"/>
      <c r="J68" s="83"/>
      <c r="K68" s="83">
        <f>H68-J68</f>
        <v>0</v>
      </c>
      <c r="L68" s="84"/>
    </row>
    <row r="69" spans="1:12" ht="16.5" hidden="1" customHeight="1">
      <c r="A69" s="103"/>
      <c r="B69" s="95" t="s">
        <v>114</v>
      </c>
      <c r="C69" s="80" t="s">
        <v>115</v>
      </c>
      <c r="D69" s="81"/>
      <c r="E69" s="81"/>
      <c r="F69" s="93"/>
      <c r="G69" s="83"/>
      <c r="H69" s="83"/>
      <c r="I69" s="83"/>
      <c r="J69" s="83"/>
      <c r="K69" s="83">
        <f>H69-J69</f>
        <v>0</v>
      </c>
      <c r="L69" s="84"/>
    </row>
    <row r="70" spans="1:12" ht="14.25" hidden="1" customHeight="1">
      <c r="A70" s="103"/>
      <c r="B70" s="95" t="s">
        <v>116</v>
      </c>
      <c r="C70" s="80" t="s">
        <v>117</v>
      </c>
      <c r="D70" s="81"/>
      <c r="E70" s="81"/>
      <c r="F70" s="93"/>
      <c r="G70" s="83"/>
      <c r="H70" s="83"/>
      <c r="I70" s="83"/>
      <c r="J70" s="83"/>
      <c r="K70" s="83">
        <f>H70-J70</f>
        <v>0</v>
      </c>
      <c r="L70" s="84"/>
    </row>
    <row r="71" spans="1:12" ht="17.25" hidden="1" customHeight="1">
      <c r="A71" s="112" t="s">
        <v>118</v>
      </c>
      <c r="B71" s="111"/>
      <c r="C71" s="75" t="s">
        <v>119</v>
      </c>
      <c r="D71" s="75"/>
      <c r="E71" s="75"/>
      <c r="F71" s="97">
        <f t="shared" ref="F71:L71" si="16">F72+F73+F74</f>
        <v>0</v>
      </c>
      <c r="G71" s="97">
        <f t="shared" si="16"/>
        <v>0</v>
      </c>
      <c r="H71" s="97">
        <f t="shared" si="16"/>
        <v>0</v>
      </c>
      <c r="I71" s="97">
        <f t="shared" si="16"/>
        <v>0</v>
      </c>
      <c r="J71" s="97">
        <f t="shared" si="16"/>
        <v>0</v>
      </c>
      <c r="K71" s="97">
        <f t="shared" si="16"/>
        <v>0</v>
      </c>
      <c r="L71" s="98">
        <f t="shared" si="16"/>
        <v>0</v>
      </c>
    </row>
    <row r="72" spans="1:12" ht="17.25" hidden="1" customHeight="1">
      <c r="A72" s="103"/>
      <c r="B72" s="95" t="s">
        <v>120</v>
      </c>
      <c r="C72" s="80" t="s">
        <v>121</v>
      </c>
      <c r="D72" s="81"/>
      <c r="E72" s="81"/>
      <c r="F72" s="93"/>
      <c r="G72" s="83"/>
      <c r="H72" s="83"/>
      <c r="I72" s="83"/>
      <c r="J72" s="83"/>
      <c r="K72" s="83">
        <f>H72-J72</f>
        <v>0</v>
      </c>
      <c r="L72" s="84"/>
    </row>
    <row r="73" spans="1:12" ht="17.25" hidden="1" customHeight="1">
      <c r="A73" s="103"/>
      <c r="B73" s="95" t="s">
        <v>122</v>
      </c>
      <c r="C73" s="80" t="s">
        <v>123</v>
      </c>
      <c r="D73" s="81"/>
      <c r="E73" s="81"/>
      <c r="F73" s="93"/>
      <c r="G73" s="83"/>
      <c r="H73" s="83"/>
      <c r="I73" s="83"/>
      <c r="J73" s="83"/>
      <c r="K73" s="83">
        <f>H73-J73</f>
        <v>0</v>
      </c>
      <c r="L73" s="84"/>
    </row>
    <row r="74" spans="1:12" ht="17.25" hidden="1" customHeight="1">
      <c r="A74" s="103"/>
      <c r="B74" s="95" t="s">
        <v>124</v>
      </c>
      <c r="C74" s="80" t="s">
        <v>125</v>
      </c>
      <c r="D74" s="81"/>
      <c r="E74" s="81"/>
      <c r="F74" s="93"/>
      <c r="G74" s="83"/>
      <c r="H74" s="83"/>
      <c r="I74" s="83"/>
      <c r="J74" s="83"/>
      <c r="K74" s="83">
        <f>H74-J74</f>
        <v>0</v>
      </c>
      <c r="L74" s="84"/>
    </row>
    <row r="75" spans="1:12" ht="17.25" hidden="1" customHeight="1">
      <c r="A75" s="113" t="s">
        <v>126</v>
      </c>
      <c r="B75" s="111"/>
      <c r="C75" s="75" t="s">
        <v>127</v>
      </c>
      <c r="D75" s="75"/>
      <c r="E75" s="75"/>
      <c r="F75" s="97">
        <f t="shared" ref="F75:L75" si="17">F76+F77</f>
        <v>0</v>
      </c>
      <c r="G75" s="97">
        <f t="shared" si="17"/>
        <v>0</v>
      </c>
      <c r="H75" s="97">
        <f t="shared" si="17"/>
        <v>0</v>
      </c>
      <c r="I75" s="97">
        <f t="shared" si="17"/>
        <v>0</v>
      </c>
      <c r="J75" s="97">
        <f t="shared" si="17"/>
        <v>0</v>
      </c>
      <c r="K75" s="97">
        <f t="shared" si="17"/>
        <v>0</v>
      </c>
      <c r="L75" s="98">
        <f t="shared" si="17"/>
        <v>0</v>
      </c>
    </row>
    <row r="76" spans="1:12" ht="17.25" hidden="1" customHeight="1">
      <c r="A76" s="103"/>
      <c r="B76" s="95" t="s">
        <v>128</v>
      </c>
      <c r="C76" s="80" t="s">
        <v>129</v>
      </c>
      <c r="D76" s="81"/>
      <c r="E76" s="81"/>
      <c r="F76" s="93"/>
      <c r="G76" s="83"/>
      <c r="H76" s="83"/>
      <c r="I76" s="83"/>
      <c r="J76" s="83"/>
      <c r="K76" s="83">
        <f t="shared" ref="K76:K91" si="18">H76-J76</f>
        <v>0</v>
      </c>
      <c r="L76" s="84"/>
    </row>
    <row r="77" spans="1:12" ht="17.25" hidden="1" customHeight="1">
      <c r="A77" s="103"/>
      <c r="B77" s="95" t="s">
        <v>130</v>
      </c>
      <c r="C77" s="80" t="s">
        <v>131</v>
      </c>
      <c r="D77" s="81"/>
      <c r="E77" s="81"/>
      <c r="F77" s="93"/>
      <c r="G77" s="83"/>
      <c r="H77" s="83"/>
      <c r="I77" s="83"/>
      <c r="J77" s="83"/>
      <c r="K77" s="83">
        <f t="shared" si="18"/>
        <v>0</v>
      </c>
      <c r="L77" s="84"/>
    </row>
    <row r="78" spans="1:12" ht="17.25" hidden="1" customHeight="1">
      <c r="A78" s="222" t="s">
        <v>132</v>
      </c>
      <c r="B78" s="223"/>
      <c r="C78" s="75" t="s">
        <v>133</v>
      </c>
      <c r="D78" s="75"/>
      <c r="E78" s="75"/>
      <c r="F78" s="97"/>
      <c r="G78" s="114"/>
      <c r="H78" s="114"/>
      <c r="I78" s="114"/>
      <c r="J78" s="114"/>
      <c r="K78" s="114">
        <f t="shared" si="18"/>
        <v>0</v>
      </c>
      <c r="L78" s="115"/>
    </row>
    <row r="79" spans="1:12" ht="17.25" hidden="1" customHeight="1">
      <c r="A79" s="222" t="s">
        <v>134</v>
      </c>
      <c r="B79" s="223"/>
      <c r="C79" s="75" t="s">
        <v>135</v>
      </c>
      <c r="D79" s="75"/>
      <c r="E79" s="75"/>
      <c r="F79" s="97"/>
      <c r="G79" s="114"/>
      <c r="H79" s="114"/>
      <c r="I79" s="114"/>
      <c r="J79" s="114"/>
      <c r="K79" s="114">
        <f t="shared" si="18"/>
        <v>0</v>
      </c>
      <c r="L79" s="115"/>
    </row>
    <row r="80" spans="1:12" ht="17.25" hidden="1" customHeight="1">
      <c r="A80" s="73" t="s">
        <v>136</v>
      </c>
      <c r="B80" s="111"/>
      <c r="C80" s="75" t="s">
        <v>137</v>
      </c>
      <c r="D80" s="75"/>
      <c r="E80" s="75"/>
      <c r="F80" s="97"/>
      <c r="G80" s="114"/>
      <c r="H80" s="114"/>
      <c r="I80" s="114"/>
      <c r="J80" s="114"/>
      <c r="K80" s="114">
        <f t="shared" si="18"/>
        <v>0</v>
      </c>
      <c r="L80" s="115"/>
    </row>
    <row r="81" spans="1:12" ht="17.25" hidden="1" customHeight="1">
      <c r="A81" s="73" t="s">
        <v>138</v>
      </c>
      <c r="B81" s="111"/>
      <c r="C81" s="75" t="s">
        <v>139</v>
      </c>
      <c r="D81" s="75"/>
      <c r="E81" s="75"/>
      <c r="F81" s="97"/>
      <c r="G81" s="114"/>
      <c r="H81" s="114"/>
      <c r="I81" s="114"/>
      <c r="J81" s="114"/>
      <c r="K81" s="114">
        <f t="shared" si="18"/>
        <v>0</v>
      </c>
      <c r="L81" s="115"/>
    </row>
    <row r="82" spans="1:12" ht="17.25" hidden="1" customHeight="1">
      <c r="A82" s="73" t="s">
        <v>140</v>
      </c>
      <c r="B82" s="111"/>
      <c r="C82" s="75" t="s">
        <v>141</v>
      </c>
      <c r="D82" s="75"/>
      <c r="E82" s="75"/>
      <c r="F82" s="97"/>
      <c r="G82" s="114"/>
      <c r="H82" s="114"/>
      <c r="I82" s="114"/>
      <c r="J82" s="114"/>
      <c r="K82" s="114">
        <f t="shared" si="18"/>
        <v>0</v>
      </c>
      <c r="L82" s="115"/>
    </row>
    <row r="83" spans="1:12" ht="13.5" hidden="1" customHeight="1">
      <c r="A83" s="73" t="s">
        <v>142</v>
      </c>
      <c r="B83" s="111"/>
      <c r="C83" s="75" t="s">
        <v>143</v>
      </c>
      <c r="D83" s="75"/>
      <c r="E83" s="75"/>
      <c r="F83" s="97"/>
      <c r="G83" s="114"/>
      <c r="H83" s="114"/>
      <c r="I83" s="114"/>
      <c r="J83" s="114"/>
      <c r="K83" s="114">
        <f t="shared" si="18"/>
        <v>0</v>
      </c>
      <c r="L83" s="115"/>
    </row>
    <row r="84" spans="1:12" ht="13.5" hidden="1" customHeight="1">
      <c r="A84" s="73" t="s">
        <v>144</v>
      </c>
      <c r="B84" s="111"/>
      <c r="C84" s="75" t="s">
        <v>145</v>
      </c>
      <c r="D84" s="75"/>
      <c r="E84" s="75"/>
      <c r="F84" s="97"/>
      <c r="G84" s="114"/>
      <c r="H84" s="114"/>
      <c r="I84" s="114"/>
      <c r="J84" s="114"/>
      <c r="K84" s="114">
        <f t="shared" si="18"/>
        <v>0</v>
      </c>
      <c r="L84" s="115"/>
    </row>
    <row r="85" spans="1:12" ht="16.5" hidden="1" customHeight="1">
      <c r="A85" s="73" t="s">
        <v>146</v>
      </c>
      <c r="B85" s="111"/>
      <c r="C85" s="75" t="s">
        <v>147</v>
      </c>
      <c r="D85" s="75"/>
      <c r="E85" s="75"/>
      <c r="F85" s="97"/>
      <c r="G85" s="114"/>
      <c r="H85" s="114"/>
      <c r="I85" s="114"/>
      <c r="J85" s="114"/>
      <c r="K85" s="114">
        <f t="shared" si="18"/>
        <v>0</v>
      </c>
      <c r="L85" s="115"/>
    </row>
    <row r="86" spans="1:12" ht="16.5" hidden="1" customHeight="1">
      <c r="A86" s="73" t="s">
        <v>148</v>
      </c>
      <c r="B86" s="111"/>
      <c r="C86" s="75" t="s">
        <v>149</v>
      </c>
      <c r="D86" s="75"/>
      <c r="E86" s="75"/>
      <c r="F86" s="97"/>
      <c r="G86" s="114"/>
      <c r="H86" s="114"/>
      <c r="I86" s="114"/>
      <c r="J86" s="114"/>
      <c r="K86" s="114">
        <f t="shared" si="18"/>
        <v>0</v>
      </c>
      <c r="L86" s="115"/>
    </row>
    <row r="87" spans="1:12" ht="41.25" hidden="1" customHeight="1">
      <c r="A87" s="244" t="s">
        <v>150</v>
      </c>
      <c r="B87" s="245"/>
      <c r="C87" s="75" t="s">
        <v>151</v>
      </c>
      <c r="D87" s="75"/>
      <c r="E87" s="75"/>
      <c r="F87" s="97"/>
      <c r="G87" s="114"/>
      <c r="H87" s="114"/>
      <c r="I87" s="114"/>
      <c r="J87" s="114"/>
      <c r="K87" s="114">
        <f t="shared" si="18"/>
        <v>0</v>
      </c>
      <c r="L87" s="115"/>
    </row>
    <row r="88" spans="1:12" ht="14.25" hidden="1" customHeight="1">
      <c r="A88" s="73" t="s">
        <v>152</v>
      </c>
      <c r="B88" s="111"/>
      <c r="C88" s="75" t="s">
        <v>153</v>
      </c>
      <c r="D88" s="75"/>
      <c r="E88" s="75"/>
      <c r="F88" s="97"/>
      <c r="G88" s="114"/>
      <c r="H88" s="114"/>
      <c r="I88" s="114"/>
      <c r="J88" s="114"/>
      <c r="K88" s="114">
        <f t="shared" si="18"/>
        <v>0</v>
      </c>
      <c r="L88" s="115"/>
    </row>
    <row r="89" spans="1:12" ht="14.25" hidden="1" customHeight="1">
      <c r="A89" s="73" t="s">
        <v>154</v>
      </c>
      <c r="B89" s="111"/>
      <c r="C89" s="75" t="s">
        <v>155</v>
      </c>
      <c r="D89" s="75"/>
      <c r="E89" s="75"/>
      <c r="F89" s="97"/>
      <c r="G89" s="114"/>
      <c r="H89" s="114"/>
      <c r="I89" s="114"/>
      <c r="J89" s="114"/>
      <c r="K89" s="114">
        <f t="shared" si="18"/>
        <v>0</v>
      </c>
      <c r="L89" s="115"/>
    </row>
    <row r="90" spans="1:12" ht="14.25" hidden="1" customHeight="1">
      <c r="A90" s="73" t="s">
        <v>156</v>
      </c>
      <c r="B90" s="111"/>
      <c r="C90" s="75" t="s">
        <v>157</v>
      </c>
      <c r="D90" s="75"/>
      <c r="E90" s="75"/>
      <c r="F90" s="97"/>
      <c r="G90" s="114"/>
      <c r="H90" s="114"/>
      <c r="I90" s="114"/>
      <c r="J90" s="114"/>
      <c r="K90" s="114">
        <f t="shared" si="18"/>
        <v>0</v>
      </c>
      <c r="L90" s="115"/>
    </row>
    <row r="91" spans="1:12" ht="14.25" hidden="1" customHeight="1">
      <c r="A91" s="73" t="s">
        <v>158</v>
      </c>
      <c r="B91" s="111"/>
      <c r="C91" s="75" t="s">
        <v>159</v>
      </c>
      <c r="D91" s="75"/>
      <c r="E91" s="75"/>
      <c r="F91" s="97"/>
      <c r="G91" s="114"/>
      <c r="H91" s="114"/>
      <c r="I91" s="114"/>
      <c r="J91" s="114"/>
      <c r="K91" s="114">
        <f t="shared" si="18"/>
        <v>0</v>
      </c>
      <c r="L91" s="115"/>
    </row>
    <row r="92" spans="1:12" ht="13.5" hidden="1" customHeight="1">
      <c r="A92" s="73" t="s">
        <v>160</v>
      </c>
      <c r="B92" s="111"/>
      <c r="C92" s="75" t="s">
        <v>161</v>
      </c>
      <c r="D92" s="75"/>
      <c r="E92" s="75"/>
      <c r="F92" s="97">
        <f t="shared" ref="F92:L92" si="19">F93+F94+F95</f>
        <v>0</v>
      </c>
      <c r="G92" s="97">
        <f t="shared" si="19"/>
        <v>0</v>
      </c>
      <c r="H92" s="97">
        <f t="shared" si="19"/>
        <v>0</v>
      </c>
      <c r="I92" s="97">
        <f t="shared" si="19"/>
        <v>0</v>
      </c>
      <c r="J92" s="97">
        <f t="shared" si="19"/>
        <v>0</v>
      </c>
      <c r="K92" s="97">
        <f t="shared" si="19"/>
        <v>0</v>
      </c>
      <c r="L92" s="98">
        <f t="shared" si="19"/>
        <v>0</v>
      </c>
    </row>
    <row r="93" spans="1:12" ht="13.5" hidden="1" customHeight="1">
      <c r="A93" s="94"/>
      <c r="B93" s="95" t="s">
        <v>162</v>
      </c>
      <c r="C93" s="80" t="s">
        <v>163</v>
      </c>
      <c r="D93" s="81"/>
      <c r="E93" s="81"/>
      <c r="F93" s="93"/>
      <c r="G93" s="83"/>
      <c r="H93" s="83"/>
      <c r="I93" s="83"/>
      <c r="J93" s="83"/>
      <c r="K93" s="83">
        <f>H93-J93</f>
        <v>0</v>
      </c>
      <c r="L93" s="84"/>
    </row>
    <row r="94" spans="1:12" ht="13.5" hidden="1" customHeight="1">
      <c r="A94" s="94"/>
      <c r="B94" s="95" t="s">
        <v>164</v>
      </c>
      <c r="C94" s="80" t="s">
        <v>165</v>
      </c>
      <c r="D94" s="81"/>
      <c r="E94" s="81"/>
      <c r="F94" s="93"/>
      <c r="G94" s="83"/>
      <c r="H94" s="83"/>
      <c r="I94" s="83"/>
      <c r="J94" s="83"/>
      <c r="K94" s="83">
        <f>H94-J94</f>
        <v>0</v>
      </c>
      <c r="L94" s="84"/>
    </row>
    <row r="95" spans="1:12" ht="13.5" hidden="1" customHeight="1">
      <c r="A95" s="94"/>
      <c r="B95" s="95" t="s">
        <v>166</v>
      </c>
      <c r="C95" s="80" t="s">
        <v>167</v>
      </c>
      <c r="D95" s="81"/>
      <c r="E95" s="81"/>
      <c r="F95" s="93"/>
      <c r="G95" s="83"/>
      <c r="H95" s="83"/>
      <c r="I95" s="83"/>
      <c r="J95" s="83"/>
      <c r="K95" s="83">
        <f>H95-J95</f>
        <v>0</v>
      </c>
      <c r="L95" s="84"/>
    </row>
    <row r="96" spans="1:12" ht="27" hidden="1" customHeight="1">
      <c r="A96" s="244" t="s">
        <v>168</v>
      </c>
      <c r="B96" s="245"/>
      <c r="C96" s="75" t="s">
        <v>169</v>
      </c>
      <c r="D96" s="75"/>
      <c r="E96" s="75"/>
      <c r="F96" s="97"/>
      <c r="G96" s="114"/>
      <c r="H96" s="114"/>
      <c r="I96" s="114"/>
      <c r="J96" s="114"/>
      <c r="K96" s="114">
        <f>H96-J96</f>
        <v>0</v>
      </c>
      <c r="L96" s="115"/>
    </row>
    <row r="97" spans="1:12" ht="16.5" hidden="1" customHeight="1">
      <c r="A97" s="73" t="s">
        <v>170</v>
      </c>
      <c r="B97" s="74"/>
      <c r="C97" s="75" t="s">
        <v>171</v>
      </c>
      <c r="D97" s="75"/>
      <c r="E97" s="75"/>
      <c r="F97" s="97"/>
      <c r="G97" s="114"/>
      <c r="H97" s="114"/>
      <c r="I97" s="114"/>
      <c r="J97" s="114"/>
      <c r="K97" s="114">
        <f>H97-J97</f>
        <v>0</v>
      </c>
      <c r="L97" s="115"/>
    </row>
    <row r="98" spans="1:12" ht="13.5" hidden="1" customHeight="1">
      <c r="A98" s="73" t="s">
        <v>172</v>
      </c>
      <c r="B98" s="111"/>
      <c r="C98" s="75" t="s">
        <v>173</v>
      </c>
      <c r="D98" s="75"/>
      <c r="E98" s="75"/>
      <c r="F98" s="97">
        <f t="shared" ref="F98:L98" si="20">F99+F100+F101+F102+F103+F104+F105+F106</f>
        <v>0</v>
      </c>
      <c r="G98" s="97">
        <f t="shared" si="20"/>
        <v>0</v>
      </c>
      <c r="H98" s="97">
        <f t="shared" si="20"/>
        <v>0</v>
      </c>
      <c r="I98" s="97">
        <f t="shared" si="20"/>
        <v>0</v>
      </c>
      <c r="J98" s="97">
        <f t="shared" si="20"/>
        <v>0</v>
      </c>
      <c r="K98" s="97">
        <f t="shared" si="20"/>
        <v>0</v>
      </c>
      <c r="L98" s="98">
        <f t="shared" si="20"/>
        <v>0</v>
      </c>
    </row>
    <row r="99" spans="1:12" ht="13.5" hidden="1" customHeight="1">
      <c r="A99" s="94"/>
      <c r="B99" s="95" t="s">
        <v>174</v>
      </c>
      <c r="C99" s="80" t="s">
        <v>175</v>
      </c>
      <c r="D99" s="81"/>
      <c r="E99" s="81"/>
      <c r="F99" s="93"/>
      <c r="G99" s="83"/>
      <c r="H99" s="83"/>
      <c r="I99" s="83"/>
      <c r="J99" s="83"/>
      <c r="K99" s="83">
        <f t="shared" ref="K99:K107" si="21">H99-J99</f>
        <v>0</v>
      </c>
      <c r="L99" s="84"/>
    </row>
    <row r="100" spans="1:12" ht="13.5" hidden="1" customHeight="1">
      <c r="A100" s="103"/>
      <c r="B100" s="95" t="s">
        <v>176</v>
      </c>
      <c r="C100" s="80" t="s">
        <v>177</v>
      </c>
      <c r="D100" s="81"/>
      <c r="E100" s="81"/>
      <c r="F100" s="93"/>
      <c r="G100" s="83"/>
      <c r="H100" s="83"/>
      <c r="I100" s="83"/>
      <c r="J100" s="83"/>
      <c r="K100" s="83">
        <f t="shared" si="21"/>
        <v>0</v>
      </c>
      <c r="L100" s="84"/>
    </row>
    <row r="101" spans="1:12" ht="13.5" hidden="1" customHeight="1">
      <c r="A101" s="103"/>
      <c r="B101" s="95" t="s">
        <v>178</v>
      </c>
      <c r="C101" s="80" t="s">
        <v>179</v>
      </c>
      <c r="D101" s="81"/>
      <c r="E101" s="81"/>
      <c r="F101" s="93"/>
      <c r="G101" s="83"/>
      <c r="H101" s="83"/>
      <c r="I101" s="83"/>
      <c r="J101" s="83"/>
      <c r="K101" s="83">
        <f t="shared" si="21"/>
        <v>0</v>
      </c>
      <c r="L101" s="84"/>
    </row>
    <row r="102" spans="1:12" ht="13.5" hidden="1" customHeight="1">
      <c r="A102" s="103"/>
      <c r="B102" s="95" t="s">
        <v>180</v>
      </c>
      <c r="C102" s="80" t="s">
        <v>181</v>
      </c>
      <c r="D102" s="81"/>
      <c r="E102" s="81"/>
      <c r="F102" s="93"/>
      <c r="G102" s="83"/>
      <c r="H102" s="83"/>
      <c r="I102" s="83"/>
      <c r="J102" s="83"/>
      <c r="K102" s="83">
        <f t="shared" si="21"/>
        <v>0</v>
      </c>
      <c r="L102" s="84"/>
    </row>
    <row r="103" spans="1:12" ht="13.5" hidden="1" customHeight="1">
      <c r="A103" s="103"/>
      <c r="B103" s="95" t="s">
        <v>182</v>
      </c>
      <c r="C103" s="80" t="s">
        <v>183</v>
      </c>
      <c r="D103" s="81"/>
      <c r="E103" s="81"/>
      <c r="F103" s="93"/>
      <c r="G103" s="83"/>
      <c r="H103" s="83"/>
      <c r="I103" s="83"/>
      <c r="J103" s="83"/>
      <c r="K103" s="83">
        <f t="shared" si="21"/>
        <v>0</v>
      </c>
      <c r="L103" s="84"/>
    </row>
    <row r="104" spans="1:12" ht="13.5" hidden="1" customHeight="1">
      <c r="A104" s="103"/>
      <c r="B104" s="95" t="s">
        <v>184</v>
      </c>
      <c r="C104" s="80" t="s">
        <v>185</v>
      </c>
      <c r="D104" s="81"/>
      <c r="E104" s="81"/>
      <c r="F104" s="93"/>
      <c r="G104" s="83"/>
      <c r="H104" s="83"/>
      <c r="I104" s="83"/>
      <c r="J104" s="83"/>
      <c r="K104" s="83">
        <f t="shared" si="21"/>
        <v>0</v>
      </c>
      <c r="L104" s="84"/>
    </row>
    <row r="105" spans="1:12" ht="13.5" hidden="1" customHeight="1">
      <c r="A105" s="103"/>
      <c r="B105" s="95" t="s">
        <v>186</v>
      </c>
      <c r="C105" s="80" t="s">
        <v>187</v>
      </c>
      <c r="D105" s="81"/>
      <c r="E105" s="81"/>
      <c r="F105" s="93"/>
      <c r="G105" s="83"/>
      <c r="H105" s="83"/>
      <c r="I105" s="83"/>
      <c r="J105" s="83"/>
      <c r="K105" s="83">
        <f t="shared" si="21"/>
        <v>0</v>
      </c>
      <c r="L105" s="84"/>
    </row>
    <row r="106" spans="1:12" ht="13.5" hidden="1" customHeight="1">
      <c r="A106" s="94"/>
      <c r="B106" s="95" t="s">
        <v>188</v>
      </c>
      <c r="C106" s="80" t="s">
        <v>189</v>
      </c>
      <c r="D106" s="81"/>
      <c r="E106" s="81"/>
      <c r="F106" s="93"/>
      <c r="G106" s="83"/>
      <c r="H106" s="83"/>
      <c r="I106" s="83"/>
      <c r="J106" s="83"/>
      <c r="K106" s="83">
        <f t="shared" si="21"/>
        <v>0</v>
      </c>
      <c r="L106" s="84"/>
    </row>
    <row r="107" spans="1:12" ht="13.5" hidden="1" customHeight="1">
      <c r="A107" s="94"/>
      <c r="B107" s="95"/>
      <c r="C107" s="116"/>
      <c r="D107" s="117"/>
      <c r="E107" s="117"/>
      <c r="F107" s="93"/>
      <c r="G107" s="83"/>
      <c r="H107" s="83"/>
      <c r="I107" s="83"/>
      <c r="J107" s="83"/>
      <c r="K107" s="83">
        <f t="shared" si="21"/>
        <v>0</v>
      </c>
      <c r="L107" s="84"/>
    </row>
    <row r="108" spans="1:12" s="11" customFormat="1" ht="20.25" hidden="1" customHeight="1">
      <c r="A108" s="118" t="s">
        <v>190</v>
      </c>
      <c r="B108" s="69"/>
      <c r="C108" s="70" t="s">
        <v>191</v>
      </c>
      <c r="D108" s="70"/>
      <c r="E108" s="70"/>
      <c r="F108" s="119">
        <f t="shared" ref="F108:L108" si="22">F109+F112+F117</f>
        <v>0</v>
      </c>
      <c r="G108" s="119">
        <f t="shared" si="22"/>
        <v>0</v>
      </c>
      <c r="H108" s="119">
        <f t="shared" si="22"/>
        <v>0</v>
      </c>
      <c r="I108" s="119">
        <f t="shared" si="22"/>
        <v>0</v>
      </c>
      <c r="J108" s="119">
        <f t="shared" si="22"/>
        <v>0</v>
      </c>
      <c r="K108" s="119">
        <f t="shared" si="22"/>
        <v>0</v>
      </c>
      <c r="L108" s="120">
        <f t="shared" si="22"/>
        <v>0</v>
      </c>
    </row>
    <row r="109" spans="1:12" ht="17.25" hidden="1" customHeight="1">
      <c r="A109" s="113" t="s">
        <v>192</v>
      </c>
      <c r="B109" s="111"/>
      <c r="C109" s="75" t="s">
        <v>193</v>
      </c>
      <c r="D109" s="75"/>
      <c r="E109" s="75"/>
      <c r="F109" s="97">
        <f t="shared" ref="F109:L109" si="23">F110+F111</f>
        <v>0</v>
      </c>
      <c r="G109" s="97">
        <f t="shared" si="23"/>
        <v>0</v>
      </c>
      <c r="H109" s="97">
        <f t="shared" si="23"/>
        <v>0</v>
      </c>
      <c r="I109" s="97">
        <f t="shared" si="23"/>
        <v>0</v>
      </c>
      <c r="J109" s="97">
        <f t="shared" si="23"/>
        <v>0</v>
      </c>
      <c r="K109" s="97">
        <f t="shared" si="23"/>
        <v>0</v>
      </c>
      <c r="L109" s="98">
        <f t="shared" si="23"/>
        <v>0</v>
      </c>
    </row>
    <row r="110" spans="1:12" ht="17.25" hidden="1" customHeight="1">
      <c r="A110" s="94"/>
      <c r="B110" s="79" t="s">
        <v>194</v>
      </c>
      <c r="C110" s="80" t="s">
        <v>195</v>
      </c>
      <c r="D110" s="81"/>
      <c r="E110" s="81"/>
      <c r="F110" s="93"/>
      <c r="G110" s="83"/>
      <c r="H110" s="83"/>
      <c r="I110" s="83"/>
      <c r="J110" s="83"/>
      <c r="K110" s="83">
        <f>H110-J110</f>
        <v>0</v>
      </c>
      <c r="L110" s="84"/>
    </row>
    <row r="111" spans="1:12" ht="17.25" hidden="1" customHeight="1">
      <c r="A111" s="94"/>
      <c r="B111" s="79" t="s">
        <v>196</v>
      </c>
      <c r="C111" s="80" t="s">
        <v>197</v>
      </c>
      <c r="D111" s="81"/>
      <c r="E111" s="81"/>
      <c r="F111" s="93"/>
      <c r="G111" s="83"/>
      <c r="H111" s="83"/>
      <c r="I111" s="83"/>
      <c r="J111" s="83"/>
      <c r="K111" s="83">
        <f>H111-J111</f>
        <v>0</v>
      </c>
      <c r="L111" s="84"/>
    </row>
    <row r="112" spans="1:12" ht="17.25" hidden="1" customHeight="1">
      <c r="A112" s="113" t="s">
        <v>198</v>
      </c>
      <c r="B112" s="111"/>
      <c r="C112" s="75" t="s">
        <v>199</v>
      </c>
      <c r="D112" s="75"/>
      <c r="E112" s="75"/>
      <c r="F112" s="97">
        <f t="shared" ref="F112:L112" si="24">F113+F114+F115+F116</f>
        <v>0</v>
      </c>
      <c r="G112" s="97">
        <f t="shared" si="24"/>
        <v>0</v>
      </c>
      <c r="H112" s="97">
        <f t="shared" si="24"/>
        <v>0</v>
      </c>
      <c r="I112" s="97">
        <f t="shared" si="24"/>
        <v>0</v>
      </c>
      <c r="J112" s="97">
        <f t="shared" si="24"/>
        <v>0</v>
      </c>
      <c r="K112" s="97">
        <f t="shared" si="24"/>
        <v>0</v>
      </c>
      <c r="L112" s="98">
        <f t="shared" si="24"/>
        <v>0</v>
      </c>
    </row>
    <row r="113" spans="1:12" ht="17.25" hidden="1" customHeight="1">
      <c r="A113" s="78"/>
      <c r="B113" s="79" t="s">
        <v>200</v>
      </c>
      <c r="C113" s="80" t="s">
        <v>201</v>
      </c>
      <c r="D113" s="81"/>
      <c r="E113" s="81"/>
      <c r="F113" s="93"/>
      <c r="G113" s="83"/>
      <c r="H113" s="83"/>
      <c r="I113" s="83"/>
      <c r="J113" s="83"/>
      <c r="K113" s="83">
        <f>H113-J113</f>
        <v>0</v>
      </c>
      <c r="L113" s="84"/>
    </row>
    <row r="114" spans="1:12" ht="15" hidden="1" customHeight="1">
      <c r="A114" s="94"/>
      <c r="B114" s="110" t="s">
        <v>202</v>
      </c>
      <c r="C114" s="80" t="s">
        <v>203</v>
      </c>
      <c r="D114" s="81"/>
      <c r="E114" s="81"/>
      <c r="F114" s="93"/>
      <c r="G114" s="83"/>
      <c r="H114" s="83"/>
      <c r="I114" s="83"/>
      <c r="J114" s="83"/>
      <c r="K114" s="83">
        <f>H114-J114</f>
        <v>0</v>
      </c>
      <c r="L114" s="84"/>
    </row>
    <row r="115" spans="1:12" ht="16.5" hidden="1" customHeight="1">
      <c r="A115" s="94"/>
      <c r="B115" s="79" t="s">
        <v>204</v>
      </c>
      <c r="C115" s="80" t="s">
        <v>205</v>
      </c>
      <c r="D115" s="81"/>
      <c r="E115" s="81"/>
      <c r="F115" s="93"/>
      <c r="G115" s="83"/>
      <c r="H115" s="83"/>
      <c r="I115" s="83"/>
      <c r="J115" s="83"/>
      <c r="K115" s="83">
        <f>H115-J115</f>
        <v>0</v>
      </c>
      <c r="L115" s="84"/>
    </row>
    <row r="116" spans="1:12" ht="17.25" hidden="1" customHeight="1">
      <c r="A116" s="94"/>
      <c r="B116" s="79" t="s">
        <v>206</v>
      </c>
      <c r="C116" s="80" t="s">
        <v>207</v>
      </c>
      <c r="D116" s="81"/>
      <c r="E116" s="81"/>
      <c r="F116" s="93"/>
      <c r="G116" s="83"/>
      <c r="H116" s="83"/>
      <c r="I116" s="83"/>
      <c r="J116" s="83"/>
      <c r="K116" s="83">
        <f>H116-J116</f>
        <v>0</v>
      </c>
      <c r="L116" s="84"/>
    </row>
    <row r="117" spans="1:12" ht="17.25" hidden="1" customHeight="1">
      <c r="A117" s="121" t="s">
        <v>208</v>
      </c>
      <c r="B117" s="122"/>
      <c r="C117" s="75" t="s">
        <v>209</v>
      </c>
      <c r="D117" s="75"/>
      <c r="E117" s="75"/>
      <c r="F117" s="97">
        <f t="shared" ref="F117:L117" si="25">F118+F119+F120+F121+F122</f>
        <v>0</v>
      </c>
      <c r="G117" s="97">
        <f t="shared" si="25"/>
        <v>0</v>
      </c>
      <c r="H117" s="97">
        <f t="shared" si="25"/>
        <v>0</v>
      </c>
      <c r="I117" s="97">
        <f t="shared" si="25"/>
        <v>0</v>
      </c>
      <c r="J117" s="97">
        <f t="shared" si="25"/>
        <v>0</v>
      </c>
      <c r="K117" s="97">
        <f t="shared" si="25"/>
        <v>0</v>
      </c>
      <c r="L117" s="98">
        <f t="shared" si="25"/>
        <v>0</v>
      </c>
    </row>
    <row r="118" spans="1:12" ht="17.25" hidden="1" customHeight="1">
      <c r="A118" s="123"/>
      <c r="B118" s="79" t="s">
        <v>210</v>
      </c>
      <c r="C118" s="80" t="s">
        <v>211</v>
      </c>
      <c r="D118" s="81"/>
      <c r="E118" s="81"/>
      <c r="F118" s="93"/>
      <c r="G118" s="83"/>
      <c r="H118" s="83"/>
      <c r="I118" s="83"/>
      <c r="J118" s="83"/>
      <c r="K118" s="83">
        <f t="shared" ref="K118:K123" si="26">H118-J118</f>
        <v>0</v>
      </c>
      <c r="L118" s="84"/>
    </row>
    <row r="119" spans="1:12" ht="17.25" hidden="1" customHeight="1">
      <c r="A119" s="94"/>
      <c r="B119" s="79" t="s">
        <v>212</v>
      </c>
      <c r="C119" s="80" t="s">
        <v>213</v>
      </c>
      <c r="D119" s="81"/>
      <c r="E119" s="81"/>
      <c r="F119" s="93"/>
      <c r="G119" s="83"/>
      <c r="H119" s="83"/>
      <c r="I119" s="83"/>
      <c r="J119" s="83"/>
      <c r="K119" s="83">
        <f t="shared" si="26"/>
        <v>0</v>
      </c>
      <c r="L119" s="84"/>
    </row>
    <row r="120" spans="1:12" ht="17.25" hidden="1" customHeight="1">
      <c r="A120" s="94"/>
      <c r="B120" s="110" t="s">
        <v>214</v>
      </c>
      <c r="C120" s="80" t="s">
        <v>215</v>
      </c>
      <c r="D120" s="81"/>
      <c r="E120" s="81"/>
      <c r="F120" s="93"/>
      <c r="G120" s="83"/>
      <c r="H120" s="83"/>
      <c r="I120" s="83"/>
      <c r="J120" s="83"/>
      <c r="K120" s="83">
        <f t="shared" si="26"/>
        <v>0</v>
      </c>
      <c r="L120" s="84"/>
    </row>
    <row r="121" spans="1:12" ht="15" hidden="1" customHeight="1">
      <c r="A121" s="94"/>
      <c r="B121" s="110" t="s">
        <v>216</v>
      </c>
      <c r="C121" s="80" t="s">
        <v>217</v>
      </c>
      <c r="D121" s="81"/>
      <c r="E121" s="81"/>
      <c r="F121" s="93"/>
      <c r="G121" s="83"/>
      <c r="H121" s="83"/>
      <c r="I121" s="83"/>
      <c r="J121" s="83"/>
      <c r="K121" s="83">
        <f t="shared" si="26"/>
        <v>0</v>
      </c>
      <c r="L121" s="84"/>
    </row>
    <row r="122" spans="1:12" ht="17.25" hidden="1" customHeight="1">
      <c r="A122" s="94"/>
      <c r="B122" s="110" t="s">
        <v>218</v>
      </c>
      <c r="C122" s="80" t="s">
        <v>219</v>
      </c>
      <c r="D122" s="81"/>
      <c r="E122" s="81"/>
      <c r="F122" s="93"/>
      <c r="G122" s="83"/>
      <c r="H122" s="83"/>
      <c r="I122" s="83"/>
      <c r="J122" s="83"/>
      <c r="K122" s="83">
        <f t="shared" si="26"/>
        <v>0</v>
      </c>
      <c r="L122" s="84"/>
    </row>
    <row r="123" spans="1:12" s="23" customFormat="1" ht="14.25" hidden="1" customHeight="1">
      <c r="A123" s="94"/>
      <c r="B123" s="124"/>
      <c r="C123" s="125"/>
      <c r="D123" s="126"/>
      <c r="E123" s="126"/>
      <c r="F123" s="93"/>
      <c r="G123" s="83"/>
      <c r="H123" s="83"/>
      <c r="I123" s="83"/>
      <c r="J123" s="83"/>
      <c r="K123" s="83">
        <f t="shared" si="26"/>
        <v>0</v>
      </c>
      <c r="L123" s="84"/>
    </row>
    <row r="124" spans="1:12" s="24" customFormat="1" ht="17.25" customHeight="1">
      <c r="A124" s="240" t="s">
        <v>467</v>
      </c>
      <c r="B124" s="241"/>
      <c r="C124" s="197" t="s">
        <v>220</v>
      </c>
      <c r="D124" s="197"/>
      <c r="E124" s="197"/>
      <c r="F124" s="197">
        <f t="shared" ref="F124:L124" si="27">F125+F126+F127</f>
        <v>22000000</v>
      </c>
      <c r="G124" s="198">
        <f t="shared" si="27"/>
        <v>22000000</v>
      </c>
      <c r="H124" s="198">
        <f t="shared" si="27"/>
        <v>21655482</v>
      </c>
      <c r="I124" s="198">
        <f t="shared" si="27"/>
        <v>21655482</v>
      </c>
      <c r="J124" s="198">
        <f t="shared" si="27"/>
        <v>21655482</v>
      </c>
      <c r="K124" s="198">
        <f t="shared" si="27"/>
        <v>0</v>
      </c>
      <c r="L124" s="199">
        <f t="shared" si="27"/>
        <v>21364373</v>
      </c>
    </row>
    <row r="125" spans="1:12" s="23" customFormat="1" ht="33" customHeight="1">
      <c r="A125" s="94"/>
      <c r="B125" s="200" t="s">
        <v>468</v>
      </c>
      <c r="C125" s="127" t="s">
        <v>221</v>
      </c>
      <c r="D125" s="127"/>
      <c r="E125" s="127"/>
      <c r="F125" s="93">
        <f>'[1]84,03,02'!L12</f>
        <v>22000000</v>
      </c>
      <c r="G125" s="93">
        <f>'[1]84,03,02'!M12</f>
        <v>22000000</v>
      </c>
      <c r="H125" s="93">
        <f>'[1]84,03,02'!N12</f>
        <v>21655482</v>
      </c>
      <c r="I125" s="93">
        <f>'[1]84,03,02'!O12</f>
        <v>21655482</v>
      </c>
      <c r="J125" s="93">
        <f>'[1]84,03,02'!P12</f>
        <v>21655482</v>
      </c>
      <c r="K125" s="93">
        <f>'[1]84,03,02'!Q12</f>
        <v>0</v>
      </c>
      <c r="L125" s="99">
        <f>'[1]84,03,02'!R12</f>
        <v>21364373</v>
      </c>
    </row>
    <row r="126" spans="1:12" s="23" customFormat="1" ht="34.5" hidden="1" customHeight="1">
      <c r="A126" s="94"/>
      <c r="B126" s="128" t="s">
        <v>222</v>
      </c>
      <c r="C126" s="127" t="s">
        <v>223</v>
      </c>
      <c r="D126" s="127"/>
      <c r="E126" s="127"/>
      <c r="F126" s="93"/>
      <c r="G126" s="83"/>
      <c r="H126" s="83"/>
      <c r="I126" s="83"/>
      <c r="J126" s="83"/>
      <c r="K126" s="83">
        <f>H126-J126</f>
        <v>0</v>
      </c>
      <c r="L126" s="84"/>
    </row>
    <row r="127" spans="1:12" s="23" customFormat="1" ht="17.25" hidden="1" customHeight="1">
      <c r="A127" s="94"/>
      <c r="B127" s="129" t="s">
        <v>224</v>
      </c>
      <c r="C127" s="127" t="s">
        <v>225</v>
      </c>
      <c r="D127" s="127"/>
      <c r="E127" s="127"/>
      <c r="F127" s="93"/>
      <c r="G127" s="83"/>
      <c r="H127" s="83"/>
      <c r="I127" s="83"/>
      <c r="J127" s="83"/>
      <c r="K127" s="83">
        <f>H127-J127</f>
        <v>0</v>
      </c>
      <c r="L127" s="84"/>
    </row>
    <row r="128" spans="1:12" s="23" customFormat="1" ht="21.75" hidden="1" customHeight="1">
      <c r="A128" s="130" t="s">
        <v>226</v>
      </c>
      <c r="B128" s="131"/>
      <c r="C128" s="132" t="s">
        <v>227</v>
      </c>
      <c r="D128" s="132"/>
      <c r="E128" s="132"/>
      <c r="F128" s="133">
        <f t="shared" ref="F128:L128" si="28">F129</f>
        <v>0</v>
      </c>
      <c r="G128" s="133">
        <f t="shared" si="28"/>
        <v>0</v>
      </c>
      <c r="H128" s="133">
        <f t="shared" si="28"/>
        <v>0</v>
      </c>
      <c r="I128" s="133">
        <f t="shared" si="28"/>
        <v>0</v>
      </c>
      <c r="J128" s="133">
        <f t="shared" si="28"/>
        <v>0</v>
      </c>
      <c r="K128" s="133">
        <f t="shared" si="28"/>
        <v>0</v>
      </c>
      <c r="L128" s="134">
        <f t="shared" si="28"/>
        <v>0</v>
      </c>
    </row>
    <row r="129" spans="1:12" s="23" customFormat="1" ht="16.5" hidden="1" customHeight="1">
      <c r="A129" s="94" t="s">
        <v>228</v>
      </c>
      <c r="B129" s="95"/>
      <c r="C129" s="81" t="s">
        <v>229</v>
      </c>
      <c r="D129" s="81"/>
      <c r="E129" s="81"/>
      <c r="F129" s="93"/>
      <c r="G129" s="83"/>
      <c r="H129" s="83"/>
      <c r="I129" s="83"/>
      <c r="J129" s="83"/>
      <c r="K129" s="83">
        <f>H129-J129</f>
        <v>0</v>
      </c>
      <c r="L129" s="84"/>
    </row>
    <row r="130" spans="1:12" s="23" customFormat="1" hidden="1">
      <c r="A130" s="94"/>
      <c r="B130" s="79"/>
      <c r="C130" s="81"/>
      <c r="D130" s="81"/>
      <c r="E130" s="81"/>
      <c r="F130" s="93"/>
      <c r="G130" s="93"/>
      <c r="H130" s="93"/>
      <c r="I130" s="93"/>
      <c r="J130" s="93"/>
      <c r="K130" s="83">
        <f>H130-J130</f>
        <v>0</v>
      </c>
      <c r="L130" s="99"/>
    </row>
    <row r="131" spans="1:12" s="24" customFormat="1" ht="33" hidden="1" customHeight="1">
      <c r="A131" s="246" t="s">
        <v>230</v>
      </c>
      <c r="B131" s="247"/>
      <c r="C131" s="70" t="s">
        <v>231</v>
      </c>
      <c r="D131" s="70"/>
      <c r="E131" s="70"/>
      <c r="F131" s="119">
        <f t="shared" ref="F131:L131" si="29">F132</f>
        <v>0</v>
      </c>
      <c r="G131" s="119">
        <f t="shared" si="29"/>
        <v>0</v>
      </c>
      <c r="H131" s="119">
        <f t="shared" si="29"/>
        <v>0</v>
      </c>
      <c r="I131" s="119">
        <f t="shared" si="29"/>
        <v>0</v>
      </c>
      <c r="J131" s="119">
        <f t="shared" si="29"/>
        <v>0</v>
      </c>
      <c r="K131" s="119">
        <f t="shared" si="29"/>
        <v>0</v>
      </c>
      <c r="L131" s="120">
        <f t="shared" si="29"/>
        <v>0</v>
      </c>
    </row>
    <row r="132" spans="1:12" s="23" customFormat="1" ht="31.5" hidden="1" customHeight="1">
      <c r="A132" s="242" t="s">
        <v>232</v>
      </c>
      <c r="B132" s="248"/>
      <c r="C132" s="75" t="s">
        <v>233</v>
      </c>
      <c r="D132" s="75"/>
      <c r="E132" s="75"/>
      <c r="F132" s="97">
        <f t="shared" ref="F132:L132" si="30">F133+F134+F135+F136+F137+F138+F139+F140+F141+F142+F143+F144</f>
        <v>0</v>
      </c>
      <c r="G132" s="97">
        <f t="shared" si="30"/>
        <v>0</v>
      </c>
      <c r="H132" s="97">
        <f t="shared" si="30"/>
        <v>0</v>
      </c>
      <c r="I132" s="97">
        <f t="shared" si="30"/>
        <v>0</v>
      </c>
      <c r="J132" s="97">
        <f t="shared" si="30"/>
        <v>0</v>
      </c>
      <c r="K132" s="97">
        <f t="shared" si="30"/>
        <v>0</v>
      </c>
      <c r="L132" s="98">
        <f t="shared" si="30"/>
        <v>0</v>
      </c>
    </row>
    <row r="133" spans="1:12" s="23" customFormat="1" ht="15.75" hidden="1" customHeight="1">
      <c r="A133" s="94"/>
      <c r="B133" s="95" t="s">
        <v>234</v>
      </c>
      <c r="C133" s="80" t="s">
        <v>235</v>
      </c>
      <c r="D133" s="81"/>
      <c r="E133" s="81"/>
      <c r="F133" s="93"/>
      <c r="G133" s="83"/>
      <c r="H133" s="83"/>
      <c r="I133" s="83"/>
      <c r="J133" s="83"/>
      <c r="K133" s="83">
        <f t="shared" ref="K133:K144" si="31">H133-J133</f>
        <v>0</v>
      </c>
      <c r="L133" s="84"/>
    </row>
    <row r="134" spans="1:12" s="23" customFormat="1" ht="18" hidden="1" customHeight="1">
      <c r="A134" s="94"/>
      <c r="B134" s="79" t="s">
        <v>236</v>
      </c>
      <c r="C134" s="80" t="s">
        <v>237</v>
      </c>
      <c r="D134" s="81"/>
      <c r="E134" s="81"/>
      <c r="F134" s="93"/>
      <c r="G134" s="83"/>
      <c r="H134" s="83"/>
      <c r="I134" s="83"/>
      <c r="J134" s="83"/>
      <c r="K134" s="83">
        <f t="shared" si="31"/>
        <v>0</v>
      </c>
      <c r="L134" s="84"/>
    </row>
    <row r="135" spans="1:12" s="23" customFormat="1" ht="24.75" hidden="1" customHeight="1">
      <c r="A135" s="94"/>
      <c r="B135" s="110" t="s">
        <v>238</v>
      </c>
      <c r="C135" s="80" t="s">
        <v>239</v>
      </c>
      <c r="D135" s="81"/>
      <c r="E135" s="81"/>
      <c r="F135" s="93"/>
      <c r="G135" s="83"/>
      <c r="H135" s="83"/>
      <c r="I135" s="83"/>
      <c r="J135" s="83"/>
      <c r="K135" s="83">
        <f t="shared" si="31"/>
        <v>0</v>
      </c>
      <c r="L135" s="84"/>
    </row>
    <row r="136" spans="1:12" s="23" customFormat="1" ht="25.5" hidden="1" customHeight="1">
      <c r="A136" s="94"/>
      <c r="B136" s="110" t="s">
        <v>240</v>
      </c>
      <c r="C136" s="80" t="s">
        <v>241</v>
      </c>
      <c r="D136" s="81"/>
      <c r="E136" s="81"/>
      <c r="F136" s="93"/>
      <c r="G136" s="83"/>
      <c r="H136" s="83"/>
      <c r="I136" s="83"/>
      <c r="J136" s="83"/>
      <c r="K136" s="83">
        <f t="shared" si="31"/>
        <v>0</v>
      </c>
      <c r="L136" s="84"/>
    </row>
    <row r="137" spans="1:12" s="23" customFormat="1" ht="24.75" hidden="1" customHeight="1">
      <c r="A137" s="135"/>
      <c r="B137" s="110" t="s">
        <v>242</v>
      </c>
      <c r="C137" s="80" t="s">
        <v>243</v>
      </c>
      <c r="D137" s="81"/>
      <c r="E137" s="81"/>
      <c r="F137" s="93"/>
      <c r="G137" s="83"/>
      <c r="H137" s="83"/>
      <c r="I137" s="83"/>
      <c r="J137" s="83"/>
      <c r="K137" s="83">
        <f t="shared" si="31"/>
        <v>0</v>
      </c>
      <c r="L137" s="84"/>
    </row>
    <row r="138" spans="1:12" s="23" customFormat="1" ht="30.75" hidden="1" customHeight="1">
      <c r="A138" s="135"/>
      <c r="B138" s="110" t="s">
        <v>244</v>
      </c>
      <c r="C138" s="80" t="s">
        <v>245</v>
      </c>
      <c r="D138" s="81"/>
      <c r="E138" s="81"/>
      <c r="F138" s="93"/>
      <c r="G138" s="83"/>
      <c r="H138" s="83"/>
      <c r="I138" s="83"/>
      <c r="J138" s="83"/>
      <c r="K138" s="83">
        <f t="shared" si="31"/>
        <v>0</v>
      </c>
      <c r="L138" s="84"/>
    </row>
    <row r="139" spans="1:12" s="23" customFormat="1" ht="26.25" hidden="1" customHeight="1">
      <c r="A139" s="135"/>
      <c r="B139" s="110" t="s">
        <v>246</v>
      </c>
      <c r="C139" s="80" t="s">
        <v>247</v>
      </c>
      <c r="D139" s="81"/>
      <c r="E139" s="81"/>
      <c r="F139" s="93"/>
      <c r="G139" s="83"/>
      <c r="H139" s="83"/>
      <c r="I139" s="83"/>
      <c r="J139" s="83"/>
      <c r="K139" s="83">
        <f t="shared" si="31"/>
        <v>0</v>
      </c>
      <c r="L139" s="84"/>
    </row>
    <row r="140" spans="1:12" s="23" customFormat="1" ht="26.25" hidden="1" customHeight="1">
      <c r="A140" s="135"/>
      <c r="B140" s="110" t="s">
        <v>248</v>
      </c>
      <c r="C140" s="80" t="s">
        <v>249</v>
      </c>
      <c r="D140" s="81"/>
      <c r="E140" s="81"/>
      <c r="F140" s="93"/>
      <c r="G140" s="83"/>
      <c r="H140" s="83"/>
      <c r="I140" s="83"/>
      <c r="J140" s="83"/>
      <c r="K140" s="83">
        <f t="shared" si="31"/>
        <v>0</v>
      </c>
      <c r="L140" s="84"/>
    </row>
    <row r="141" spans="1:12" s="23" customFormat="1" ht="19.5" hidden="1" customHeight="1">
      <c r="A141" s="135"/>
      <c r="B141" s="110" t="s">
        <v>250</v>
      </c>
      <c r="C141" s="80" t="s">
        <v>251</v>
      </c>
      <c r="D141" s="81"/>
      <c r="E141" s="81"/>
      <c r="F141" s="93"/>
      <c r="G141" s="83"/>
      <c r="H141" s="83"/>
      <c r="I141" s="83"/>
      <c r="J141" s="83"/>
      <c r="K141" s="83">
        <f t="shared" si="31"/>
        <v>0</v>
      </c>
      <c r="L141" s="84"/>
    </row>
    <row r="142" spans="1:12" s="28" customFormat="1" ht="24" hidden="1" customHeight="1">
      <c r="A142" s="136"/>
      <c r="B142" s="137" t="s">
        <v>252</v>
      </c>
      <c r="C142" s="138" t="s">
        <v>253</v>
      </c>
      <c r="D142" s="139"/>
      <c r="E142" s="139"/>
      <c r="F142" s="93"/>
      <c r="G142" s="140"/>
      <c r="H142" s="140"/>
      <c r="I142" s="140"/>
      <c r="J142" s="140"/>
      <c r="K142" s="83">
        <f t="shared" si="31"/>
        <v>0</v>
      </c>
      <c r="L142" s="141"/>
    </row>
    <row r="143" spans="1:12" s="28" customFormat="1" ht="20.25" hidden="1" customHeight="1">
      <c r="A143" s="136"/>
      <c r="B143" s="137" t="s">
        <v>254</v>
      </c>
      <c r="C143" s="138" t="s">
        <v>255</v>
      </c>
      <c r="D143" s="139"/>
      <c r="E143" s="139"/>
      <c r="F143" s="93"/>
      <c r="G143" s="140"/>
      <c r="H143" s="140"/>
      <c r="I143" s="140"/>
      <c r="J143" s="140"/>
      <c r="K143" s="83">
        <f t="shared" si="31"/>
        <v>0</v>
      </c>
      <c r="L143" s="141"/>
    </row>
    <row r="144" spans="1:12" s="28" customFormat="1" ht="20.25" hidden="1" customHeight="1">
      <c r="A144" s="136"/>
      <c r="B144" s="137" t="s">
        <v>256</v>
      </c>
      <c r="C144" s="138" t="s">
        <v>257</v>
      </c>
      <c r="D144" s="139"/>
      <c r="E144" s="139"/>
      <c r="F144" s="93"/>
      <c r="G144" s="140"/>
      <c r="H144" s="140"/>
      <c r="I144" s="140"/>
      <c r="J144" s="140"/>
      <c r="K144" s="83">
        <f t="shared" si="31"/>
        <v>0</v>
      </c>
      <c r="L144" s="141"/>
    </row>
    <row r="145" spans="1:12" s="24" customFormat="1" ht="17.25" hidden="1" customHeight="1">
      <c r="A145" s="118" t="s">
        <v>258</v>
      </c>
      <c r="B145" s="69"/>
      <c r="C145" s="70" t="s">
        <v>259</v>
      </c>
      <c r="D145" s="70"/>
      <c r="E145" s="70"/>
      <c r="F145" s="119">
        <f t="shared" ref="F145:L145" si="32">F146</f>
        <v>0</v>
      </c>
      <c r="G145" s="119">
        <f t="shared" si="32"/>
        <v>0</v>
      </c>
      <c r="H145" s="119">
        <f t="shared" si="32"/>
        <v>0</v>
      </c>
      <c r="I145" s="119">
        <f t="shared" si="32"/>
        <v>0</v>
      </c>
      <c r="J145" s="119">
        <f t="shared" si="32"/>
        <v>0</v>
      </c>
      <c r="K145" s="119">
        <f t="shared" si="32"/>
        <v>0</v>
      </c>
      <c r="L145" s="120">
        <f t="shared" si="32"/>
        <v>0</v>
      </c>
    </row>
    <row r="146" spans="1:12" s="23" customFormat="1" ht="13.5" hidden="1" customHeight="1">
      <c r="A146" s="73" t="s">
        <v>260</v>
      </c>
      <c r="B146" s="74"/>
      <c r="C146" s="75" t="s">
        <v>261</v>
      </c>
      <c r="D146" s="75"/>
      <c r="E146" s="75"/>
      <c r="F146" s="97">
        <f t="shared" ref="F146:L146" si="33">F147+F148</f>
        <v>0</v>
      </c>
      <c r="G146" s="97">
        <f t="shared" si="33"/>
        <v>0</v>
      </c>
      <c r="H146" s="97">
        <f t="shared" si="33"/>
        <v>0</v>
      </c>
      <c r="I146" s="97">
        <f t="shared" si="33"/>
        <v>0</v>
      </c>
      <c r="J146" s="97">
        <f t="shared" si="33"/>
        <v>0</v>
      </c>
      <c r="K146" s="97">
        <f t="shared" si="33"/>
        <v>0</v>
      </c>
      <c r="L146" s="98">
        <f t="shared" si="33"/>
        <v>0</v>
      </c>
    </row>
    <row r="147" spans="1:12" s="23" customFormat="1" ht="13.5" hidden="1" customHeight="1">
      <c r="A147" s="142"/>
      <c r="B147" s="95" t="s">
        <v>262</v>
      </c>
      <c r="C147" s="80" t="s">
        <v>263</v>
      </c>
      <c r="D147" s="81"/>
      <c r="E147" s="81"/>
      <c r="F147" s="93"/>
      <c r="G147" s="83"/>
      <c r="H147" s="83"/>
      <c r="I147" s="83"/>
      <c r="J147" s="83"/>
      <c r="K147" s="83">
        <f>H147-J147</f>
        <v>0</v>
      </c>
      <c r="L147" s="84"/>
    </row>
    <row r="148" spans="1:12" s="23" customFormat="1" ht="13.5" hidden="1" customHeight="1">
      <c r="A148" s="142"/>
      <c r="B148" s="95" t="s">
        <v>264</v>
      </c>
      <c r="C148" s="80" t="s">
        <v>265</v>
      </c>
      <c r="D148" s="81"/>
      <c r="E148" s="81"/>
      <c r="F148" s="93"/>
      <c r="G148" s="83"/>
      <c r="H148" s="83"/>
      <c r="I148" s="83"/>
      <c r="J148" s="83"/>
      <c r="K148" s="83">
        <f>H148-J148</f>
        <v>0</v>
      </c>
      <c r="L148" s="84"/>
    </row>
    <row r="149" spans="1:12" s="23" customFormat="1" ht="17.25" hidden="1" customHeight="1">
      <c r="A149" s="143" t="s">
        <v>266</v>
      </c>
      <c r="B149" s="144"/>
      <c r="C149" s="145" t="s">
        <v>267</v>
      </c>
      <c r="D149" s="145"/>
      <c r="E149" s="145"/>
      <c r="F149" s="133">
        <f t="shared" ref="F149:L149" si="34">F150</f>
        <v>0</v>
      </c>
      <c r="G149" s="133">
        <f t="shared" si="34"/>
        <v>0</v>
      </c>
      <c r="H149" s="133">
        <f t="shared" si="34"/>
        <v>0</v>
      </c>
      <c r="I149" s="133">
        <f t="shared" si="34"/>
        <v>0</v>
      </c>
      <c r="J149" s="133">
        <f t="shared" si="34"/>
        <v>0</v>
      </c>
      <c r="K149" s="133">
        <f t="shared" si="34"/>
        <v>0</v>
      </c>
      <c r="L149" s="134">
        <f t="shared" si="34"/>
        <v>0</v>
      </c>
    </row>
    <row r="150" spans="1:12" s="23" customFormat="1" hidden="1">
      <c r="A150" s="146" t="s">
        <v>268</v>
      </c>
      <c r="B150" s="96"/>
      <c r="C150" s="75" t="s">
        <v>269</v>
      </c>
      <c r="D150" s="75"/>
      <c r="E150" s="75"/>
      <c r="F150" s="97">
        <f t="shared" ref="F150:L150" si="35">F151+F152+F153+F154</f>
        <v>0</v>
      </c>
      <c r="G150" s="97">
        <f t="shared" si="35"/>
        <v>0</v>
      </c>
      <c r="H150" s="97">
        <f t="shared" si="35"/>
        <v>0</v>
      </c>
      <c r="I150" s="97">
        <f t="shared" si="35"/>
        <v>0</v>
      </c>
      <c r="J150" s="97">
        <f t="shared" si="35"/>
        <v>0</v>
      </c>
      <c r="K150" s="97">
        <f t="shared" si="35"/>
        <v>0</v>
      </c>
      <c r="L150" s="98">
        <f t="shared" si="35"/>
        <v>0</v>
      </c>
    </row>
    <row r="151" spans="1:12" s="23" customFormat="1" hidden="1">
      <c r="A151" s="94"/>
      <c r="B151" s="147" t="s">
        <v>270</v>
      </c>
      <c r="C151" s="80" t="s">
        <v>271</v>
      </c>
      <c r="D151" s="81"/>
      <c r="E151" s="81"/>
      <c r="F151" s="93"/>
      <c r="G151" s="83"/>
      <c r="H151" s="83"/>
      <c r="I151" s="83"/>
      <c r="J151" s="83"/>
      <c r="K151" s="83">
        <f>H151-J151</f>
        <v>0</v>
      </c>
      <c r="L151" s="84"/>
    </row>
    <row r="152" spans="1:12" s="23" customFormat="1" hidden="1">
      <c r="A152" s="103"/>
      <c r="B152" s="147" t="s">
        <v>272</v>
      </c>
      <c r="C152" s="80" t="s">
        <v>273</v>
      </c>
      <c r="D152" s="81"/>
      <c r="E152" s="81"/>
      <c r="F152" s="93"/>
      <c r="G152" s="83"/>
      <c r="H152" s="83"/>
      <c r="I152" s="83"/>
      <c r="J152" s="83"/>
      <c r="K152" s="83">
        <f>H152-J152</f>
        <v>0</v>
      </c>
      <c r="L152" s="84"/>
    </row>
    <row r="153" spans="1:12" s="23" customFormat="1" ht="15" hidden="1" customHeight="1">
      <c r="A153" s="103"/>
      <c r="B153" s="147" t="s">
        <v>274</v>
      </c>
      <c r="C153" s="80" t="s">
        <v>275</v>
      </c>
      <c r="D153" s="81"/>
      <c r="E153" s="81"/>
      <c r="F153" s="93"/>
      <c r="G153" s="83"/>
      <c r="H153" s="83"/>
      <c r="I153" s="83"/>
      <c r="J153" s="83"/>
      <c r="K153" s="83">
        <f>H153-J153</f>
        <v>0</v>
      </c>
      <c r="L153" s="84"/>
    </row>
    <row r="154" spans="1:12" s="23" customFormat="1" hidden="1">
      <c r="A154" s="103"/>
      <c r="B154" s="147" t="s">
        <v>276</v>
      </c>
      <c r="C154" s="80" t="s">
        <v>277</v>
      </c>
      <c r="D154" s="81"/>
      <c r="E154" s="81"/>
      <c r="F154" s="93"/>
      <c r="G154" s="83"/>
      <c r="H154" s="83"/>
      <c r="I154" s="83"/>
      <c r="J154" s="83"/>
      <c r="K154" s="83">
        <f>H154-J154</f>
        <v>0</v>
      </c>
      <c r="L154" s="84"/>
    </row>
    <row r="155" spans="1:12" s="23" customFormat="1" hidden="1">
      <c r="A155" s="103"/>
      <c r="B155" s="147"/>
      <c r="C155" s="148"/>
      <c r="D155" s="149"/>
      <c r="E155" s="149"/>
      <c r="F155" s="93"/>
      <c r="G155" s="93"/>
      <c r="H155" s="93"/>
      <c r="I155" s="93"/>
      <c r="J155" s="93"/>
      <c r="K155" s="83">
        <f>H155-J155</f>
        <v>0</v>
      </c>
      <c r="L155" s="99"/>
    </row>
    <row r="156" spans="1:12" s="24" customFormat="1" ht="32.25" hidden="1" customHeight="1">
      <c r="A156" s="249" t="s">
        <v>278</v>
      </c>
      <c r="B156" s="250"/>
      <c r="C156" s="70" t="s">
        <v>279</v>
      </c>
      <c r="D156" s="70"/>
      <c r="E156" s="70"/>
      <c r="F156" s="119">
        <f t="shared" ref="F156:L156" si="36">F157+F158+F159+F160+F161+F162+F163+F164+F165</f>
        <v>0</v>
      </c>
      <c r="G156" s="119">
        <f t="shared" si="36"/>
        <v>0</v>
      </c>
      <c r="H156" s="119">
        <f t="shared" si="36"/>
        <v>0</v>
      </c>
      <c r="I156" s="119">
        <f t="shared" si="36"/>
        <v>0</v>
      </c>
      <c r="J156" s="119">
        <f t="shared" si="36"/>
        <v>0</v>
      </c>
      <c r="K156" s="119">
        <f t="shared" si="36"/>
        <v>0</v>
      </c>
      <c r="L156" s="120">
        <f t="shared" si="36"/>
        <v>0</v>
      </c>
    </row>
    <row r="157" spans="1:12" s="23" customFormat="1" hidden="1">
      <c r="A157" s="94" t="s">
        <v>280</v>
      </c>
      <c r="B157" s="124"/>
      <c r="C157" s="81" t="s">
        <v>281</v>
      </c>
      <c r="D157" s="81"/>
      <c r="E157" s="81"/>
      <c r="F157" s="93"/>
      <c r="G157" s="83"/>
      <c r="H157" s="83"/>
      <c r="I157" s="83"/>
      <c r="J157" s="83"/>
      <c r="K157" s="83">
        <f t="shared" ref="K157:K165" si="37">H157-J157</f>
        <v>0</v>
      </c>
      <c r="L157" s="84"/>
    </row>
    <row r="158" spans="1:12" s="23" customFormat="1" hidden="1">
      <c r="A158" s="78" t="s">
        <v>282</v>
      </c>
      <c r="B158" s="124"/>
      <c r="C158" s="81" t="s">
        <v>283</v>
      </c>
      <c r="D158" s="81"/>
      <c r="E158" s="81"/>
      <c r="F158" s="93"/>
      <c r="G158" s="83"/>
      <c r="H158" s="83"/>
      <c r="I158" s="83"/>
      <c r="J158" s="83"/>
      <c r="K158" s="83">
        <f t="shared" si="37"/>
        <v>0</v>
      </c>
      <c r="L158" s="84"/>
    </row>
    <row r="159" spans="1:12" s="23" customFormat="1" ht="15" hidden="1" customHeight="1">
      <c r="A159" s="251" t="s">
        <v>284</v>
      </c>
      <c r="B159" s="252"/>
      <c r="C159" s="81" t="s">
        <v>285</v>
      </c>
      <c r="D159" s="81"/>
      <c r="E159" s="81"/>
      <c r="F159" s="93"/>
      <c r="G159" s="83"/>
      <c r="H159" s="83"/>
      <c r="I159" s="83"/>
      <c r="J159" s="83"/>
      <c r="K159" s="83">
        <f t="shared" si="37"/>
        <v>0</v>
      </c>
      <c r="L159" s="84"/>
    </row>
    <row r="160" spans="1:12" s="23" customFormat="1" ht="15" hidden="1" customHeight="1">
      <c r="A160" s="251" t="s">
        <v>286</v>
      </c>
      <c r="B160" s="252"/>
      <c r="C160" s="81" t="s">
        <v>287</v>
      </c>
      <c r="D160" s="81"/>
      <c r="E160" s="81"/>
      <c r="F160" s="93"/>
      <c r="G160" s="83"/>
      <c r="H160" s="83"/>
      <c r="I160" s="83"/>
      <c r="J160" s="83"/>
      <c r="K160" s="83">
        <f t="shared" si="37"/>
        <v>0</v>
      </c>
      <c r="L160" s="84"/>
    </row>
    <row r="161" spans="1:12" s="23" customFormat="1" hidden="1">
      <c r="A161" s="78" t="s">
        <v>288</v>
      </c>
      <c r="B161" s="124"/>
      <c r="C161" s="81" t="s">
        <v>289</v>
      </c>
      <c r="D161" s="81"/>
      <c r="E161" s="81"/>
      <c r="F161" s="93"/>
      <c r="G161" s="83"/>
      <c r="H161" s="83"/>
      <c r="I161" s="83"/>
      <c r="J161" s="83"/>
      <c r="K161" s="83">
        <f t="shared" si="37"/>
        <v>0</v>
      </c>
      <c r="L161" s="84"/>
    </row>
    <row r="162" spans="1:12" s="23" customFormat="1" hidden="1">
      <c r="A162" s="78" t="s">
        <v>290</v>
      </c>
      <c r="B162" s="124"/>
      <c r="C162" s="81" t="s">
        <v>291</v>
      </c>
      <c r="D162" s="81"/>
      <c r="E162" s="81"/>
      <c r="F162" s="93"/>
      <c r="G162" s="83"/>
      <c r="H162" s="83"/>
      <c r="I162" s="83"/>
      <c r="J162" s="83"/>
      <c r="K162" s="83">
        <f t="shared" si="37"/>
        <v>0</v>
      </c>
      <c r="L162" s="84"/>
    </row>
    <row r="163" spans="1:12" s="23" customFormat="1" hidden="1">
      <c r="A163" s="78" t="s">
        <v>292</v>
      </c>
      <c r="B163" s="124"/>
      <c r="C163" s="81" t="s">
        <v>293</v>
      </c>
      <c r="D163" s="81"/>
      <c r="E163" s="81"/>
      <c r="F163" s="93"/>
      <c r="G163" s="83"/>
      <c r="H163" s="83"/>
      <c r="I163" s="83"/>
      <c r="J163" s="83"/>
      <c r="K163" s="83">
        <f t="shared" si="37"/>
        <v>0</v>
      </c>
      <c r="L163" s="84"/>
    </row>
    <row r="164" spans="1:12" s="23" customFormat="1" hidden="1">
      <c r="A164" s="78" t="s">
        <v>294</v>
      </c>
      <c r="B164" s="124"/>
      <c r="C164" s="81" t="s">
        <v>295</v>
      </c>
      <c r="D164" s="81"/>
      <c r="E164" s="81"/>
      <c r="F164" s="93"/>
      <c r="G164" s="83"/>
      <c r="H164" s="83"/>
      <c r="I164" s="83"/>
      <c r="J164" s="83"/>
      <c r="K164" s="83">
        <f t="shared" si="37"/>
        <v>0</v>
      </c>
      <c r="L164" s="84"/>
    </row>
    <row r="165" spans="1:12" s="23" customFormat="1" hidden="1">
      <c r="A165" s="78" t="s">
        <v>296</v>
      </c>
      <c r="B165" s="124"/>
      <c r="C165" s="81" t="s">
        <v>297</v>
      </c>
      <c r="D165" s="81"/>
      <c r="E165" s="81"/>
      <c r="F165" s="93"/>
      <c r="G165" s="83"/>
      <c r="H165" s="83"/>
      <c r="I165" s="83"/>
      <c r="J165" s="83"/>
      <c r="K165" s="83">
        <f t="shared" si="37"/>
        <v>0</v>
      </c>
      <c r="L165" s="84"/>
    </row>
    <row r="166" spans="1:12" s="23" customFormat="1" hidden="1">
      <c r="A166" s="150" t="s">
        <v>298</v>
      </c>
      <c r="B166" s="151"/>
      <c r="C166" s="75" t="s">
        <v>299</v>
      </c>
      <c r="D166" s="75"/>
      <c r="E166" s="75"/>
      <c r="F166" s="97">
        <f t="shared" ref="F166:L166" si="38">F168+F172</f>
        <v>3857000</v>
      </c>
      <c r="G166" s="97">
        <f t="shared" si="38"/>
        <v>3817000</v>
      </c>
      <c r="H166" s="97">
        <f t="shared" si="38"/>
        <v>3815290</v>
      </c>
      <c r="I166" s="97">
        <f t="shared" si="38"/>
        <v>3815290</v>
      </c>
      <c r="J166" s="97">
        <f t="shared" si="38"/>
        <v>3815290</v>
      </c>
      <c r="K166" s="97">
        <f t="shared" si="38"/>
        <v>0</v>
      </c>
      <c r="L166" s="98">
        <f t="shared" si="38"/>
        <v>0</v>
      </c>
    </row>
    <row r="167" spans="1:12" s="23" customFormat="1" hidden="1">
      <c r="A167" s="152"/>
      <c r="B167" s="153"/>
      <c r="C167" s="80"/>
      <c r="D167" s="81"/>
      <c r="E167" s="81"/>
      <c r="F167" s="93"/>
      <c r="G167" s="93"/>
      <c r="H167" s="93"/>
      <c r="I167" s="93"/>
      <c r="J167" s="93"/>
      <c r="K167" s="83">
        <f>H167-J167</f>
        <v>0</v>
      </c>
      <c r="L167" s="99"/>
    </row>
    <row r="168" spans="1:12" s="24" customFormat="1" ht="15" hidden="1">
      <c r="A168" s="154" t="s">
        <v>300</v>
      </c>
      <c r="B168" s="69"/>
      <c r="C168" s="70" t="s">
        <v>301</v>
      </c>
      <c r="D168" s="70"/>
      <c r="E168" s="70"/>
      <c r="F168" s="119">
        <f t="shared" ref="F168:L168" si="39">F169+F170</f>
        <v>0</v>
      </c>
      <c r="G168" s="119">
        <f t="shared" si="39"/>
        <v>0</v>
      </c>
      <c r="H168" s="119">
        <f t="shared" si="39"/>
        <v>0</v>
      </c>
      <c r="I168" s="119">
        <f t="shared" si="39"/>
        <v>0</v>
      </c>
      <c r="J168" s="119">
        <f t="shared" si="39"/>
        <v>0</v>
      </c>
      <c r="K168" s="119">
        <f t="shared" si="39"/>
        <v>0</v>
      </c>
      <c r="L168" s="120">
        <f t="shared" si="39"/>
        <v>0</v>
      </c>
    </row>
    <row r="169" spans="1:12" s="23" customFormat="1" ht="25.5" hidden="1" customHeight="1">
      <c r="A169" s="253" t="s">
        <v>302</v>
      </c>
      <c r="B169" s="254"/>
      <c r="C169" s="81" t="s">
        <v>303</v>
      </c>
      <c r="D169" s="81"/>
      <c r="E169" s="81"/>
      <c r="F169" s="93"/>
      <c r="G169" s="83"/>
      <c r="H169" s="83"/>
      <c r="I169" s="83"/>
      <c r="J169" s="83"/>
      <c r="K169" s="83">
        <f>H169-J169</f>
        <v>0</v>
      </c>
      <c r="L169" s="84"/>
    </row>
    <row r="170" spans="1:12" s="23" customFormat="1" hidden="1">
      <c r="A170" s="78" t="s">
        <v>304</v>
      </c>
      <c r="B170" s="124"/>
      <c r="C170" s="81" t="s">
        <v>305</v>
      </c>
      <c r="D170" s="81"/>
      <c r="E170" s="81"/>
      <c r="F170" s="93"/>
      <c r="G170" s="83"/>
      <c r="H170" s="83"/>
      <c r="I170" s="83"/>
      <c r="J170" s="83"/>
      <c r="K170" s="83">
        <f>H170-J170</f>
        <v>0</v>
      </c>
      <c r="L170" s="84"/>
    </row>
    <row r="171" spans="1:12" s="23" customFormat="1" ht="34.5" customHeight="1">
      <c r="A171" s="238" t="s">
        <v>306</v>
      </c>
      <c r="B171" s="239"/>
      <c r="C171" s="66">
        <v>79</v>
      </c>
      <c r="D171" s="67"/>
      <c r="E171" s="67"/>
      <c r="F171" s="67">
        <f>F172</f>
        <v>3857000</v>
      </c>
      <c r="G171" s="67">
        <f t="shared" ref="G171:L171" si="40">G172</f>
        <v>3817000</v>
      </c>
      <c r="H171" s="67">
        <f t="shared" si="40"/>
        <v>3815290</v>
      </c>
      <c r="I171" s="67">
        <f t="shared" si="40"/>
        <v>3815290</v>
      </c>
      <c r="J171" s="67">
        <f t="shared" si="40"/>
        <v>3815290</v>
      </c>
      <c r="K171" s="67">
        <f t="shared" si="40"/>
        <v>0</v>
      </c>
      <c r="L171" s="210">
        <f t="shared" si="40"/>
        <v>0</v>
      </c>
    </row>
    <row r="172" spans="1:12" s="24" customFormat="1" ht="26.25" customHeight="1">
      <c r="A172" s="240" t="s">
        <v>469</v>
      </c>
      <c r="B172" s="241"/>
      <c r="C172" s="197" t="s">
        <v>307</v>
      </c>
      <c r="D172" s="197"/>
      <c r="E172" s="197"/>
      <c r="F172" s="198">
        <f t="shared" ref="F172:L172" si="41">F173+F178</f>
        <v>3857000</v>
      </c>
      <c r="G172" s="198">
        <f t="shared" si="41"/>
        <v>3817000</v>
      </c>
      <c r="H172" s="198">
        <f t="shared" si="41"/>
        <v>3815290</v>
      </c>
      <c r="I172" s="198">
        <f t="shared" si="41"/>
        <v>3815290</v>
      </c>
      <c r="J172" s="198">
        <f t="shared" si="41"/>
        <v>3815290</v>
      </c>
      <c r="K172" s="198">
        <f t="shared" si="41"/>
        <v>0</v>
      </c>
      <c r="L172" s="199">
        <f t="shared" si="41"/>
        <v>0</v>
      </c>
    </row>
    <row r="173" spans="1:12" s="23" customFormat="1" hidden="1">
      <c r="A173" s="113" t="s">
        <v>308</v>
      </c>
      <c r="B173" s="111"/>
      <c r="C173" s="75" t="s">
        <v>309</v>
      </c>
      <c r="D173" s="75"/>
      <c r="E173" s="75"/>
      <c r="F173" s="97">
        <f t="shared" ref="F173:L173" si="42">F174+F175+F176+F177</f>
        <v>0</v>
      </c>
      <c r="G173" s="97">
        <f t="shared" si="42"/>
        <v>0</v>
      </c>
      <c r="H173" s="97">
        <f t="shared" si="42"/>
        <v>0</v>
      </c>
      <c r="I173" s="97">
        <f t="shared" si="42"/>
        <v>0</v>
      </c>
      <c r="J173" s="97">
        <f t="shared" si="42"/>
        <v>0</v>
      </c>
      <c r="K173" s="97">
        <f t="shared" si="42"/>
        <v>0</v>
      </c>
      <c r="L173" s="98">
        <f t="shared" si="42"/>
        <v>0</v>
      </c>
    </row>
    <row r="174" spans="1:12" s="23" customFormat="1" ht="25.5" hidden="1">
      <c r="A174" s="94"/>
      <c r="B174" s="110" t="s">
        <v>310</v>
      </c>
      <c r="C174" s="80" t="s">
        <v>311</v>
      </c>
      <c r="D174" s="81"/>
      <c r="E174" s="81"/>
      <c r="F174" s="93">
        <f>'[1]84,03,03'!L16</f>
        <v>0</v>
      </c>
      <c r="G174" s="93">
        <f>'[1]84,03,03'!M16</f>
        <v>0</v>
      </c>
      <c r="H174" s="93">
        <f>'[1]84,03,03'!N16</f>
        <v>0</v>
      </c>
      <c r="I174" s="93">
        <f>'[1]84,03,03'!O16</f>
        <v>0</v>
      </c>
      <c r="J174" s="93">
        <f>'[1]84,03,03'!P16</f>
        <v>0</v>
      </c>
      <c r="K174" s="93">
        <f>'[1]84,03,03'!Q16</f>
        <v>0</v>
      </c>
      <c r="L174" s="99">
        <f>'[1]84,03,03'!R16</f>
        <v>0</v>
      </c>
    </row>
    <row r="175" spans="1:12" s="23" customFormat="1" ht="25.5" hidden="1">
      <c r="A175" s="94"/>
      <c r="B175" s="110" t="s">
        <v>312</v>
      </c>
      <c r="C175" s="80" t="s">
        <v>313</v>
      </c>
      <c r="D175" s="81"/>
      <c r="E175" s="81"/>
      <c r="F175" s="93"/>
      <c r="G175" s="83"/>
      <c r="H175" s="83"/>
      <c r="I175" s="83"/>
      <c r="J175" s="83"/>
      <c r="K175" s="83">
        <f>H175-J175</f>
        <v>0</v>
      </c>
      <c r="L175" s="84"/>
    </row>
    <row r="176" spans="1:12" s="23" customFormat="1" ht="15.75" hidden="1" customHeight="1">
      <c r="A176" s="94"/>
      <c r="B176" s="110" t="s">
        <v>314</v>
      </c>
      <c r="C176" s="80" t="s">
        <v>315</v>
      </c>
      <c r="D176" s="81"/>
      <c r="E176" s="81"/>
      <c r="F176" s="93"/>
      <c r="G176" s="83"/>
      <c r="H176" s="83"/>
      <c r="I176" s="83"/>
      <c r="J176" s="83"/>
      <c r="K176" s="83">
        <f>H176-J176</f>
        <v>0</v>
      </c>
      <c r="L176" s="84"/>
    </row>
    <row r="177" spans="1:12" s="23" customFormat="1" hidden="1">
      <c r="A177" s="94"/>
      <c r="B177" s="79" t="s">
        <v>316</v>
      </c>
      <c r="C177" s="80" t="s">
        <v>317</v>
      </c>
      <c r="D177" s="81"/>
      <c r="E177" s="81"/>
      <c r="F177" s="93"/>
      <c r="G177" s="83"/>
      <c r="H177" s="83"/>
      <c r="I177" s="83"/>
      <c r="J177" s="83"/>
      <c r="K177" s="83">
        <f>H177-J177</f>
        <v>0</v>
      </c>
      <c r="L177" s="84"/>
    </row>
    <row r="178" spans="1:12" s="23" customFormat="1" ht="33.75" customHeight="1">
      <c r="A178" s="266" t="s">
        <v>470</v>
      </c>
      <c r="B178" s="267"/>
      <c r="C178" s="75" t="s">
        <v>318</v>
      </c>
      <c r="D178" s="75"/>
      <c r="E178" s="75"/>
      <c r="F178" s="97">
        <f t="shared" ref="F178:L178" si="43">F179+F180+F181</f>
        <v>3857000</v>
      </c>
      <c r="G178" s="97">
        <f t="shared" si="43"/>
        <v>3817000</v>
      </c>
      <c r="H178" s="97">
        <f t="shared" si="43"/>
        <v>3815290</v>
      </c>
      <c r="I178" s="97">
        <f t="shared" si="43"/>
        <v>3815290</v>
      </c>
      <c r="J178" s="97">
        <f t="shared" si="43"/>
        <v>3815290</v>
      </c>
      <c r="K178" s="97">
        <f t="shared" si="43"/>
        <v>0</v>
      </c>
      <c r="L178" s="98">
        <f t="shared" si="43"/>
        <v>0</v>
      </c>
    </row>
    <row r="179" spans="1:12" s="23" customFormat="1" hidden="1">
      <c r="A179" s="94"/>
      <c r="B179" s="79" t="s">
        <v>319</v>
      </c>
      <c r="C179" s="80" t="s">
        <v>320</v>
      </c>
      <c r="D179" s="81"/>
      <c r="E179" s="81"/>
      <c r="F179" s="93"/>
      <c r="G179" s="83"/>
      <c r="H179" s="83"/>
      <c r="I179" s="83"/>
      <c r="J179" s="83"/>
      <c r="K179" s="83">
        <f>H179-J179</f>
        <v>0</v>
      </c>
      <c r="L179" s="84"/>
    </row>
    <row r="180" spans="1:12" s="23" customFormat="1" hidden="1">
      <c r="A180" s="94"/>
      <c r="B180" s="79" t="s">
        <v>321</v>
      </c>
      <c r="C180" s="80" t="s">
        <v>322</v>
      </c>
      <c r="D180" s="81"/>
      <c r="E180" s="81"/>
      <c r="F180" s="93"/>
      <c r="G180" s="83"/>
      <c r="H180" s="83"/>
      <c r="I180" s="83"/>
      <c r="J180" s="83"/>
      <c r="K180" s="83">
        <f>H180-J180</f>
        <v>0</v>
      </c>
      <c r="L180" s="84"/>
    </row>
    <row r="181" spans="1:12" s="23" customFormat="1" ht="31.5" customHeight="1">
      <c r="A181" s="94"/>
      <c r="B181" s="110" t="s">
        <v>323</v>
      </c>
      <c r="C181" s="80" t="s">
        <v>324</v>
      </c>
      <c r="D181" s="81"/>
      <c r="E181" s="81"/>
      <c r="F181" s="93">
        <f>'[1]84,03,03'!L18+'[1]84,03,01'!L13</f>
        <v>3857000</v>
      </c>
      <c r="G181" s="93">
        <f>'[1]84,03,03'!M18+'[1]84,03,01'!M13</f>
        <v>3817000</v>
      </c>
      <c r="H181" s="93">
        <f>'[1]84,03,03'!N18+'[1]84,03,01'!N13</f>
        <v>3815290</v>
      </c>
      <c r="I181" s="93">
        <f>'[1]84,03,03'!O18+'[1]84,03,01'!O13</f>
        <v>3815290</v>
      </c>
      <c r="J181" s="93">
        <f>'[1]84,03,03'!P18+'[1]84,03,01'!P13</f>
        <v>3815290</v>
      </c>
      <c r="K181" s="93">
        <f>'[1]84,03,03'!Q18+'[1]84,03,01'!Q13</f>
        <v>0</v>
      </c>
      <c r="L181" s="99">
        <f>'[1]84,03,03'!R18+'[1]84,03,01'!R13</f>
        <v>0</v>
      </c>
    </row>
    <row r="182" spans="1:12" s="24" customFormat="1" ht="33.75" customHeight="1">
      <c r="A182" s="240" t="s">
        <v>325</v>
      </c>
      <c r="B182" s="241"/>
      <c r="C182" s="197" t="s">
        <v>326</v>
      </c>
      <c r="D182" s="197"/>
      <c r="E182" s="197"/>
      <c r="F182" s="198">
        <f t="shared" ref="F182:L183" si="44">F183</f>
        <v>0</v>
      </c>
      <c r="G182" s="198">
        <f t="shared" si="44"/>
        <v>-6798152</v>
      </c>
      <c r="H182" s="198">
        <f t="shared" si="44"/>
        <v>-6798152</v>
      </c>
      <c r="I182" s="198">
        <f t="shared" si="44"/>
        <v>-6798152</v>
      </c>
      <c r="J182" s="198">
        <f t="shared" si="44"/>
        <v>-6798152</v>
      </c>
      <c r="K182" s="198">
        <f t="shared" si="44"/>
        <v>0</v>
      </c>
      <c r="L182" s="199">
        <f t="shared" si="44"/>
        <v>0</v>
      </c>
    </row>
    <row r="183" spans="1:12" s="23" customFormat="1" ht="15" customHeight="1">
      <c r="A183" s="94" t="s">
        <v>327</v>
      </c>
      <c r="B183" s="79"/>
      <c r="C183" s="81" t="s">
        <v>328</v>
      </c>
      <c r="D183" s="81"/>
      <c r="E183" s="81"/>
      <c r="F183" s="93">
        <f>F184</f>
        <v>0</v>
      </c>
      <c r="G183" s="93">
        <f t="shared" si="44"/>
        <v>-6798152</v>
      </c>
      <c r="H183" s="93">
        <f t="shared" si="44"/>
        <v>-6798152</v>
      </c>
      <c r="I183" s="93">
        <f t="shared" si="44"/>
        <v>-6798152</v>
      </c>
      <c r="J183" s="93">
        <f t="shared" si="44"/>
        <v>-6798152</v>
      </c>
      <c r="K183" s="93">
        <f t="shared" si="44"/>
        <v>0</v>
      </c>
      <c r="L183" s="99">
        <f t="shared" si="44"/>
        <v>0</v>
      </c>
    </row>
    <row r="184" spans="1:12" s="23" customFormat="1" ht="15" customHeight="1">
      <c r="A184" s="94"/>
      <c r="B184" s="79"/>
      <c r="C184" s="81" t="s">
        <v>329</v>
      </c>
      <c r="D184" s="81"/>
      <c r="E184" s="81"/>
      <c r="F184" s="93">
        <f>'[1]84,03,02'!L18+'[1]84,03,03'!L21</f>
        <v>0</v>
      </c>
      <c r="G184" s="93">
        <f>'[1]84,03,02'!M18+'[1]84,03,03'!M21</f>
        <v>-6798152</v>
      </c>
      <c r="H184" s="93">
        <f>'[1]84,03,02'!N18+'[1]84,03,03'!N21</f>
        <v>-6798152</v>
      </c>
      <c r="I184" s="93">
        <f>'[1]84,03,02'!O18+'[1]84,03,03'!O21</f>
        <v>-6798152</v>
      </c>
      <c r="J184" s="93">
        <f>'[1]84,03,02'!P18+'[1]84,03,03'!P21</f>
        <v>-6798152</v>
      </c>
      <c r="K184" s="93">
        <f>'[1]84,03,02'!Q18+'[1]84,03,03'!Q21</f>
        <v>0</v>
      </c>
      <c r="L184" s="99">
        <f>'[1]84,03,02'!R18+'[1]84,03,03'!R21</f>
        <v>0</v>
      </c>
    </row>
    <row r="185" spans="1:12" s="34" customFormat="1" ht="30" customHeight="1">
      <c r="A185" s="236" t="s">
        <v>471</v>
      </c>
      <c r="B185" s="237"/>
      <c r="C185" s="64"/>
      <c r="D185" s="65">
        <f>D186+D197+D211+D258+D248+D267</f>
        <v>163152189</v>
      </c>
      <c r="E185" s="65">
        <f>E186+E197+E211+E258+E248+E267</f>
        <v>144075510</v>
      </c>
      <c r="F185" s="65">
        <f t="shared" ref="F185:L185" si="45">F186+F197+F211+F258+F248+F267</f>
        <v>163152156</v>
      </c>
      <c r="G185" s="65">
        <f>G186+G197+G211+G258+G248+G267</f>
        <v>144575477</v>
      </c>
      <c r="H185" s="65">
        <f>H186+H197+H211+H258+H248+H267</f>
        <v>89750244</v>
      </c>
      <c r="I185" s="65">
        <f t="shared" si="45"/>
        <v>89750244</v>
      </c>
      <c r="J185" s="65">
        <f t="shared" si="45"/>
        <v>89750244</v>
      </c>
      <c r="K185" s="65">
        <f t="shared" si="45"/>
        <v>0</v>
      </c>
      <c r="L185" s="209">
        <f t="shared" si="45"/>
        <v>14839770</v>
      </c>
    </row>
    <row r="186" spans="1:12" s="34" customFormat="1" ht="33" customHeight="1">
      <c r="A186" s="240" t="s">
        <v>472</v>
      </c>
      <c r="B186" s="241"/>
      <c r="C186" s="197" t="s">
        <v>330</v>
      </c>
      <c r="D186" s="197"/>
      <c r="E186" s="198"/>
      <c r="F186" s="198">
        <f t="shared" ref="F186:L186" si="46">F187</f>
        <v>0</v>
      </c>
      <c r="G186" s="198">
        <f t="shared" si="46"/>
        <v>500000</v>
      </c>
      <c r="H186" s="198">
        <f t="shared" si="46"/>
        <v>408445</v>
      </c>
      <c r="I186" s="198">
        <f t="shared" si="46"/>
        <v>408445</v>
      </c>
      <c r="J186" s="198">
        <f t="shared" si="46"/>
        <v>408445</v>
      </c>
      <c r="K186" s="199">
        <f t="shared" si="46"/>
        <v>0</v>
      </c>
      <c r="L186" s="211">
        <f t="shared" si="46"/>
        <v>408445</v>
      </c>
    </row>
    <row r="187" spans="1:12" s="23" customFormat="1" ht="18" customHeight="1">
      <c r="A187" s="73" t="s">
        <v>331</v>
      </c>
      <c r="B187" s="96"/>
      <c r="C187" s="75" t="s">
        <v>332</v>
      </c>
      <c r="D187" s="75"/>
      <c r="E187" s="75"/>
      <c r="F187" s="97">
        <f t="shared" ref="F187:L187" si="47">F188+F189+F190+F191+F192+F193+F194+F195</f>
        <v>0</v>
      </c>
      <c r="G187" s="97">
        <f t="shared" si="47"/>
        <v>500000</v>
      </c>
      <c r="H187" s="97">
        <f t="shared" si="47"/>
        <v>408445</v>
      </c>
      <c r="I187" s="97">
        <f t="shared" si="47"/>
        <v>408445</v>
      </c>
      <c r="J187" s="97">
        <f t="shared" si="47"/>
        <v>408445</v>
      </c>
      <c r="K187" s="97">
        <f t="shared" si="47"/>
        <v>0</v>
      </c>
      <c r="L187" s="98">
        <f t="shared" si="47"/>
        <v>408445</v>
      </c>
    </row>
    <row r="188" spans="1:12" s="35" customFormat="1" ht="15" hidden="1" customHeight="1">
      <c r="A188" s="156"/>
      <c r="B188" s="95" t="s">
        <v>333</v>
      </c>
      <c r="C188" s="80" t="s">
        <v>334</v>
      </c>
      <c r="D188" s="81"/>
      <c r="E188" s="81"/>
      <c r="F188" s="93"/>
      <c r="G188" s="157"/>
      <c r="H188" s="157"/>
      <c r="I188" s="157"/>
      <c r="J188" s="157"/>
      <c r="K188" s="83">
        <f t="shared" ref="K188:K196" si="48">H188-J188</f>
        <v>0</v>
      </c>
      <c r="L188" s="158"/>
    </row>
    <row r="189" spans="1:12" s="36" customFormat="1" ht="32.25" hidden="1" customHeight="1">
      <c r="A189" s="159"/>
      <c r="B189" s="160" t="s">
        <v>335</v>
      </c>
      <c r="C189" s="138" t="s">
        <v>336</v>
      </c>
      <c r="D189" s="139"/>
      <c r="E189" s="139"/>
      <c r="F189" s="93"/>
      <c r="G189" s="161"/>
      <c r="H189" s="161"/>
      <c r="I189" s="161"/>
      <c r="J189" s="161"/>
      <c r="K189" s="83">
        <f t="shared" si="48"/>
        <v>0</v>
      </c>
      <c r="L189" s="162"/>
    </row>
    <row r="190" spans="1:12" s="36" customFormat="1" ht="28.5" hidden="1" customHeight="1">
      <c r="A190" s="159"/>
      <c r="B190" s="160" t="s">
        <v>337</v>
      </c>
      <c r="C190" s="138" t="s">
        <v>338</v>
      </c>
      <c r="D190" s="139"/>
      <c r="E190" s="139"/>
      <c r="F190" s="93"/>
      <c r="G190" s="161"/>
      <c r="H190" s="161"/>
      <c r="I190" s="161"/>
      <c r="J190" s="161"/>
      <c r="K190" s="83">
        <f t="shared" si="48"/>
        <v>0</v>
      </c>
      <c r="L190" s="162"/>
    </row>
    <row r="191" spans="1:12" s="36" customFormat="1" ht="29.25" hidden="1" customHeight="1">
      <c r="A191" s="159"/>
      <c r="B191" s="160" t="s">
        <v>339</v>
      </c>
      <c r="C191" s="138" t="s">
        <v>340</v>
      </c>
      <c r="D191" s="139"/>
      <c r="E191" s="139"/>
      <c r="F191" s="93"/>
      <c r="G191" s="161"/>
      <c r="H191" s="161"/>
      <c r="I191" s="161"/>
      <c r="J191" s="161"/>
      <c r="K191" s="83">
        <f t="shared" si="48"/>
        <v>0</v>
      </c>
      <c r="L191" s="162"/>
    </row>
    <row r="192" spans="1:12" s="36" customFormat="1" ht="29.25" hidden="1" customHeight="1">
      <c r="A192" s="159"/>
      <c r="B192" s="160" t="s">
        <v>341</v>
      </c>
      <c r="C192" s="138" t="s">
        <v>342</v>
      </c>
      <c r="D192" s="139"/>
      <c r="E192" s="139"/>
      <c r="F192" s="93"/>
      <c r="G192" s="161"/>
      <c r="H192" s="161"/>
      <c r="I192" s="161"/>
      <c r="J192" s="161"/>
      <c r="K192" s="83">
        <f t="shared" si="48"/>
        <v>0</v>
      </c>
      <c r="L192" s="162"/>
    </row>
    <row r="193" spans="1:12" s="36" customFormat="1" ht="30" hidden="1" customHeight="1">
      <c r="A193" s="159"/>
      <c r="B193" s="160" t="s">
        <v>343</v>
      </c>
      <c r="C193" s="138" t="s">
        <v>344</v>
      </c>
      <c r="D193" s="139"/>
      <c r="E193" s="139"/>
      <c r="F193" s="93"/>
      <c r="G193" s="161"/>
      <c r="H193" s="161"/>
      <c r="I193" s="161"/>
      <c r="J193" s="161"/>
      <c r="K193" s="83">
        <f t="shared" si="48"/>
        <v>0</v>
      </c>
      <c r="L193" s="162"/>
    </row>
    <row r="194" spans="1:12" s="36" customFormat="1" ht="29.25" hidden="1" customHeight="1">
      <c r="A194" s="159"/>
      <c r="B194" s="160" t="s">
        <v>345</v>
      </c>
      <c r="C194" s="138" t="s">
        <v>346</v>
      </c>
      <c r="D194" s="139"/>
      <c r="E194" s="139"/>
      <c r="F194" s="93"/>
      <c r="G194" s="161"/>
      <c r="H194" s="161"/>
      <c r="I194" s="161"/>
      <c r="J194" s="161"/>
      <c r="K194" s="83">
        <f t="shared" si="48"/>
        <v>0</v>
      </c>
      <c r="L194" s="162"/>
    </row>
    <row r="195" spans="1:12" s="36" customFormat="1" ht="32.25" customHeight="1">
      <c r="A195" s="159"/>
      <c r="B195" s="163" t="s">
        <v>347</v>
      </c>
      <c r="C195" s="138" t="s">
        <v>348</v>
      </c>
      <c r="D195" s="139"/>
      <c r="E195" s="139"/>
      <c r="F195" s="93">
        <f>'[1]84,03,02'!L21</f>
        <v>0</v>
      </c>
      <c r="G195" s="93">
        <f>'[1]84,03,02'!M21</f>
        <v>500000</v>
      </c>
      <c r="H195" s="93">
        <f>'[1]84,03,02'!N21</f>
        <v>408445</v>
      </c>
      <c r="I195" s="93">
        <f>'[1]84,03,02'!O21</f>
        <v>408445</v>
      </c>
      <c r="J195" s="93">
        <f>'[1]84,03,02'!P21</f>
        <v>408445</v>
      </c>
      <c r="K195" s="93">
        <f>'[1]84,03,02'!Q21</f>
        <v>0</v>
      </c>
      <c r="L195" s="99">
        <f>'[1]84,03,02'!R21</f>
        <v>408445</v>
      </c>
    </row>
    <row r="196" spans="1:12" s="36" customFormat="1" ht="12.75" hidden="1" customHeight="1">
      <c r="A196" s="159"/>
      <c r="B196" s="160"/>
      <c r="C196" s="138"/>
      <c r="D196" s="139"/>
      <c r="E196" s="139"/>
      <c r="F196" s="93"/>
      <c r="G196" s="164"/>
      <c r="H196" s="164"/>
      <c r="I196" s="164"/>
      <c r="J196" s="164"/>
      <c r="K196" s="83">
        <f t="shared" si="48"/>
        <v>0</v>
      </c>
      <c r="L196" s="165"/>
    </row>
    <row r="197" spans="1:12" ht="17.25" hidden="1" customHeight="1">
      <c r="A197" s="166" t="s">
        <v>349</v>
      </c>
      <c r="B197" s="167"/>
      <c r="C197" s="66" t="s">
        <v>350</v>
      </c>
      <c r="D197" s="66"/>
      <c r="E197" s="66"/>
      <c r="F197" s="168">
        <f t="shared" ref="F197:L197" si="49">F198</f>
        <v>0</v>
      </c>
      <c r="G197" s="168">
        <f t="shared" si="49"/>
        <v>0</v>
      </c>
      <c r="H197" s="168">
        <f t="shared" si="49"/>
        <v>0</v>
      </c>
      <c r="I197" s="168">
        <f t="shared" si="49"/>
        <v>0</v>
      </c>
      <c r="J197" s="168">
        <f t="shared" si="49"/>
        <v>0</v>
      </c>
      <c r="K197" s="168">
        <f t="shared" si="49"/>
        <v>0</v>
      </c>
      <c r="L197" s="169">
        <f t="shared" si="49"/>
        <v>0</v>
      </c>
    </row>
    <row r="198" spans="1:12" ht="26.25" hidden="1" customHeight="1">
      <c r="A198" s="242" t="s">
        <v>351</v>
      </c>
      <c r="B198" s="243"/>
      <c r="C198" s="75" t="s">
        <v>352</v>
      </c>
      <c r="D198" s="75"/>
      <c r="E198" s="75"/>
      <c r="F198" s="97">
        <f t="shared" ref="F198:L198" si="50">F199+F200+F201+F202+F203+F204+F205+F206+F207+F208+F209</f>
        <v>0</v>
      </c>
      <c r="G198" s="97">
        <f t="shared" si="50"/>
        <v>0</v>
      </c>
      <c r="H198" s="97">
        <f t="shared" si="50"/>
        <v>0</v>
      </c>
      <c r="I198" s="97">
        <f t="shared" si="50"/>
        <v>0</v>
      </c>
      <c r="J198" s="97">
        <f t="shared" si="50"/>
        <v>0</v>
      </c>
      <c r="K198" s="97">
        <f t="shared" si="50"/>
        <v>0</v>
      </c>
      <c r="L198" s="98">
        <f t="shared" si="50"/>
        <v>0</v>
      </c>
    </row>
    <row r="199" spans="1:12" s="23" customFormat="1" ht="13.5" hidden="1" customHeight="1">
      <c r="A199" s="94"/>
      <c r="B199" s="79" t="s">
        <v>353</v>
      </c>
      <c r="C199" s="80" t="s">
        <v>354</v>
      </c>
      <c r="D199" s="81"/>
      <c r="E199" s="81"/>
      <c r="F199" s="93"/>
      <c r="G199" s="83"/>
      <c r="H199" s="83"/>
      <c r="I199" s="83"/>
      <c r="J199" s="83"/>
      <c r="K199" s="83">
        <f t="shared" ref="K199:K210" si="51">H199-J199</f>
        <v>0</v>
      </c>
      <c r="L199" s="84"/>
    </row>
    <row r="200" spans="1:12" s="23" customFormat="1" ht="15.75" hidden="1" customHeight="1">
      <c r="A200" s="94"/>
      <c r="B200" s="79" t="s">
        <v>355</v>
      </c>
      <c r="C200" s="80" t="s">
        <v>356</v>
      </c>
      <c r="D200" s="81"/>
      <c r="E200" s="81"/>
      <c r="F200" s="93"/>
      <c r="G200" s="83"/>
      <c r="H200" s="83"/>
      <c r="I200" s="83"/>
      <c r="J200" s="83"/>
      <c r="K200" s="83">
        <f t="shared" si="51"/>
        <v>0</v>
      </c>
      <c r="L200" s="84"/>
    </row>
    <row r="201" spans="1:12" s="23" customFormat="1" ht="15.75" hidden="1" customHeight="1">
      <c r="A201" s="94"/>
      <c r="B201" s="79" t="s">
        <v>357</v>
      </c>
      <c r="C201" s="80" t="s">
        <v>358</v>
      </c>
      <c r="D201" s="81"/>
      <c r="E201" s="81"/>
      <c r="F201" s="93"/>
      <c r="G201" s="83"/>
      <c r="H201" s="83"/>
      <c r="I201" s="83"/>
      <c r="J201" s="83"/>
      <c r="K201" s="83">
        <f t="shared" si="51"/>
        <v>0</v>
      </c>
      <c r="L201" s="84"/>
    </row>
    <row r="202" spans="1:12" s="23" customFormat="1" ht="15.75" hidden="1" customHeight="1">
      <c r="A202" s="94"/>
      <c r="B202" s="79" t="s">
        <v>359</v>
      </c>
      <c r="C202" s="80" t="s">
        <v>360</v>
      </c>
      <c r="D202" s="81"/>
      <c r="E202" s="81"/>
      <c r="F202" s="93"/>
      <c r="G202" s="83"/>
      <c r="H202" s="83"/>
      <c r="I202" s="83"/>
      <c r="J202" s="83"/>
      <c r="K202" s="83">
        <f t="shared" si="51"/>
        <v>0</v>
      </c>
      <c r="L202" s="84"/>
    </row>
    <row r="203" spans="1:12" s="23" customFormat="1" ht="17.25" hidden="1" customHeight="1">
      <c r="A203" s="94"/>
      <c r="B203" s="110" t="s">
        <v>361</v>
      </c>
      <c r="C203" s="80" t="s">
        <v>362</v>
      </c>
      <c r="D203" s="81"/>
      <c r="E203" s="81"/>
      <c r="F203" s="93"/>
      <c r="G203" s="83"/>
      <c r="H203" s="83"/>
      <c r="I203" s="83"/>
      <c r="J203" s="83"/>
      <c r="K203" s="83">
        <f t="shared" si="51"/>
        <v>0</v>
      </c>
      <c r="L203" s="84"/>
    </row>
    <row r="204" spans="1:12" s="23" customFormat="1" ht="13.5" hidden="1" customHeight="1">
      <c r="A204" s="170"/>
      <c r="B204" s="79" t="s">
        <v>363</v>
      </c>
      <c r="C204" s="80" t="s">
        <v>364</v>
      </c>
      <c r="D204" s="81"/>
      <c r="E204" s="81"/>
      <c r="F204" s="93"/>
      <c r="G204" s="83"/>
      <c r="H204" s="83"/>
      <c r="I204" s="83"/>
      <c r="J204" s="83"/>
      <c r="K204" s="83">
        <f t="shared" si="51"/>
        <v>0</v>
      </c>
      <c r="L204" s="84"/>
    </row>
    <row r="205" spans="1:12" s="23" customFormat="1" ht="13.5" hidden="1" customHeight="1">
      <c r="A205" s="170"/>
      <c r="B205" s="79" t="s">
        <v>365</v>
      </c>
      <c r="C205" s="80" t="s">
        <v>366</v>
      </c>
      <c r="D205" s="81"/>
      <c r="E205" s="81"/>
      <c r="F205" s="93"/>
      <c r="G205" s="83"/>
      <c r="H205" s="83"/>
      <c r="I205" s="83"/>
      <c r="J205" s="83"/>
      <c r="K205" s="83">
        <f t="shared" si="51"/>
        <v>0</v>
      </c>
      <c r="L205" s="84"/>
    </row>
    <row r="206" spans="1:12" s="23" customFormat="1" ht="13.5" hidden="1" customHeight="1">
      <c r="A206" s="170"/>
      <c r="B206" s="95" t="s">
        <v>367</v>
      </c>
      <c r="C206" s="80" t="s">
        <v>368</v>
      </c>
      <c r="D206" s="81"/>
      <c r="E206" s="81"/>
      <c r="F206" s="93"/>
      <c r="G206" s="83"/>
      <c r="H206" s="83"/>
      <c r="I206" s="83"/>
      <c r="J206" s="83"/>
      <c r="K206" s="83">
        <f t="shared" si="51"/>
        <v>0</v>
      </c>
      <c r="L206" s="84"/>
    </row>
    <row r="207" spans="1:12" s="23" customFormat="1" ht="13.5" hidden="1" customHeight="1">
      <c r="A207" s="170"/>
      <c r="B207" s="95" t="s">
        <v>369</v>
      </c>
      <c r="C207" s="80" t="s">
        <v>370</v>
      </c>
      <c r="D207" s="81"/>
      <c r="E207" s="81"/>
      <c r="F207" s="93"/>
      <c r="G207" s="83"/>
      <c r="H207" s="83"/>
      <c r="I207" s="83"/>
      <c r="J207" s="83"/>
      <c r="K207" s="83">
        <f t="shared" si="51"/>
        <v>0</v>
      </c>
      <c r="L207" s="84"/>
    </row>
    <row r="208" spans="1:12" s="23" customFormat="1" ht="13.5" hidden="1" customHeight="1">
      <c r="A208" s="170"/>
      <c r="B208" s="95" t="s">
        <v>371</v>
      </c>
      <c r="C208" s="80" t="s">
        <v>372</v>
      </c>
      <c r="D208" s="81"/>
      <c r="E208" s="81"/>
      <c r="F208" s="93"/>
      <c r="G208" s="83"/>
      <c r="H208" s="83"/>
      <c r="I208" s="83"/>
      <c r="J208" s="83"/>
      <c r="K208" s="83">
        <f t="shared" si="51"/>
        <v>0</v>
      </c>
      <c r="L208" s="84"/>
    </row>
    <row r="209" spans="1:12" s="23" customFormat="1" ht="28.5" hidden="1" customHeight="1">
      <c r="A209" s="170"/>
      <c r="B209" s="137" t="s">
        <v>373</v>
      </c>
      <c r="C209" s="80" t="s">
        <v>374</v>
      </c>
      <c r="D209" s="81"/>
      <c r="E209" s="81"/>
      <c r="F209" s="93"/>
      <c r="G209" s="83"/>
      <c r="H209" s="83"/>
      <c r="I209" s="83"/>
      <c r="J209" s="83"/>
      <c r="K209" s="83">
        <f t="shared" si="51"/>
        <v>0</v>
      </c>
      <c r="L209" s="84"/>
    </row>
    <row r="210" spans="1:12" s="23" customFormat="1" ht="22.5" hidden="1" customHeight="1">
      <c r="A210" s="170"/>
      <c r="B210" s="95"/>
      <c r="C210" s="80"/>
      <c r="D210" s="81"/>
      <c r="E210" s="171"/>
      <c r="F210" s="93"/>
      <c r="G210" s="93"/>
      <c r="H210" s="93"/>
      <c r="I210" s="93"/>
      <c r="J210" s="93"/>
      <c r="K210" s="83">
        <f t="shared" si="51"/>
        <v>0</v>
      </c>
      <c r="L210" s="99"/>
    </row>
    <row r="211" spans="1:12" s="23" customFormat="1" ht="39.75" customHeight="1">
      <c r="A211" s="240" t="s">
        <v>473</v>
      </c>
      <c r="B211" s="241"/>
      <c r="C211" s="197">
        <v>58</v>
      </c>
      <c r="D211" s="201">
        <f>D212</f>
        <v>32508300</v>
      </c>
      <c r="E211" s="198">
        <f>E212</f>
        <v>47376500</v>
      </c>
      <c r="F211" s="198">
        <f>F212</f>
        <v>32508300</v>
      </c>
      <c r="G211" s="198">
        <f t="shared" ref="G211:L211" si="52">G212</f>
        <v>47376500</v>
      </c>
      <c r="H211" s="198">
        <f t="shared" si="52"/>
        <v>33622050</v>
      </c>
      <c r="I211" s="198">
        <f t="shared" si="52"/>
        <v>33622050</v>
      </c>
      <c r="J211" s="198">
        <f t="shared" si="52"/>
        <v>33622050</v>
      </c>
      <c r="K211" s="199">
        <f t="shared" si="52"/>
        <v>0</v>
      </c>
      <c r="L211" s="211">
        <f t="shared" si="52"/>
        <v>5216769</v>
      </c>
    </row>
    <row r="212" spans="1:12" s="37" customFormat="1" ht="42.75" customHeight="1">
      <c r="A212" s="259" t="s">
        <v>375</v>
      </c>
      <c r="B212" s="260"/>
      <c r="C212" s="172" t="s">
        <v>376</v>
      </c>
      <c r="D212" s="172">
        <f>D213+D214+D215</f>
        <v>32508300</v>
      </c>
      <c r="E212" s="172">
        <f>E213+E214+E215</f>
        <v>47376500</v>
      </c>
      <c r="F212" s="97">
        <f>F213+F214+F215</f>
        <v>32508300</v>
      </c>
      <c r="G212" s="97">
        <f t="shared" ref="G212:L212" si="53">G213+G214+G215</f>
        <v>47376500</v>
      </c>
      <c r="H212" s="97">
        <f t="shared" si="53"/>
        <v>33622050</v>
      </c>
      <c r="I212" s="97">
        <f t="shared" si="53"/>
        <v>33622050</v>
      </c>
      <c r="J212" s="97">
        <f t="shared" si="53"/>
        <v>33622050</v>
      </c>
      <c r="K212" s="97">
        <f t="shared" si="53"/>
        <v>0</v>
      </c>
      <c r="L212" s="98">
        <f t="shared" si="53"/>
        <v>5216769</v>
      </c>
    </row>
    <row r="213" spans="1:12" s="23" customFormat="1" ht="20.100000000000001" customHeight="1">
      <c r="A213" s="142"/>
      <c r="B213" s="173" t="s">
        <v>377</v>
      </c>
      <c r="C213" s="174" t="s">
        <v>378</v>
      </c>
      <c r="D213" s="175">
        <f t="shared" ref="D213:E215" si="54">F213</f>
        <v>6244870</v>
      </c>
      <c r="E213" s="175">
        <f t="shared" si="54"/>
        <v>14560100</v>
      </c>
      <c r="F213" s="93">
        <f>'[1]84 term  (2)'!L13+'[1]84 pasarela'!L13+'[1]84 term  (2)'!L23+'[1]84,03,02'!L24</f>
        <v>6244870</v>
      </c>
      <c r="G213" s="93">
        <f>'[1]84 term  (2)'!M13+'[1]84 pasarela'!M13+'[1]84 term  (2)'!M23+'[1]84,03,02'!M24</f>
        <v>14560100</v>
      </c>
      <c r="H213" s="93">
        <f>'[1]84 term  (2)'!N13+'[1]84 pasarela'!N13+'[1]84 term  (2)'!N23+'[1]84,03,02'!N24</f>
        <v>11982139</v>
      </c>
      <c r="I213" s="93">
        <f>'[1]84 term  (2)'!O13+'[1]84 pasarela'!O13+'[1]84 term  (2)'!O23+'[1]84,03,02'!O24</f>
        <v>11982139</v>
      </c>
      <c r="J213" s="93">
        <f>'[1]84 term  (2)'!P13+'[1]84 pasarela'!P13+'[1]84 term  (2)'!P23+'[1]84,03,02'!P24</f>
        <v>11982139</v>
      </c>
      <c r="K213" s="93">
        <f>'[1]84 term  (2)'!Q13+'[1]84 pasarela'!Q13+'[1]84 term  (2)'!Q23+'[1]84,03,02'!Q24</f>
        <v>0</v>
      </c>
      <c r="L213" s="99">
        <f>'[1]84 term  (2)'!R13+'[1]84 pasarela'!R13+'[1]84 term  (2)'!R23+'[1]84,03,02'!R24</f>
        <v>595747</v>
      </c>
    </row>
    <row r="214" spans="1:12" s="23" customFormat="1" ht="20.100000000000001" customHeight="1">
      <c r="A214" s="142"/>
      <c r="B214" s="173" t="s">
        <v>379</v>
      </c>
      <c r="C214" s="174" t="s">
        <v>380</v>
      </c>
      <c r="D214" s="175">
        <f t="shared" si="54"/>
        <v>14878310</v>
      </c>
      <c r="E214" s="175">
        <f t="shared" si="54"/>
        <v>22285700</v>
      </c>
      <c r="F214" s="93">
        <f>'[1]84 term  (2)'!L14+'[1]84 pasarela'!L14+'[1]84 term  (2)'!L24</f>
        <v>14878310</v>
      </c>
      <c r="G214" s="93">
        <f>'[1]84 term  (2)'!M14+'[1]84 pasarela'!M14+'[1]84 term  (2)'!M24</f>
        <v>22285700</v>
      </c>
      <c r="H214" s="93">
        <f>'[1]84 term  (2)'!N14+'[1]84 pasarela'!N14+'[1]84 term  (2)'!N24</f>
        <v>20510132</v>
      </c>
      <c r="I214" s="93">
        <f>'[1]84 term  (2)'!O14+'[1]84 pasarela'!O14+'[1]84 term  (2)'!O24</f>
        <v>20510132</v>
      </c>
      <c r="J214" s="93">
        <f>'[1]84 term  (2)'!P14+'[1]84 pasarela'!P14+'[1]84 term  (2)'!P24</f>
        <v>20510132</v>
      </c>
      <c r="K214" s="93">
        <f>'[1]84 term  (2)'!Q14+'[1]84 pasarela'!Q14+'[1]84 term  (2)'!Q24</f>
        <v>0</v>
      </c>
      <c r="L214" s="99">
        <f>'[1]84 term  (2)'!R14+'[1]84 pasarela'!R14+'[1]84 term  (2)'!R24</f>
        <v>4621022</v>
      </c>
    </row>
    <row r="215" spans="1:12" s="23" customFormat="1" ht="20.100000000000001" customHeight="1">
      <c r="A215" s="142"/>
      <c r="B215" s="173" t="s">
        <v>381</v>
      </c>
      <c r="C215" s="174" t="s">
        <v>382</v>
      </c>
      <c r="D215" s="175">
        <f t="shared" si="54"/>
        <v>11385120</v>
      </c>
      <c r="E215" s="175">
        <f t="shared" si="54"/>
        <v>10530700</v>
      </c>
      <c r="F215" s="93">
        <f>'[1]84 term  (2)'!L15+'[1]84 pasarela'!L15+'[1]84 term  (2)'!L25</f>
        <v>11385120</v>
      </c>
      <c r="G215" s="93">
        <f>'[1]84 term  (2)'!M15+'[1]84 pasarela'!M15+'[1]84 term  (2)'!M25</f>
        <v>10530700</v>
      </c>
      <c r="H215" s="93">
        <f>'[1]84 term  (2)'!N15+'[1]84 pasarela'!N15+'[1]84 term  (2)'!N25</f>
        <v>1129779</v>
      </c>
      <c r="I215" s="93">
        <f>'[1]84 term  (2)'!O15+'[1]84 pasarela'!O15+'[1]84 term  (2)'!O25</f>
        <v>1129779</v>
      </c>
      <c r="J215" s="93">
        <f>'[1]84 term  (2)'!P15+'[1]84 pasarela'!P15+'[1]84 term  (2)'!P25</f>
        <v>1129779</v>
      </c>
      <c r="K215" s="93">
        <f>'[1]84 term  (2)'!Q15+'[1]84 pasarela'!Q15+'[1]84 term  (2)'!Q25</f>
        <v>0</v>
      </c>
      <c r="L215" s="99">
        <f>'[1]84 term  (2)'!R15+'[1]84 pasarela'!R15+'[1]84 term  (2)'!R25</f>
        <v>0</v>
      </c>
    </row>
    <row r="216" spans="1:12" s="23" customFormat="1" ht="13.5" hidden="1" customHeight="1">
      <c r="A216" s="261" t="s">
        <v>383</v>
      </c>
      <c r="B216" s="262"/>
      <c r="C216" s="176" t="s">
        <v>384</v>
      </c>
      <c r="D216" s="175"/>
      <c r="E216" s="175"/>
      <c r="F216" s="93"/>
      <c r="G216" s="93"/>
      <c r="H216" s="93"/>
      <c r="I216" s="93"/>
      <c r="J216" s="93"/>
      <c r="K216" s="93"/>
      <c r="L216" s="99"/>
    </row>
    <row r="217" spans="1:12" s="23" customFormat="1" ht="13.5" hidden="1" customHeight="1">
      <c r="A217" s="142"/>
      <c r="B217" s="173" t="s">
        <v>377</v>
      </c>
      <c r="C217" s="177" t="s">
        <v>385</v>
      </c>
      <c r="D217" s="175"/>
      <c r="E217" s="175"/>
      <c r="F217" s="93"/>
      <c r="G217" s="93"/>
      <c r="H217" s="93"/>
      <c r="I217" s="93"/>
      <c r="J217" s="93"/>
      <c r="K217" s="93"/>
      <c r="L217" s="99"/>
    </row>
    <row r="218" spans="1:12" s="23" customFormat="1" ht="13.5" hidden="1" customHeight="1">
      <c r="A218" s="142"/>
      <c r="B218" s="173" t="s">
        <v>379</v>
      </c>
      <c r="C218" s="177" t="s">
        <v>386</v>
      </c>
      <c r="D218" s="175"/>
      <c r="E218" s="175"/>
      <c r="F218" s="93"/>
      <c r="G218" s="93"/>
      <c r="H218" s="93"/>
      <c r="I218" s="93"/>
      <c r="J218" s="93"/>
      <c r="K218" s="93"/>
      <c r="L218" s="99"/>
    </row>
    <row r="219" spans="1:12" s="23" customFormat="1" ht="13.5" hidden="1" customHeight="1">
      <c r="A219" s="142"/>
      <c r="B219" s="173" t="s">
        <v>381</v>
      </c>
      <c r="C219" s="177" t="s">
        <v>387</v>
      </c>
      <c r="D219" s="175"/>
      <c r="E219" s="175"/>
      <c r="F219" s="93"/>
      <c r="G219" s="93"/>
      <c r="H219" s="93"/>
      <c r="I219" s="93"/>
      <c r="J219" s="93"/>
      <c r="K219" s="93"/>
      <c r="L219" s="99"/>
    </row>
    <row r="220" spans="1:12" s="23" customFormat="1" ht="13.5" hidden="1" customHeight="1">
      <c r="A220" s="261" t="s">
        <v>388</v>
      </c>
      <c r="B220" s="262"/>
      <c r="C220" s="176" t="s">
        <v>389</v>
      </c>
      <c r="D220" s="175"/>
      <c r="E220" s="175"/>
      <c r="F220" s="93"/>
      <c r="G220" s="93"/>
      <c r="H220" s="93"/>
      <c r="I220" s="93"/>
      <c r="J220" s="93"/>
      <c r="K220" s="93"/>
      <c r="L220" s="99"/>
    </row>
    <row r="221" spans="1:12" s="23" customFormat="1" ht="13.5" hidden="1" customHeight="1">
      <c r="A221" s="142"/>
      <c r="B221" s="173" t="s">
        <v>377</v>
      </c>
      <c r="C221" s="177" t="s">
        <v>390</v>
      </c>
      <c r="D221" s="175"/>
      <c r="E221" s="175"/>
      <c r="F221" s="93"/>
      <c r="G221" s="93"/>
      <c r="H221" s="93"/>
      <c r="I221" s="93"/>
      <c r="J221" s="93"/>
      <c r="K221" s="93"/>
      <c r="L221" s="99"/>
    </row>
    <row r="222" spans="1:12" s="23" customFormat="1" ht="13.5" hidden="1" customHeight="1">
      <c r="A222" s="142"/>
      <c r="B222" s="173" t="s">
        <v>379</v>
      </c>
      <c r="C222" s="177" t="s">
        <v>391</v>
      </c>
      <c r="D222" s="175"/>
      <c r="E222" s="175"/>
      <c r="F222" s="93"/>
      <c r="G222" s="93"/>
      <c r="H222" s="93"/>
      <c r="I222" s="93"/>
      <c r="J222" s="93"/>
      <c r="K222" s="93"/>
      <c r="L222" s="99"/>
    </row>
    <row r="223" spans="1:12" s="23" customFormat="1" ht="13.5" hidden="1" customHeight="1">
      <c r="A223" s="142"/>
      <c r="B223" s="173" t="s">
        <v>381</v>
      </c>
      <c r="C223" s="177" t="s">
        <v>392</v>
      </c>
      <c r="D223" s="175"/>
      <c r="E223" s="175"/>
      <c r="F223" s="93"/>
      <c r="G223" s="93"/>
      <c r="H223" s="93"/>
      <c r="I223" s="93"/>
      <c r="J223" s="93"/>
      <c r="K223" s="93"/>
      <c r="L223" s="99"/>
    </row>
    <row r="224" spans="1:12" s="23" customFormat="1" ht="13.5" hidden="1" customHeight="1">
      <c r="A224" s="261" t="s">
        <v>393</v>
      </c>
      <c r="B224" s="262"/>
      <c r="C224" s="176" t="s">
        <v>394</v>
      </c>
      <c r="D224" s="175"/>
      <c r="E224" s="175"/>
      <c r="F224" s="93"/>
      <c r="G224" s="93"/>
      <c r="H224" s="93"/>
      <c r="I224" s="93"/>
      <c r="J224" s="93"/>
      <c r="K224" s="93"/>
      <c r="L224" s="99"/>
    </row>
    <row r="225" spans="1:12" s="23" customFormat="1" ht="13.5" hidden="1" customHeight="1">
      <c r="A225" s="142"/>
      <c r="B225" s="173" t="s">
        <v>377</v>
      </c>
      <c r="C225" s="177" t="s">
        <v>395</v>
      </c>
      <c r="D225" s="175"/>
      <c r="E225" s="175"/>
      <c r="F225" s="93"/>
      <c r="G225" s="93"/>
      <c r="H225" s="93"/>
      <c r="I225" s="93"/>
      <c r="J225" s="93"/>
      <c r="K225" s="93"/>
      <c r="L225" s="99"/>
    </row>
    <row r="226" spans="1:12" s="23" customFormat="1" ht="13.5" hidden="1" customHeight="1">
      <c r="A226" s="142"/>
      <c r="B226" s="173" t="s">
        <v>379</v>
      </c>
      <c r="C226" s="177" t="s">
        <v>396</v>
      </c>
      <c r="D226" s="175"/>
      <c r="E226" s="175"/>
      <c r="F226" s="93"/>
      <c r="G226" s="93"/>
      <c r="H226" s="93"/>
      <c r="I226" s="93"/>
      <c r="J226" s="93"/>
      <c r="K226" s="93"/>
      <c r="L226" s="99"/>
    </row>
    <row r="227" spans="1:12" s="23" customFormat="1" ht="13.5" hidden="1" customHeight="1">
      <c r="A227" s="142"/>
      <c r="B227" s="173" t="s">
        <v>381</v>
      </c>
      <c r="C227" s="177" t="s">
        <v>397</v>
      </c>
      <c r="D227" s="175"/>
      <c r="E227" s="175"/>
      <c r="F227" s="93"/>
      <c r="G227" s="93"/>
      <c r="H227" s="93"/>
      <c r="I227" s="93"/>
      <c r="J227" s="93"/>
      <c r="K227" s="93"/>
      <c r="L227" s="99"/>
    </row>
    <row r="228" spans="1:12" s="23" customFormat="1" ht="13.5" hidden="1" customHeight="1">
      <c r="A228" s="261" t="s">
        <v>398</v>
      </c>
      <c r="B228" s="262"/>
      <c r="C228" s="176" t="s">
        <v>399</v>
      </c>
      <c r="D228" s="175"/>
      <c r="E228" s="175"/>
      <c r="F228" s="93"/>
      <c r="G228" s="93"/>
      <c r="H228" s="93"/>
      <c r="I228" s="93"/>
      <c r="J228" s="93"/>
      <c r="K228" s="93"/>
      <c r="L228" s="99"/>
    </row>
    <row r="229" spans="1:12" s="23" customFormat="1" ht="13.5" hidden="1" customHeight="1">
      <c r="A229" s="142"/>
      <c r="B229" s="173" t="s">
        <v>377</v>
      </c>
      <c r="C229" s="177" t="s">
        <v>400</v>
      </c>
      <c r="D229" s="175"/>
      <c r="E229" s="175"/>
      <c r="F229" s="93"/>
      <c r="G229" s="93"/>
      <c r="H229" s="93"/>
      <c r="I229" s="93"/>
      <c r="J229" s="93"/>
      <c r="K229" s="93"/>
      <c r="L229" s="99"/>
    </row>
    <row r="230" spans="1:12" s="23" customFormat="1" ht="13.5" hidden="1" customHeight="1">
      <c r="A230" s="142"/>
      <c r="B230" s="173" t="s">
        <v>379</v>
      </c>
      <c r="C230" s="177" t="s">
        <v>401</v>
      </c>
      <c r="D230" s="175"/>
      <c r="E230" s="175"/>
      <c r="F230" s="93"/>
      <c r="G230" s="93"/>
      <c r="H230" s="93"/>
      <c r="I230" s="93"/>
      <c r="J230" s="93"/>
      <c r="K230" s="93"/>
      <c r="L230" s="99"/>
    </row>
    <row r="231" spans="1:12" s="23" customFormat="1" ht="13.5" hidden="1" customHeight="1">
      <c r="A231" s="142"/>
      <c r="B231" s="173" t="s">
        <v>381</v>
      </c>
      <c r="C231" s="177" t="s">
        <v>402</v>
      </c>
      <c r="D231" s="175"/>
      <c r="E231" s="175"/>
      <c r="F231" s="93"/>
      <c r="G231" s="93"/>
      <c r="H231" s="93"/>
      <c r="I231" s="93"/>
      <c r="J231" s="93"/>
      <c r="K231" s="93"/>
      <c r="L231" s="99"/>
    </row>
    <row r="232" spans="1:12" s="23" customFormat="1" ht="13.5" hidden="1" customHeight="1">
      <c r="A232" s="261" t="s">
        <v>403</v>
      </c>
      <c r="B232" s="262"/>
      <c r="C232" s="176" t="s">
        <v>404</v>
      </c>
      <c r="D232" s="175"/>
      <c r="E232" s="175"/>
      <c r="F232" s="93"/>
      <c r="G232" s="93"/>
      <c r="H232" s="93"/>
      <c r="I232" s="93"/>
      <c r="J232" s="93"/>
      <c r="K232" s="93"/>
      <c r="L232" s="99"/>
    </row>
    <row r="233" spans="1:12" s="23" customFormat="1" ht="13.5" hidden="1" customHeight="1">
      <c r="A233" s="142"/>
      <c r="B233" s="173" t="s">
        <v>377</v>
      </c>
      <c r="C233" s="177" t="s">
        <v>405</v>
      </c>
      <c r="D233" s="175"/>
      <c r="E233" s="175"/>
      <c r="F233" s="93"/>
      <c r="G233" s="93"/>
      <c r="H233" s="93"/>
      <c r="I233" s="93"/>
      <c r="J233" s="93"/>
      <c r="K233" s="93"/>
      <c r="L233" s="99"/>
    </row>
    <row r="234" spans="1:12" s="23" customFormat="1" ht="13.5" hidden="1" customHeight="1">
      <c r="A234" s="142"/>
      <c r="B234" s="173" t="s">
        <v>379</v>
      </c>
      <c r="C234" s="177" t="s">
        <v>406</v>
      </c>
      <c r="D234" s="175"/>
      <c r="E234" s="175"/>
      <c r="F234" s="93"/>
      <c r="G234" s="93"/>
      <c r="H234" s="93"/>
      <c r="I234" s="93"/>
      <c r="J234" s="93"/>
      <c r="K234" s="93"/>
      <c r="L234" s="99"/>
    </row>
    <row r="235" spans="1:12" s="23" customFormat="1" ht="13.5" hidden="1" customHeight="1">
      <c r="A235" s="142"/>
      <c r="B235" s="173" t="s">
        <v>381</v>
      </c>
      <c r="C235" s="177" t="s">
        <v>407</v>
      </c>
      <c r="D235" s="175"/>
      <c r="E235" s="175"/>
      <c r="F235" s="93"/>
      <c r="G235" s="93"/>
      <c r="H235" s="93"/>
      <c r="I235" s="93"/>
      <c r="J235" s="93"/>
      <c r="K235" s="93"/>
      <c r="L235" s="99"/>
    </row>
    <row r="236" spans="1:12" s="23" customFormat="1" ht="13.5" hidden="1" customHeight="1">
      <c r="A236" s="261" t="s">
        <v>408</v>
      </c>
      <c r="B236" s="262"/>
      <c r="C236" s="176" t="s">
        <v>409</v>
      </c>
      <c r="D236" s="175"/>
      <c r="E236" s="175"/>
      <c r="F236" s="93"/>
      <c r="G236" s="93"/>
      <c r="H236" s="93"/>
      <c r="I236" s="93"/>
      <c r="J236" s="93"/>
      <c r="K236" s="93"/>
      <c r="L236" s="99"/>
    </row>
    <row r="237" spans="1:12" s="23" customFormat="1" ht="13.5" hidden="1" customHeight="1">
      <c r="A237" s="142"/>
      <c r="B237" s="173" t="s">
        <v>377</v>
      </c>
      <c r="C237" s="177" t="s">
        <v>410</v>
      </c>
      <c r="D237" s="175"/>
      <c r="E237" s="175"/>
      <c r="F237" s="93"/>
      <c r="G237" s="93"/>
      <c r="H237" s="93"/>
      <c r="I237" s="93"/>
      <c r="J237" s="93"/>
      <c r="K237" s="93"/>
      <c r="L237" s="99"/>
    </row>
    <row r="238" spans="1:12" s="23" customFormat="1" ht="13.5" hidden="1" customHeight="1">
      <c r="A238" s="142"/>
      <c r="B238" s="173" t="s">
        <v>379</v>
      </c>
      <c r="C238" s="177" t="s">
        <v>411</v>
      </c>
      <c r="D238" s="175"/>
      <c r="E238" s="175"/>
      <c r="F238" s="93"/>
      <c r="G238" s="93"/>
      <c r="H238" s="93"/>
      <c r="I238" s="93"/>
      <c r="J238" s="93"/>
      <c r="K238" s="93"/>
      <c r="L238" s="99"/>
    </row>
    <row r="239" spans="1:12" s="23" customFormat="1" ht="13.5" hidden="1" customHeight="1">
      <c r="A239" s="142"/>
      <c r="B239" s="173" t="s">
        <v>381</v>
      </c>
      <c r="C239" s="177" t="s">
        <v>412</v>
      </c>
      <c r="D239" s="175"/>
      <c r="E239" s="175"/>
      <c r="F239" s="93"/>
      <c r="G239" s="93"/>
      <c r="H239" s="93"/>
      <c r="I239" s="93"/>
      <c r="J239" s="93"/>
      <c r="K239" s="93"/>
      <c r="L239" s="99"/>
    </row>
    <row r="240" spans="1:12" s="23" customFormat="1" ht="13.5" hidden="1" customHeight="1">
      <c r="A240" s="255" t="s">
        <v>413</v>
      </c>
      <c r="B240" s="256"/>
      <c r="C240" s="176" t="s">
        <v>414</v>
      </c>
      <c r="D240" s="175"/>
      <c r="E240" s="175"/>
      <c r="F240" s="93"/>
      <c r="G240" s="93"/>
      <c r="H240" s="93"/>
      <c r="I240" s="93"/>
      <c r="J240" s="93"/>
      <c r="K240" s="93"/>
      <c r="L240" s="99"/>
    </row>
    <row r="241" spans="1:12" s="23" customFormat="1" ht="13.5" hidden="1" customHeight="1">
      <c r="A241" s="178"/>
      <c r="B241" s="179" t="s">
        <v>415</v>
      </c>
      <c r="C241" s="180" t="s">
        <v>416</v>
      </c>
      <c r="D241" s="175"/>
      <c r="E241" s="175"/>
      <c r="F241" s="93"/>
      <c r="G241" s="93"/>
      <c r="H241" s="93"/>
      <c r="I241" s="93"/>
      <c r="J241" s="93"/>
      <c r="K241" s="93"/>
      <c r="L241" s="99"/>
    </row>
    <row r="242" spans="1:12" s="23" customFormat="1" ht="13.5" hidden="1" customHeight="1">
      <c r="A242" s="178"/>
      <c r="B242" s="179" t="s">
        <v>417</v>
      </c>
      <c r="C242" s="180" t="s">
        <v>418</v>
      </c>
      <c r="D242" s="175"/>
      <c r="E242" s="175"/>
      <c r="F242" s="93"/>
      <c r="G242" s="93"/>
      <c r="H242" s="93"/>
      <c r="I242" s="93"/>
      <c r="J242" s="93"/>
      <c r="K242" s="93"/>
      <c r="L242" s="99"/>
    </row>
    <row r="243" spans="1:12" s="23" customFormat="1" ht="13.5" hidden="1" customHeight="1">
      <c r="A243" s="178"/>
      <c r="B243" s="179" t="s">
        <v>419</v>
      </c>
      <c r="C243" s="180" t="s">
        <v>420</v>
      </c>
      <c r="D243" s="175"/>
      <c r="E243" s="175"/>
      <c r="F243" s="93"/>
      <c r="G243" s="93"/>
      <c r="H243" s="93"/>
      <c r="I243" s="93"/>
      <c r="J243" s="93"/>
      <c r="K243" s="93"/>
      <c r="L243" s="99"/>
    </row>
    <row r="244" spans="1:12" s="23" customFormat="1" ht="13.5" hidden="1" customHeight="1">
      <c r="A244" s="255" t="s">
        <v>421</v>
      </c>
      <c r="B244" s="256"/>
      <c r="C244" s="176" t="s">
        <v>422</v>
      </c>
      <c r="D244" s="175"/>
      <c r="E244" s="175"/>
      <c r="F244" s="93"/>
      <c r="G244" s="93"/>
      <c r="H244" s="93"/>
      <c r="I244" s="93"/>
      <c r="J244" s="93"/>
      <c r="K244" s="93"/>
      <c r="L244" s="99"/>
    </row>
    <row r="245" spans="1:12" s="23" customFormat="1" ht="13.5" hidden="1" customHeight="1">
      <c r="A245" s="178"/>
      <c r="B245" s="179" t="s">
        <v>415</v>
      </c>
      <c r="C245" s="180" t="s">
        <v>423</v>
      </c>
      <c r="D245" s="175"/>
      <c r="E245" s="175"/>
      <c r="F245" s="93"/>
      <c r="G245" s="93"/>
      <c r="H245" s="93"/>
      <c r="I245" s="93"/>
      <c r="J245" s="93"/>
      <c r="K245" s="93"/>
      <c r="L245" s="99"/>
    </row>
    <row r="246" spans="1:12" s="23" customFormat="1" ht="13.5" hidden="1" customHeight="1">
      <c r="A246" s="178"/>
      <c r="B246" s="179" t="s">
        <v>424</v>
      </c>
      <c r="C246" s="180" t="s">
        <v>425</v>
      </c>
      <c r="D246" s="175"/>
      <c r="E246" s="175"/>
      <c r="F246" s="93"/>
      <c r="G246" s="93"/>
      <c r="H246" s="93"/>
      <c r="I246" s="93"/>
      <c r="J246" s="93"/>
      <c r="K246" s="93"/>
      <c r="L246" s="99"/>
    </row>
    <row r="247" spans="1:12" s="23" customFormat="1" ht="13.5" hidden="1" customHeight="1">
      <c r="A247" s="178"/>
      <c r="B247" s="179" t="s">
        <v>419</v>
      </c>
      <c r="C247" s="180" t="s">
        <v>426</v>
      </c>
      <c r="D247" s="175"/>
      <c r="E247" s="175"/>
      <c r="F247" s="93"/>
      <c r="G247" s="93"/>
      <c r="H247" s="93"/>
      <c r="I247" s="93"/>
      <c r="J247" s="93"/>
      <c r="K247" s="93"/>
      <c r="L247" s="99"/>
    </row>
    <row r="248" spans="1:12" s="23" customFormat="1" ht="39" customHeight="1">
      <c r="A248" s="240" t="s">
        <v>474</v>
      </c>
      <c r="B248" s="241"/>
      <c r="C248" s="197">
        <v>60</v>
      </c>
      <c r="D248" s="201">
        <f>D250+D254</f>
        <v>32112769</v>
      </c>
      <c r="E248" s="198">
        <f>E250+E254</f>
        <v>6000</v>
      </c>
      <c r="F248" s="198">
        <f>F250+F254</f>
        <v>32112769</v>
      </c>
      <c r="G248" s="198">
        <f t="shared" ref="G248:L248" si="55">G250+G254</f>
        <v>6000</v>
      </c>
      <c r="H248" s="198">
        <f t="shared" si="55"/>
        <v>500</v>
      </c>
      <c r="I248" s="198">
        <f t="shared" si="55"/>
        <v>500</v>
      </c>
      <c r="J248" s="198">
        <f t="shared" si="55"/>
        <v>500</v>
      </c>
      <c r="K248" s="199">
        <f t="shared" si="55"/>
        <v>0</v>
      </c>
      <c r="L248" s="211">
        <f t="shared" si="55"/>
        <v>500</v>
      </c>
    </row>
    <row r="249" spans="1:12" s="23" customFormat="1" ht="13.5" hidden="1" customHeight="1">
      <c r="A249" s="178"/>
      <c r="B249" s="179"/>
      <c r="C249" s="180"/>
      <c r="D249" s="175"/>
      <c r="E249" s="175"/>
      <c r="F249" s="93"/>
      <c r="G249" s="93"/>
      <c r="H249" s="93"/>
      <c r="I249" s="93"/>
      <c r="J249" s="93"/>
      <c r="K249" s="93"/>
      <c r="L249" s="99"/>
    </row>
    <row r="250" spans="1:12" s="23" customFormat="1" ht="13.5" hidden="1" customHeight="1">
      <c r="A250" s="257" t="s">
        <v>427</v>
      </c>
      <c r="B250" s="258"/>
      <c r="C250" s="181">
        <v>60</v>
      </c>
      <c r="D250" s="155">
        <f>D251+D252+D253</f>
        <v>32112769</v>
      </c>
      <c r="E250" s="155">
        <f>E251+E252+E253</f>
        <v>6000</v>
      </c>
      <c r="F250" s="155">
        <f>F251+F252+F253</f>
        <v>32112769</v>
      </c>
      <c r="G250" s="155">
        <f t="shared" ref="G250:L250" si="56">G251+G252+G253</f>
        <v>6000</v>
      </c>
      <c r="H250" s="155">
        <f t="shared" si="56"/>
        <v>500</v>
      </c>
      <c r="I250" s="155">
        <f t="shared" si="56"/>
        <v>500</v>
      </c>
      <c r="J250" s="155">
        <f t="shared" si="56"/>
        <v>500</v>
      </c>
      <c r="K250" s="155">
        <f t="shared" si="56"/>
        <v>0</v>
      </c>
      <c r="L250" s="212">
        <f t="shared" si="56"/>
        <v>500</v>
      </c>
    </row>
    <row r="251" spans="1:12" s="23" customFormat="1" ht="13.5" customHeight="1">
      <c r="A251" s="182"/>
      <c r="B251" s="179" t="s">
        <v>415</v>
      </c>
      <c r="C251" s="180" t="s">
        <v>428</v>
      </c>
      <c r="D251" s="175">
        <f t="shared" ref="D251:E253" si="57">F251</f>
        <v>26985520</v>
      </c>
      <c r="E251" s="175">
        <f t="shared" si="57"/>
        <v>840</v>
      </c>
      <c r="F251" s="93">
        <f>'[1]84,03,02'!L36</f>
        <v>26985520</v>
      </c>
      <c r="G251" s="93">
        <f>'[1]84,03,02'!M36</f>
        <v>840</v>
      </c>
      <c r="H251" s="93">
        <f>'[1]84,03,02'!N36</f>
        <v>0</v>
      </c>
      <c r="I251" s="93">
        <f>'[1]84,03,02'!O36</f>
        <v>0</v>
      </c>
      <c r="J251" s="93">
        <f>'[1]84,03,02'!P36</f>
        <v>0</v>
      </c>
      <c r="K251" s="93">
        <f>'[1]84,03,02'!Q36</f>
        <v>0</v>
      </c>
      <c r="L251" s="99">
        <f>'[1]84,03,02'!R36</f>
        <v>0</v>
      </c>
    </row>
    <row r="252" spans="1:12" s="23" customFormat="1" ht="13.5" customHeight="1">
      <c r="A252" s="182"/>
      <c r="B252" s="179" t="s">
        <v>424</v>
      </c>
      <c r="C252" s="180" t="s">
        <v>429</v>
      </c>
      <c r="D252" s="175">
        <f t="shared" si="57"/>
        <v>0</v>
      </c>
      <c r="E252" s="175">
        <f t="shared" si="57"/>
        <v>5000</v>
      </c>
      <c r="F252" s="93">
        <f>'[1]84,03,02'!L37</f>
        <v>0</v>
      </c>
      <c r="G252" s="93">
        <f>'[1]84,03,02'!M37</f>
        <v>5000</v>
      </c>
      <c r="H252" s="93">
        <f>'[1]84,03,02'!N37</f>
        <v>500</v>
      </c>
      <c r="I252" s="93">
        <f>'[1]84,03,02'!O37</f>
        <v>500</v>
      </c>
      <c r="J252" s="93">
        <f>'[1]84,03,02'!P37</f>
        <v>500</v>
      </c>
      <c r="K252" s="93">
        <f>'[1]84,03,02'!Q37</f>
        <v>0</v>
      </c>
      <c r="L252" s="99">
        <f>'[1]84,03,02'!R37</f>
        <v>500</v>
      </c>
    </row>
    <row r="253" spans="1:12" s="23" customFormat="1" ht="13.5" customHeight="1">
      <c r="A253" s="182"/>
      <c r="B253" s="179" t="s">
        <v>419</v>
      </c>
      <c r="C253" s="180" t="s">
        <v>430</v>
      </c>
      <c r="D253" s="175">
        <f t="shared" si="57"/>
        <v>5127249</v>
      </c>
      <c r="E253" s="175">
        <f t="shared" si="57"/>
        <v>160</v>
      </c>
      <c r="F253" s="93">
        <f>'[1]84,03,02'!L38</f>
        <v>5127249</v>
      </c>
      <c r="G253" s="93">
        <f>'[1]84,03,02'!M38</f>
        <v>160</v>
      </c>
      <c r="H253" s="93">
        <f>'[1]84,03,02'!N38</f>
        <v>0</v>
      </c>
      <c r="I253" s="93">
        <f>'[1]84,03,02'!O38</f>
        <v>0</v>
      </c>
      <c r="J253" s="93">
        <f>'[1]84,03,02'!P38</f>
        <v>0</v>
      </c>
      <c r="K253" s="93">
        <f>'[1]84,03,02'!Q38</f>
        <v>0</v>
      </c>
      <c r="L253" s="99">
        <f>'[1]84,03,02'!R38</f>
        <v>0</v>
      </c>
    </row>
    <row r="254" spans="1:12" s="23" customFormat="1" ht="13.5" hidden="1" customHeight="1">
      <c r="A254" s="257" t="s">
        <v>431</v>
      </c>
      <c r="B254" s="258"/>
      <c r="C254" s="181">
        <v>61</v>
      </c>
      <c r="D254" s="155">
        <f>D255+D256+D257</f>
        <v>0</v>
      </c>
      <c r="E254" s="155">
        <f>E255+E256+E257</f>
        <v>0</v>
      </c>
      <c r="F254" s="155">
        <f>F255+F256+F257</f>
        <v>0</v>
      </c>
      <c r="G254" s="155">
        <f t="shared" ref="G254:L254" si="58">G255+G256+G257</f>
        <v>0</v>
      </c>
      <c r="H254" s="155">
        <f t="shared" si="58"/>
        <v>0</v>
      </c>
      <c r="I254" s="155">
        <f t="shared" si="58"/>
        <v>0</v>
      </c>
      <c r="J254" s="155">
        <f t="shared" si="58"/>
        <v>0</v>
      </c>
      <c r="K254" s="155">
        <f t="shared" si="58"/>
        <v>0</v>
      </c>
      <c r="L254" s="212">
        <f t="shared" si="58"/>
        <v>0</v>
      </c>
    </row>
    <row r="255" spans="1:12" s="23" customFormat="1" ht="13.5" hidden="1" customHeight="1">
      <c r="A255" s="182"/>
      <c r="B255" s="179" t="s">
        <v>415</v>
      </c>
      <c r="C255" s="180" t="s">
        <v>432</v>
      </c>
      <c r="D255" s="175"/>
      <c r="E255" s="175"/>
      <c r="F255" s="93"/>
      <c r="G255" s="93"/>
      <c r="H255" s="93"/>
      <c r="I255" s="93"/>
      <c r="J255" s="93"/>
      <c r="K255" s="93"/>
      <c r="L255" s="99"/>
    </row>
    <row r="256" spans="1:12" s="23" customFormat="1" ht="13.5" hidden="1" customHeight="1">
      <c r="A256" s="182"/>
      <c r="B256" s="179" t="s">
        <v>424</v>
      </c>
      <c r="C256" s="180" t="s">
        <v>433</v>
      </c>
      <c r="D256" s="175"/>
      <c r="E256" s="175"/>
      <c r="F256" s="93"/>
      <c r="G256" s="93"/>
      <c r="H256" s="93"/>
      <c r="I256" s="93"/>
      <c r="J256" s="93"/>
      <c r="K256" s="93"/>
      <c r="L256" s="99"/>
    </row>
    <row r="257" spans="1:12" s="23" customFormat="1" ht="13.5" hidden="1" customHeight="1">
      <c r="A257" s="182"/>
      <c r="B257" s="179" t="s">
        <v>419</v>
      </c>
      <c r="C257" s="180" t="s">
        <v>434</v>
      </c>
      <c r="D257" s="175"/>
      <c r="E257" s="175"/>
      <c r="F257" s="93"/>
      <c r="G257" s="93"/>
      <c r="H257" s="93"/>
      <c r="I257" s="93"/>
      <c r="J257" s="93"/>
      <c r="K257" s="93"/>
      <c r="L257" s="99"/>
    </row>
    <row r="258" spans="1:12" s="23" customFormat="1" ht="35.1" customHeight="1">
      <c r="A258" s="240" t="s">
        <v>435</v>
      </c>
      <c r="B258" s="241"/>
      <c r="C258" s="197" t="s">
        <v>436</v>
      </c>
      <c r="D258" s="201">
        <f>D259+D270+D274</f>
        <v>98531120</v>
      </c>
      <c r="E258" s="198">
        <f>E259+E270+E274</f>
        <v>96693010</v>
      </c>
      <c r="F258" s="198">
        <f>F259+F270+F274</f>
        <v>98531120</v>
      </c>
      <c r="G258" s="198">
        <f t="shared" ref="G258:L258" si="59">G259+G270+G274</f>
        <v>96693010</v>
      </c>
      <c r="H258" s="198">
        <f t="shared" si="59"/>
        <v>55719282</v>
      </c>
      <c r="I258" s="198">
        <f t="shared" si="59"/>
        <v>55719282</v>
      </c>
      <c r="J258" s="198">
        <f t="shared" si="59"/>
        <v>55719282</v>
      </c>
      <c r="K258" s="199">
        <f t="shared" si="59"/>
        <v>0</v>
      </c>
      <c r="L258" s="211">
        <f t="shared" si="59"/>
        <v>9214056</v>
      </c>
    </row>
    <row r="259" spans="1:12" s="23" customFormat="1" ht="15.95" customHeight="1">
      <c r="A259" s="183" t="s">
        <v>437</v>
      </c>
      <c r="B259" s="184"/>
      <c r="C259" s="185">
        <v>71</v>
      </c>
      <c r="D259" s="186">
        <f>D260+D265+D268</f>
        <v>98531120</v>
      </c>
      <c r="E259" s="186">
        <f>E260+E265+E268</f>
        <v>96693010</v>
      </c>
      <c r="F259" s="186">
        <f>F260</f>
        <v>98531120</v>
      </c>
      <c r="G259" s="186">
        <f t="shared" ref="G259:L259" si="60">G260</f>
        <v>96693010</v>
      </c>
      <c r="H259" s="186">
        <f t="shared" si="60"/>
        <v>55719282</v>
      </c>
      <c r="I259" s="186">
        <f t="shared" si="60"/>
        <v>55719282</v>
      </c>
      <c r="J259" s="186">
        <f t="shared" si="60"/>
        <v>55719282</v>
      </c>
      <c r="K259" s="186">
        <f t="shared" si="60"/>
        <v>0</v>
      </c>
      <c r="L259" s="213">
        <f t="shared" si="60"/>
        <v>9214056</v>
      </c>
    </row>
    <row r="260" spans="1:12" s="23" customFormat="1" ht="15.95" customHeight="1">
      <c r="A260" s="73" t="s">
        <v>438</v>
      </c>
      <c r="B260" s="101"/>
      <c r="C260" s="187" t="s">
        <v>439</v>
      </c>
      <c r="D260" s="97">
        <f t="shared" ref="D260:L260" si="61">D261+D262+D263+D264</f>
        <v>98531120</v>
      </c>
      <c r="E260" s="97">
        <f t="shared" si="61"/>
        <v>96693010</v>
      </c>
      <c r="F260" s="97">
        <f t="shared" si="61"/>
        <v>98531120</v>
      </c>
      <c r="G260" s="97">
        <f t="shared" si="61"/>
        <v>96693010</v>
      </c>
      <c r="H260" s="97">
        <f t="shared" si="61"/>
        <v>55719282</v>
      </c>
      <c r="I260" s="97">
        <f t="shared" si="61"/>
        <v>55719282</v>
      </c>
      <c r="J260" s="97">
        <f t="shared" si="61"/>
        <v>55719282</v>
      </c>
      <c r="K260" s="97">
        <f t="shared" si="61"/>
        <v>0</v>
      </c>
      <c r="L260" s="98">
        <f t="shared" si="61"/>
        <v>9214056</v>
      </c>
    </row>
    <row r="261" spans="1:12" s="23" customFormat="1">
      <c r="A261" s="94"/>
      <c r="B261" s="95" t="s">
        <v>440</v>
      </c>
      <c r="C261" s="125" t="s">
        <v>441</v>
      </c>
      <c r="D261" s="171">
        <f t="shared" ref="D261:E264" si="62">F261</f>
        <v>92474200</v>
      </c>
      <c r="E261" s="171">
        <f t="shared" si="62"/>
        <v>92004780</v>
      </c>
      <c r="F261" s="93">
        <f>'[1]84,03,01'!L18+'[1]84,03,03'!L26+'[1]84,50'!L13</f>
        <v>92474200</v>
      </c>
      <c r="G261" s="93">
        <f>'[1]84,03,01'!M18+'[1]84,03,03'!M26+'[1]84,50'!M13</f>
        <v>92004780</v>
      </c>
      <c r="H261" s="93">
        <f>'[1]84,03,01'!N18+'[1]84,03,03'!N26+'[1]84,50'!N13</f>
        <v>53306423</v>
      </c>
      <c r="I261" s="93">
        <f>'[1]84,03,01'!O18+'[1]84,03,03'!O26+'[1]84,50'!O13</f>
        <v>53306423</v>
      </c>
      <c r="J261" s="93">
        <f>'[1]84,03,01'!P18+'[1]84,03,03'!P26+'[1]84,50'!P13</f>
        <v>53306423</v>
      </c>
      <c r="K261" s="93">
        <f>'[1]84,03,01'!Q18+'[1]84,03,03'!Q26+'[1]84,50'!Q13</f>
        <v>0</v>
      </c>
      <c r="L261" s="99">
        <f>'[1]84,03,01'!R18+'[1]84,03,03'!R26+'[1]84,50'!R13</f>
        <v>6378544</v>
      </c>
    </row>
    <row r="262" spans="1:12" s="23" customFormat="1">
      <c r="A262" s="188"/>
      <c r="B262" s="110" t="s">
        <v>442</v>
      </c>
      <c r="C262" s="125" t="s">
        <v>443</v>
      </c>
      <c r="D262" s="171">
        <f t="shared" si="62"/>
        <v>0</v>
      </c>
      <c r="E262" s="171">
        <f t="shared" si="62"/>
        <v>0</v>
      </c>
      <c r="F262" s="93">
        <f>'[1]84,03,02'!L30</f>
        <v>0</v>
      </c>
      <c r="G262" s="93">
        <f>'[1]84,03,02'!M30</f>
        <v>0</v>
      </c>
      <c r="H262" s="93">
        <f>'[1]84,03,02'!N30</f>
        <v>0</v>
      </c>
      <c r="I262" s="93">
        <f>'[1]84,03,02'!O30</f>
        <v>0</v>
      </c>
      <c r="J262" s="93">
        <f>'[1]84,03,02'!P30</f>
        <v>0</v>
      </c>
      <c r="K262" s="93">
        <f>'[1]84,03,02'!Q30</f>
        <v>0</v>
      </c>
      <c r="L262" s="99">
        <f>'[1]84,03,02'!R30</f>
        <v>2672817</v>
      </c>
    </row>
    <row r="263" spans="1:12" s="23" customFormat="1">
      <c r="A263" s="94"/>
      <c r="B263" s="79" t="s">
        <v>444</v>
      </c>
      <c r="C263" s="125" t="s">
        <v>445</v>
      </c>
      <c r="D263" s="171">
        <f t="shared" si="62"/>
        <v>0</v>
      </c>
      <c r="E263" s="171">
        <f t="shared" si="62"/>
        <v>0</v>
      </c>
      <c r="F263" s="93">
        <f>'[1]84,50'!L14</f>
        <v>0</v>
      </c>
      <c r="G263" s="93">
        <f>'[1]84,50'!M14</f>
        <v>0</v>
      </c>
      <c r="H263" s="93">
        <f>'[1]84,50'!N14</f>
        <v>0</v>
      </c>
      <c r="I263" s="93">
        <f>'[1]84,50'!O14</f>
        <v>0</v>
      </c>
      <c r="J263" s="93">
        <f>'[1]84,50'!P14</f>
        <v>0</v>
      </c>
      <c r="K263" s="93">
        <f>'[1]84,50'!Q14</f>
        <v>0</v>
      </c>
      <c r="L263" s="99">
        <f>'[1]84,50'!R14</f>
        <v>250</v>
      </c>
    </row>
    <row r="264" spans="1:12" s="23" customFormat="1">
      <c r="A264" s="94"/>
      <c r="B264" s="79" t="s">
        <v>446</v>
      </c>
      <c r="C264" s="125" t="s">
        <v>447</v>
      </c>
      <c r="D264" s="171">
        <f t="shared" si="62"/>
        <v>6056920</v>
      </c>
      <c r="E264" s="171">
        <f t="shared" si="62"/>
        <v>4688230</v>
      </c>
      <c r="F264" s="93">
        <f>'[1]84,03,03'!L27+'[1]84,50'!L15</f>
        <v>6056920</v>
      </c>
      <c r="G264" s="93">
        <f>'[1]84,03,03'!M27+'[1]84,50'!M15</f>
        <v>4688230</v>
      </c>
      <c r="H264" s="93">
        <f>'[1]84,03,03'!N27+'[1]84,50'!N15</f>
        <v>2412859</v>
      </c>
      <c r="I264" s="93">
        <f>'[1]84,03,03'!O27+'[1]84,50'!O15</f>
        <v>2412859</v>
      </c>
      <c r="J264" s="93">
        <f>'[1]84,03,03'!P27+'[1]84,50'!P15</f>
        <v>2412859</v>
      </c>
      <c r="K264" s="93">
        <f>'[1]84,03,03'!Q27+'[1]84,50'!Q15</f>
        <v>0</v>
      </c>
      <c r="L264" s="99">
        <f>'[1]84,03,03'!R27+'[1]84,50'!R15</f>
        <v>162445</v>
      </c>
    </row>
    <row r="265" spans="1:12" s="23" customFormat="1" ht="39.75" customHeight="1">
      <c r="A265" s="240" t="s">
        <v>475</v>
      </c>
      <c r="B265" s="241"/>
      <c r="C265" s="197">
        <v>84</v>
      </c>
      <c r="D265" s="201"/>
      <c r="E265" s="198"/>
      <c r="F265" s="198">
        <f t="shared" ref="F265:L265" si="63">F267</f>
        <v>-33</v>
      </c>
      <c r="G265" s="198">
        <f t="shared" si="63"/>
        <v>-33</v>
      </c>
      <c r="H265" s="198">
        <f t="shared" si="63"/>
        <v>-33</v>
      </c>
      <c r="I265" s="198">
        <f t="shared" si="63"/>
        <v>-33</v>
      </c>
      <c r="J265" s="198">
        <f t="shared" si="63"/>
        <v>-33</v>
      </c>
      <c r="K265" s="199">
        <f t="shared" si="63"/>
        <v>0</v>
      </c>
      <c r="L265" s="211">
        <f t="shared" si="63"/>
        <v>0</v>
      </c>
    </row>
    <row r="266" spans="1:12" s="23" customFormat="1">
      <c r="A266" s="189"/>
      <c r="B266" s="190"/>
      <c r="C266" s="191" t="s">
        <v>328</v>
      </c>
      <c r="D266" s="191"/>
      <c r="E266" s="191"/>
      <c r="F266" s="192"/>
      <c r="G266" s="192"/>
      <c r="H266" s="192"/>
      <c r="I266" s="192"/>
      <c r="J266" s="192"/>
      <c r="K266" s="192"/>
      <c r="L266" s="193"/>
    </row>
    <row r="267" spans="1:12" s="23" customFormat="1" ht="36.75" thickBot="1">
      <c r="A267" s="214"/>
      <c r="B267" s="215" t="s">
        <v>477</v>
      </c>
      <c r="C267" s="216" t="s">
        <v>476</v>
      </c>
      <c r="D267" s="217"/>
      <c r="E267" s="217"/>
      <c r="F267" s="218">
        <f>'[1]84,50'!L16</f>
        <v>-33</v>
      </c>
      <c r="G267" s="218">
        <f>'[1]84,50'!M16</f>
        <v>-33</v>
      </c>
      <c r="H267" s="218">
        <f>'[1]84,50'!N16</f>
        <v>-33</v>
      </c>
      <c r="I267" s="218">
        <f>'[1]84,50'!O16</f>
        <v>-33</v>
      </c>
      <c r="J267" s="218">
        <f>'[1]84,50'!P16</f>
        <v>-33</v>
      </c>
      <c r="K267" s="219">
        <f>H267-J267</f>
        <v>0</v>
      </c>
      <c r="L267" s="220"/>
    </row>
    <row r="268" spans="1:12" s="23" customFormat="1" hidden="1">
      <c r="A268" s="202" t="s">
        <v>449</v>
      </c>
      <c r="B268" s="203"/>
      <c r="C268" s="204"/>
      <c r="D268" s="204"/>
      <c r="E268" s="204"/>
      <c r="F268" s="205"/>
      <c r="G268" s="205"/>
      <c r="H268" s="205"/>
      <c r="I268" s="205"/>
      <c r="J268" s="205"/>
      <c r="K268" s="205"/>
      <c r="L268" s="206"/>
    </row>
    <row r="269" spans="1:12" s="23" customFormat="1" hidden="1">
      <c r="A269" s="94"/>
      <c r="B269" s="95"/>
      <c r="C269" s="80"/>
      <c r="D269" s="81"/>
      <c r="E269" s="81"/>
      <c r="F269" s="93"/>
      <c r="G269" s="93"/>
      <c r="H269" s="93"/>
      <c r="I269" s="93"/>
      <c r="J269" s="93"/>
      <c r="K269" s="83">
        <f>H269-J269</f>
        <v>0</v>
      </c>
      <c r="L269" s="99"/>
    </row>
    <row r="270" spans="1:12" s="23" customFormat="1" ht="15.75" hidden="1">
      <c r="A270" s="40" t="s">
        <v>450</v>
      </c>
      <c r="B270" s="29"/>
      <c r="C270" s="41">
        <v>72</v>
      </c>
      <c r="D270" s="42"/>
      <c r="E270" s="42"/>
      <c r="F270" s="25">
        <f t="shared" ref="F270:L271" si="64">F271</f>
        <v>0</v>
      </c>
      <c r="G270" s="25">
        <f t="shared" si="64"/>
        <v>0</v>
      </c>
      <c r="H270" s="25">
        <f t="shared" si="64"/>
        <v>0</v>
      </c>
      <c r="I270" s="25">
        <f t="shared" si="64"/>
        <v>0</v>
      </c>
      <c r="J270" s="25">
        <f t="shared" si="64"/>
        <v>0</v>
      </c>
      <c r="K270" s="25">
        <f t="shared" si="64"/>
        <v>0</v>
      </c>
      <c r="L270" s="26">
        <f t="shared" si="64"/>
        <v>0</v>
      </c>
    </row>
    <row r="271" spans="1:12" s="23" customFormat="1" ht="15.75" hidden="1">
      <c r="A271" s="43" t="s">
        <v>451</v>
      </c>
      <c r="B271" s="44"/>
      <c r="C271" s="38" t="s">
        <v>452</v>
      </c>
      <c r="D271" s="39"/>
      <c r="E271" s="39"/>
      <c r="F271" s="20">
        <f t="shared" si="64"/>
        <v>0</v>
      </c>
      <c r="G271" s="20">
        <f t="shared" si="64"/>
        <v>0</v>
      </c>
      <c r="H271" s="20">
        <f t="shared" si="64"/>
        <v>0</v>
      </c>
      <c r="I271" s="20">
        <f t="shared" si="64"/>
        <v>0</v>
      </c>
      <c r="J271" s="20">
        <f t="shared" si="64"/>
        <v>0</v>
      </c>
      <c r="K271" s="20">
        <f t="shared" si="64"/>
        <v>0</v>
      </c>
      <c r="L271" s="21">
        <f t="shared" si="64"/>
        <v>0</v>
      </c>
    </row>
    <row r="272" spans="1:12" s="23" customFormat="1" ht="15.75" hidden="1">
      <c r="A272" s="45"/>
      <c r="B272" s="12" t="s">
        <v>453</v>
      </c>
      <c r="C272" s="13" t="s">
        <v>454</v>
      </c>
      <c r="D272" s="14"/>
      <c r="E272" s="14"/>
      <c r="F272" s="18"/>
      <c r="G272" s="15"/>
      <c r="H272" s="15"/>
      <c r="I272" s="15"/>
      <c r="J272" s="15"/>
      <c r="K272" s="15">
        <f>H272-J272</f>
        <v>0</v>
      </c>
      <c r="L272" s="16"/>
    </row>
    <row r="273" spans="1:12" s="23" customFormat="1" ht="15.75" hidden="1">
      <c r="A273" s="45"/>
      <c r="B273" s="12"/>
      <c r="C273" s="13"/>
      <c r="D273" s="14"/>
      <c r="E273" s="14"/>
      <c r="F273" s="18"/>
      <c r="G273" s="18"/>
      <c r="H273" s="18"/>
      <c r="I273" s="18"/>
      <c r="J273" s="18"/>
      <c r="K273" s="15">
        <f>H273-J273</f>
        <v>0</v>
      </c>
      <c r="L273" s="22"/>
    </row>
    <row r="274" spans="1:12" s="23" customFormat="1" ht="15.75" hidden="1">
      <c r="A274" s="46" t="s">
        <v>455</v>
      </c>
      <c r="B274" s="47"/>
      <c r="C274" s="48">
        <v>75</v>
      </c>
      <c r="D274" s="49"/>
      <c r="E274" s="49"/>
      <c r="F274" s="25">
        <f>H274+I274+J274+K274</f>
        <v>0</v>
      </c>
      <c r="G274" s="25"/>
      <c r="H274" s="25"/>
      <c r="I274" s="25"/>
      <c r="J274" s="25"/>
      <c r="K274" s="15">
        <f>H274-J274</f>
        <v>0</v>
      </c>
      <c r="L274" s="26"/>
    </row>
    <row r="275" spans="1:12" s="23" customFormat="1" ht="15.75" hidden="1">
      <c r="A275" s="45"/>
      <c r="B275" s="50"/>
      <c r="C275" s="32"/>
      <c r="D275" s="33"/>
      <c r="E275" s="33"/>
      <c r="F275" s="18"/>
      <c r="G275" s="18"/>
      <c r="H275" s="18"/>
      <c r="I275" s="18"/>
      <c r="J275" s="18"/>
      <c r="K275" s="15">
        <f>H275-J275</f>
        <v>0</v>
      </c>
      <c r="L275" s="22"/>
    </row>
    <row r="276" spans="1:12" s="23" customFormat="1" ht="35.25" hidden="1" customHeight="1">
      <c r="A276" s="268" t="s">
        <v>325</v>
      </c>
      <c r="B276" s="269"/>
      <c r="C276" s="30" t="s">
        <v>326</v>
      </c>
      <c r="D276" s="31"/>
      <c r="E276" s="31"/>
      <c r="F276" s="25">
        <f t="shared" ref="F276:L277" si="65">F277</f>
        <v>-33</v>
      </c>
      <c r="G276" s="25">
        <f t="shared" si="65"/>
        <v>-33</v>
      </c>
      <c r="H276" s="25">
        <f t="shared" si="65"/>
        <v>-33</v>
      </c>
      <c r="I276" s="25">
        <f t="shared" si="65"/>
        <v>-33</v>
      </c>
      <c r="J276" s="25">
        <f t="shared" si="65"/>
        <v>-33</v>
      </c>
      <c r="K276" s="25">
        <f t="shared" si="65"/>
        <v>0</v>
      </c>
      <c r="L276" s="26">
        <f t="shared" si="65"/>
        <v>0</v>
      </c>
    </row>
    <row r="277" spans="1:12" s="23" customFormat="1" ht="15.75" hidden="1">
      <c r="A277" s="19" t="s">
        <v>327</v>
      </c>
      <c r="B277" s="12"/>
      <c r="C277" s="27" t="s">
        <v>328</v>
      </c>
      <c r="D277" s="14"/>
      <c r="E277" s="14"/>
      <c r="F277" s="18">
        <f t="shared" si="65"/>
        <v>-33</v>
      </c>
      <c r="G277" s="18">
        <f t="shared" si="65"/>
        <v>-33</v>
      </c>
      <c r="H277" s="18">
        <f>H278</f>
        <v>-33</v>
      </c>
      <c r="I277" s="18">
        <f>I278</f>
        <v>-33</v>
      </c>
      <c r="J277" s="18">
        <f>J278</f>
        <v>-33</v>
      </c>
      <c r="K277" s="18">
        <f>'[1]84,03,03'!P35</f>
        <v>0</v>
      </c>
      <c r="L277" s="18">
        <f>'[1]84,03,03'!Q35</f>
        <v>0</v>
      </c>
    </row>
    <row r="278" spans="1:12" s="23" customFormat="1" ht="16.5" hidden="1" thickBot="1">
      <c r="A278" s="51"/>
      <c r="B278" s="12"/>
      <c r="C278" s="52" t="s">
        <v>448</v>
      </c>
      <c r="D278" s="53"/>
      <c r="E278" s="53"/>
      <c r="F278" s="54">
        <f>'[1]84,03,03'!L30+'[1]84,50'!L16</f>
        <v>-33</v>
      </c>
      <c r="G278" s="54">
        <f>'[1]84,03,03'!M30+'[1]84,50'!M16</f>
        <v>-33</v>
      </c>
      <c r="H278" s="54">
        <f>'[1]84,03,03'!N30+'[1]84,50'!N16</f>
        <v>-33</v>
      </c>
      <c r="I278" s="54">
        <f>'[1]84,03,03'!O30+'[1]84,50'!O16</f>
        <v>-33</v>
      </c>
      <c r="J278" s="54">
        <f>'[1]84,03,03'!P30+'[1]84,50'!P16</f>
        <v>-33</v>
      </c>
      <c r="K278" s="54">
        <f>'[1]84,03,03'!Q30+'[1]84,50'!Q16</f>
        <v>0</v>
      </c>
      <c r="L278" s="54">
        <f>'[1]84,03,03'!R30+'[1]84,50'!R16</f>
        <v>0</v>
      </c>
    </row>
    <row r="279" spans="1:12">
      <c r="F279" s="10"/>
    </row>
    <row r="280" spans="1:12">
      <c r="A280" s="56"/>
      <c r="B280" s="57"/>
    </row>
    <row r="281" spans="1:12">
      <c r="A281" s="58"/>
      <c r="B281" s="59" t="s">
        <v>456</v>
      </c>
      <c r="C281" s="58"/>
      <c r="D281" s="58"/>
      <c r="E281" s="58"/>
      <c r="F281" s="58" t="s">
        <v>457</v>
      </c>
      <c r="G281" s="58"/>
      <c r="H281" s="58"/>
      <c r="I281" s="58"/>
      <c r="J281" s="58" t="s">
        <v>458</v>
      </c>
      <c r="K281" s="58"/>
    </row>
    <row r="282" spans="1:12">
      <c r="A282" s="270" t="s">
        <v>459</v>
      </c>
      <c r="B282" s="270"/>
      <c r="C282" s="58"/>
      <c r="D282" s="58"/>
      <c r="E282" s="58"/>
      <c r="F282" s="58" t="s">
        <v>460</v>
      </c>
      <c r="G282" s="58"/>
      <c r="H282" s="61"/>
      <c r="I282" s="58"/>
      <c r="J282" s="58" t="s">
        <v>461</v>
      </c>
      <c r="K282" s="58"/>
    </row>
    <row r="283" spans="1:12">
      <c r="A283" s="263"/>
      <c r="B283" s="263"/>
    </row>
    <row r="284" spans="1:12">
      <c r="A284" s="263"/>
      <c r="B284" s="263"/>
    </row>
    <row r="285" spans="1:12" ht="12.75" customHeight="1">
      <c r="A285" s="271"/>
      <c r="B285" s="271"/>
      <c r="F285" s="62"/>
      <c r="G285" s="62"/>
      <c r="H285" s="62"/>
      <c r="I285" s="62"/>
      <c r="J285" s="62"/>
    </row>
    <row r="286" spans="1:12">
      <c r="A286" s="263"/>
      <c r="B286" s="263"/>
      <c r="C286" s="62"/>
      <c r="D286" s="62"/>
      <c r="E286" s="62"/>
      <c r="F286" s="62"/>
      <c r="G286" s="62"/>
      <c r="H286" s="62"/>
      <c r="I286" s="62"/>
      <c r="J286" s="62"/>
    </row>
    <row r="287" spans="1:12">
      <c r="C287" s="264"/>
      <c r="D287" s="264"/>
      <c r="E287" s="264"/>
      <c r="F287" s="264"/>
      <c r="G287" s="264"/>
      <c r="H287" s="264"/>
      <c r="I287" s="264"/>
      <c r="J287" s="265"/>
    </row>
  </sheetData>
  <mergeCells count="51">
    <mergeCell ref="A286:B286"/>
    <mergeCell ref="C287:J287"/>
    <mergeCell ref="A124:B124"/>
    <mergeCell ref="A171:B171"/>
    <mergeCell ref="A172:B172"/>
    <mergeCell ref="A178:B178"/>
    <mergeCell ref="A248:B248"/>
    <mergeCell ref="A265:B265"/>
    <mergeCell ref="A258:B258"/>
    <mergeCell ref="A276:B276"/>
    <mergeCell ref="A282:B282"/>
    <mergeCell ref="A283:B283"/>
    <mergeCell ref="A284:B284"/>
    <mergeCell ref="A285:B285"/>
    <mergeCell ref="A232:B232"/>
    <mergeCell ref="A236:B236"/>
    <mergeCell ref="A240:B240"/>
    <mergeCell ref="A244:B244"/>
    <mergeCell ref="A250:B250"/>
    <mergeCell ref="A254:B254"/>
    <mergeCell ref="A211:B211"/>
    <mergeCell ref="A212:B212"/>
    <mergeCell ref="A216:B216"/>
    <mergeCell ref="A220:B220"/>
    <mergeCell ref="A224:B224"/>
    <mergeCell ref="A228:B228"/>
    <mergeCell ref="A198:B198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186:B186"/>
    <mergeCell ref="K1:L1"/>
    <mergeCell ref="A79:B79"/>
    <mergeCell ref="C2:L2"/>
    <mergeCell ref="B5:K5"/>
    <mergeCell ref="B6:K6"/>
    <mergeCell ref="B7:K7"/>
    <mergeCell ref="A10:B10"/>
    <mergeCell ref="A11:B11"/>
    <mergeCell ref="A12:B12"/>
    <mergeCell ref="A13:B13"/>
    <mergeCell ref="A14:B14"/>
    <mergeCell ref="A50:B50"/>
    <mergeCell ref="A78:B78"/>
  </mergeCells>
  <pageMargins left="0.35433070866141736" right="0.1968503937007874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2024-05-13T10:16:03Z</cp:lastPrinted>
  <dcterms:created xsi:type="dcterms:W3CDTF">2024-03-26T11:35:31Z</dcterms:created>
  <dcterms:modified xsi:type="dcterms:W3CDTF">2024-05-13T10:16:04Z</dcterms:modified>
</cp:coreProperties>
</file>